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เกษตรตำบล\ข้อมูลการเพาะปลูก\รตรอ\กพ 69\"/>
    </mc:Choice>
  </mc:AlternateContent>
  <xr:revisionPtr revIDLastSave="0" documentId="13_ncr:1_{B06BC279-A2FE-47A6-A9E4-CAAAA70F12AA}" xr6:coauthVersionLast="47" xr6:coauthVersionMax="47" xr10:uidLastSave="{00000000-0000-0000-0000-000000000000}"/>
  <bookViews>
    <workbookView xWindow="11412" yWindow="0" windowWidth="11724" windowHeight="12336" tabRatio="774" xr2:uid="{00000000-000D-0000-FFFF-FFFF00000000}"/>
  </bookViews>
  <sheets>
    <sheet name="ช่องคีย์" sheetId="15" r:id="rId1"/>
    <sheet name="โตนด" sheetId="1" r:id="rId2"/>
    <sheet name="ทุ่งหลวง" sheetId="2" r:id="rId3"/>
    <sheet name="บ้านป้อม" sheetId="13" r:id="rId4"/>
    <sheet name="ศรีคีรีมาศ" sheetId="4" r:id="rId5"/>
    <sheet name="สามพวง" sheetId="5" r:id="rId6"/>
    <sheet name="หนองจิก" sheetId="6" r:id="rId7"/>
    <sheet name="หนองกระดิ่ง" sheetId="7" r:id="rId8"/>
    <sheet name="นาเชิงคีรี" sheetId="14" r:id="rId9"/>
    <sheet name="บ้านน้ำพุ" sheetId="9" r:id="rId10"/>
    <sheet name="ทุ่งยางเมือง" sheetId="10" r:id="rId11"/>
    <sheet name="รต." sheetId="12" r:id="rId12"/>
    <sheet name="รอ." sheetId="11" r:id="rId13"/>
    <sheet name="Sheet1" sheetId="16" r:id="rId14"/>
  </sheets>
  <externalReferences>
    <externalReference r:id="rId15"/>
  </externalReferences>
  <calcPr calcId="191029"/>
</workbook>
</file>

<file path=xl/calcChain.xml><?xml version="1.0" encoding="utf-8"?>
<calcChain xmlns="http://schemas.openxmlformats.org/spreadsheetml/2006/main">
  <c r="CE146" i="15" l="1"/>
  <c r="FH71" i="15" l="1"/>
  <c r="BU145" i="15" l="1"/>
  <c r="BU144" i="15"/>
  <c r="BU143" i="15"/>
  <c r="BU142" i="15"/>
  <c r="BU141" i="15"/>
  <c r="BU135" i="15"/>
  <c r="BU134" i="15"/>
  <c r="BU133" i="15"/>
  <c r="BU132" i="15"/>
  <c r="BU131" i="15"/>
  <c r="BU130" i="15"/>
  <c r="BU129" i="15"/>
  <c r="BU128" i="15"/>
  <c r="BU122" i="15"/>
  <c r="BU121" i="15"/>
  <c r="BU120" i="15"/>
  <c r="BU119" i="15"/>
  <c r="BU118" i="15"/>
  <c r="BU117" i="15"/>
  <c r="BU116" i="15"/>
  <c r="BU115" i="15"/>
  <c r="BU114" i="15"/>
  <c r="BU113" i="15"/>
  <c r="BU107" i="15"/>
  <c r="BU106" i="15"/>
  <c r="BU105" i="15"/>
  <c r="BU104" i="15"/>
  <c r="BU103" i="15"/>
  <c r="BU102" i="15"/>
  <c r="BU96" i="15"/>
  <c r="BU95" i="15"/>
  <c r="BU94" i="15"/>
  <c r="BU93" i="15"/>
  <c r="BU92" i="15"/>
  <c r="BU91" i="15"/>
  <c r="BU90" i="15"/>
  <c r="BU89" i="15"/>
  <c r="BU88" i="15"/>
  <c r="BU87" i="15"/>
  <c r="BU86" i="15"/>
  <c r="BU85" i="15"/>
  <c r="BU79" i="15"/>
  <c r="BU78" i="15"/>
  <c r="BU77" i="15"/>
  <c r="BU76" i="15"/>
  <c r="BU75" i="15"/>
  <c r="BU74" i="15"/>
  <c r="BU73" i="15"/>
  <c r="BU72" i="15"/>
  <c r="BU71" i="15"/>
  <c r="BU70" i="15"/>
  <c r="BU65" i="15"/>
  <c r="BU64" i="15"/>
  <c r="BU63" i="15"/>
  <c r="BU62" i="15"/>
  <c r="BU61" i="15"/>
  <c r="BU60" i="15"/>
  <c r="BU59" i="15"/>
  <c r="BU58" i="15"/>
  <c r="BU57" i="15"/>
  <c r="BU56" i="15"/>
  <c r="BU55" i="15"/>
  <c r="BU5" i="15"/>
  <c r="BU6" i="15"/>
  <c r="BU7" i="15"/>
  <c r="BU8" i="15"/>
  <c r="BU9" i="15"/>
  <c r="BU10" i="15"/>
  <c r="BU11" i="15"/>
  <c r="BU12" i="15"/>
  <c r="BU13" i="15"/>
  <c r="BU14" i="15"/>
  <c r="BU15" i="15"/>
  <c r="BU16" i="15"/>
  <c r="BU17" i="15"/>
  <c r="BU18" i="15"/>
  <c r="BU19" i="15"/>
  <c r="BU20" i="15"/>
  <c r="BU4" i="15"/>
  <c r="D336" i="5"/>
  <c r="E336" i="5"/>
  <c r="F336" i="5"/>
  <c r="G336" i="5"/>
  <c r="H336" i="5"/>
  <c r="K336" i="5"/>
  <c r="C337" i="5"/>
  <c r="D337" i="5"/>
  <c r="E337" i="5"/>
  <c r="F337" i="5"/>
  <c r="G337" i="5"/>
  <c r="H337" i="5"/>
  <c r="J337" i="5"/>
  <c r="K337" i="5"/>
  <c r="C338" i="5"/>
  <c r="D338" i="5"/>
  <c r="E338" i="5"/>
  <c r="F338" i="5"/>
  <c r="G338" i="5"/>
  <c r="H338" i="5"/>
  <c r="J338" i="5"/>
  <c r="K338" i="5"/>
  <c r="C339" i="5"/>
  <c r="D339" i="5"/>
  <c r="E339" i="5"/>
  <c r="F339" i="5"/>
  <c r="G339" i="5"/>
  <c r="H339" i="5"/>
  <c r="J339" i="5"/>
  <c r="K339" i="5"/>
  <c r="D340" i="5"/>
  <c r="E340" i="5"/>
  <c r="F340" i="5"/>
  <c r="G340" i="5"/>
  <c r="H340" i="5"/>
  <c r="J340" i="5"/>
  <c r="K340" i="5"/>
  <c r="C341" i="5"/>
  <c r="D341" i="5"/>
  <c r="E341" i="5"/>
  <c r="F341" i="5"/>
  <c r="G341" i="5"/>
  <c r="H341" i="5"/>
  <c r="J341" i="5"/>
  <c r="K341" i="5"/>
  <c r="C342" i="5"/>
  <c r="D342" i="5"/>
  <c r="E342" i="5"/>
  <c r="F342" i="5"/>
  <c r="G342" i="5"/>
  <c r="H342" i="5"/>
  <c r="J342" i="5"/>
  <c r="K342" i="5"/>
  <c r="C343" i="5"/>
  <c r="D343" i="5"/>
  <c r="E343" i="5"/>
  <c r="F343" i="5"/>
  <c r="G343" i="5"/>
  <c r="H343" i="5"/>
  <c r="J343" i="5"/>
  <c r="K343" i="5"/>
  <c r="C344" i="5"/>
  <c r="D344" i="5"/>
  <c r="E344" i="5"/>
  <c r="F344" i="5"/>
  <c r="G344" i="5"/>
  <c r="H344" i="5"/>
  <c r="J344" i="5"/>
  <c r="K344" i="5"/>
  <c r="C345" i="5"/>
  <c r="D345" i="5"/>
  <c r="E345" i="5"/>
  <c r="F345" i="5"/>
  <c r="G345" i="5"/>
  <c r="H345" i="5"/>
  <c r="J345" i="5"/>
  <c r="K345" i="5"/>
  <c r="B345" i="5"/>
  <c r="B344" i="5"/>
  <c r="B343" i="5"/>
  <c r="B342" i="5"/>
  <c r="B341" i="5"/>
  <c r="B339" i="5"/>
  <c r="B338" i="5"/>
  <c r="B337" i="5"/>
  <c r="D14" i="11"/>
  <c r="E14" i="11"/>
  <c r="F14" i="11"/>
  <c r="G14" i="11"/>
  <c r="K14" i="11"/>
  <c r="E378" i="12"/>
  <c r="F378" i="12"/>
  <c r="G378" i="12"/>
  <c r="H378" i="12"/>
  <c r="I378" i="12"/>
  <c r="K378" i="12"/>
  <c r="L378" i="12"/>
  <c r="J734" i="4"/>
  <c r="K734" i="4"/>
  <c r="K745" i="4"/>
  <c r="J745" i="4"/>
  <c r="D734" i="4"/>
  <c r="D745" i="4" s="1"/>
  <c r="E734" i="4"/>
  <c r="F734" i="4"/>
  <c r="G734" i="4"/>
  <c r="H734" i="4"/>
  <c r="G745" i="4"/>
  <c r="F745" i="4"/>
  <c r="E745" i="4"/>
  <c r="C20" i="4"/>
  <c r="C734" i="4" s="1"/>
  <c r="C745" i="4" s="1"/>
  <c r="D378" i="12" s="1"/>
  <c r="D20" i="4"/>
  <c r="E20" i="4"/>
  <c r="F20" i="4"/>
  <c r="G20" i="4"/>
  <c r="H20" i="4"/>
  <c r="J20" i="4"/>
  <c r="K20" i="4"/>
  <c r="B20" i="4"/>
  <c r="B734" i="4" s="1"/>
  <c r="B745" i="4" s="1"/>
  <c r="C378" i="12" s="1"/>
  <c r="FR55" i="15"/>
  <c r="I20" i="4" s="1"/>
  <c r="I734" i="4" s="1"/>
  <c r="I745" i="4" s="1"/>
  <c r="J378" i="12" s="1"/>
  <c r="H745" i="4" l="1"/>
  <c r="C366" i="4" l="1"/>
  <c r="D366" i="4"/>
  <c r="E366" i="4"/>
  <c r="F366" i="4"/>
  <c r="K366" i="4"/>
  <c r="C115" i="4"/>
  <c r="D115" i="4"/>
  <c r="E115" i="4"/>
  <c r="F115" i="4"/>
  <c r="G115" i="4"/>
  <c r="G366" i="4" s="1"/>
  <c r="H115" i="4"/>
  <c r="H366" i="4" s="1"/>
  <c r="J115" i="4"/>
  <c r="J366" i="4" s="1"/>
  <c r="B115" i="4"/>
  <c r="B366" i="4" s="1"/>
  <c r="H498" i="1"/>
  <c r="BG6" i="15"/>
  <c r="C167" i="4"/>
  <c r="C368" i="4" s="1"/>
  <c r="D167" i="4"/>
  <c r="D368" i="4" s="1"/>
  <c r="E167" i="4"/>
  <c r="E368" i="4" s="1"/>
  <c r="F167" i="4"/>
  <c r="F368" i="4" s="1"/>
  <c r="G167" i="4"/>
  <c r="G368" i="4" s="1"/>
  <c r="H167" i="4"/>
  <c r="H368" i="4" s="1"/>
  <c r="J167" i="4"/>
  <c r="J368" i="4" s="1"/>
  <c r="K167" i="4"/>
  <c r="K368" i="4" s="1"/>
  <c r="B167" i="4"/>
  <c r="B368" i="4" s="1"/>
  <c r="C41" i="4"/>
  <c r="C363" i="4" s="1"/>
  <c r="D41" i="4"/>
  <c r="D363" i="4" s="1"/>
  <c r="E41" i="4"/>
  <c r="E363" i="4" s="1"/>
  <c r="F41" i="4"/>
  <c r="F363" i="4" s="1"/>
  <c r="G41" i="4"/>
  <c r="G363" i="4" s="1"/>
  <c r="H41" i="4"/>
  <c r="H363" i="4" s="1"/>
  <c r="J41" i="4"/>
  <c r="J363" i="4" s="1"/>
  <c r="K41" i="4"/>
  <c r="K363" i="4" s="1"/>
  <c r="B41" i="4"/>
  <c r="B363" i="4" s="1"/>
  <c r="C42" i="6"/>
  <c r="D42" i="6"/>
  <c r="E42" i="6"/>
  <c r="F42" i="6"/>
  <c r="G42" i="6"/>
  <c r="H42" i="6"/>
  <c r="J42" i="6"/>
  <c r="K42" i="6"/>
  <c r="B42" i="6"/>
  <c r="D634" i="6"/>
  <c r="E634" i="6"/>
  <c r="F634" i="6"/>
  <c r="G634" i="6"/>
  <c r="H634" i="6"/>
  <c r="J634" i="6"/>
  <c r="K634" i="6"/>
  <c r="D627" i="6"/>
  <c r="E627" i="6"/>
  <c r="F627" i="6"/>
  <c r="G627" i="6"/>
  <c r="H627" i="6"/>
  <c r="J627" i="6"/>
  <c r="K627" i="6"/>
  <c r="D662" i="4"/>
  <c r="H662" i="4"/>
  <c r="C247" i="4"/>
  <c r="C662" i="4" s="1"/>
  <c r="D247" i="4"/>
  <c r="E247" i="4"/>
  <c r="E662" i="4" s="1"/>
  <c r="F247" i="4"/>
  <c r="F662" i="4" s="1"/>
  <c r="G247" i="4"/>
  <c r="G662" i="4" s="1"/>
  <c r="H247" i="4"/>
  <c r="J247" i="4"/>
  <c r="J662" i="4" s="1"/>
  <c r="K247" i="4"/>
  <c r="K662" i="4" s="1"/>
  <c r="B247" i="4"/>
  <c r="B662" i="4" s="1"/>
  <c r="J151" i="4"/>
  <c r="J658" i="4" s="1"/>
  <c r="K151" i="4"/>
  <c r="K658" i="4" s="1"/>
  <c r="C151" i="4"/>
  <c r="C658" i="4" s="1"/>
  <c r="D151" i="4"/>
  <c r="D658" i="4" s="1"/>
  <c r="E151" i="4"/>
  <c r="E658" i="4" s="1"/>
  <c r="F151" i="4"/>
  <c r="F658" i="4" s="1"/>
  <c r="G151" i="4"/>
  <c r="G658" i="4" s="1"/>
  <c r="H151" i="4"/>
  <c r="H658" i="4" s="1"/>
  <c r="B151" i="4"/>
  <c r="B658" i="4" s="1"/>
  <c r="C48" i="4"/>
  <c r="C654" i="4" s="1"/>
  <c r="D48" i="4"/>
  <c r="D654" i="4" s="1"/>
  <c r="E48" i="4"/>
  <c r="E654" i="4" s="1"/>
  <c r="F48" i="4"/>
  <c r="F654" i="4" s="1"/>
  <c r="G48" i="4"/>
  <c r="K48" i="4" s="1"/>
  <c r="K654" i="4" s="1"/>
  <c r="H48" i="4"/>
  <c r="H654" i="4" s="1"/>
  <c r="B48" i="4"/>
  <c r="B654" i="4" s="1"/>
  <c r="J48" i="4"/>
  <c r="J654" i="4" s="1"/>
  <c r="I57" i="15"/>
  <c r="K265" i="14"/>
  <c r="K266" i="14"/>
  <c r="K267" i="14"/>
  <c r="K268" i="14"/>
  <c r="K270" i="14"/>
  <c r="K271" i="14"/>
  <c r="K272" i="14"/>
  <c r="K273" i="14"/>
  <c r="K274" i="14"/>
  <c r="K258" i="14"/>
  <c r="K259" i="14"/>
  <c r="K261" i="14"/>
  <c r="K263" i="14"/>
  <c r="K264" i="14"/>
  <c r="K241" i="14"/>
  <c r="K243" i="14"/>
  <c r="K244" i="14"/>
  <c r="K245" i="14"/>
  <c r="K231" i="14"/>
  <c r="K232" i="14"/>
  <c r="K234" i="14"/>
  <c r="K236" i="14"/>
  <c r="K238" i="14"/>
  <c r="K239" i="14"/>
  <c r="K240" i="14"/>
  <c r="K215" i="14"/>
  <c r="K216" i="14"/>
  <c r="K217" i="14"/>
  <c r="K218" i="14"/>
  <c r="K219" i="14"/>
  <c r="K203" i="14"/>
  <c r="K204" i="14"/>
  <c r="K206" i="14"/>
  <c r="K208" i="14"/>
  <c r="K209" i="14"/>
  <c r="K210" i="14"/>
  <c r="K211" i="14"/>
  <c r="K212" i="14"/>
  <c r="K213" i="14"/>
  <c r="K184" i="14"/>
  <c r="K186" i="14"/>
  <c r="K187" i="14"/>
  <c r="K188" i="14"/>
  <c r="K189" i="14"/>
  <c r="K190" i="14"/>
  <c r="K174" i="14"/>
  <c r="K175" i="14"/>
  <c r="K177" i="14"/>
  <c r="K179" i="14"/>
  <c r="K180" i="14"/>
  <c r="K181" i="14"/>
  <c r="K182" i="14"/>
  <c r="K183" i="14"/>
  <c r="K161" i="14"/>
  <c r="K162" i="14"/>
  <c r="K148" i="14"/>
  <c r="K149" i="14"/>
  <c r="K151" i="14"/>
  <c r="K153" i="14"/>
  <c r="K154" i="14"/>
  <c r="K155" i="14"/>
  <c r="K156" i="14"/>
  <c r="K157" i="14"/>
  <c r="K158" i="14"/>
  <c r="K160" i="14"/>
  <c r="K132" i="14"/>
  <c r="K133" i="14"/>
  <c r="K134" i="14"/>
  <c r="K135" i="14"/>
  <c r="K120" i="14"/>
  <c r="K121" i="14"/>
  <c r="K123" i="14"/>
  <c r="K125" i="14"/>
  <c r="K126" i="14"/>
  <c r="K127" i="14"/>
  <c r="K128" i="14"/>
  <c r="K129" i="14"/>
  <c r="K130" i="14"/>
  <c r="K103" i="14"/>
  <c r="K104" i="14"/>
  <c r="K105" i="14"/>
  <c r="K106" i="14"/>
  <c r="K107" i="14"/>
  <c r="K108" i="14"/>
  <c r="K91" i="14"/>
  <c r="K92" i="14"/>
  <c r="K94" i="14"/>
  <c r="K96" i="14"/>
  <c r="K97" i="14"/>
  <c r="K98" i="14"/>
  <c r="K99" i="14"/>
  <c r="K100" i="14"/>
  <c r="K101" i="14"/>
  <c r="K75" i="14"/>
  <c r="K76" i="14"/>
  <c r="K77" i="14"/>
  <c r="K78" i="14"/>
  <c r="K79" i="14"/>
  <c r="K80" i="14"/>
  <c r="K63" i="14"/>
  <c r="K64" i="14"/>
  <c r="K66" i="14"/>
  <c r="K68" i="14"/>
  <c r="K69" i="14"/>
  <c r="K70" i="14"/>
  <c r="K71" i="14"/>
  <c r="K72" i="14"/>
  <c r="K73" i="14"/>
  <c r="K34" i="14"/>
  <c r="K35" i="14"/>
  <c r="K37" i="14"/>
  <c r="K41" i="14"/>
  <c r="K42" i="14"/>
  <c r="K43" i="14"/>
  <c r="K44" i="14"/>
  <c r="K46" i="14"/>
  <c r="K47" i="14"/>
  <c r="K48" i="14"/>
  <c r="K49" i="14"/>
  <c r="K50" i="14"/>
  <c r="C40" i="14"/>
  <c r="C510" i="14" s="1"/>
  <c r="D40" i="14"/>
  <c r="D510" i="14" s="1"/>
  <c r="E40" i="14"/>
  <c r="F40" i="14"/>
  <c r="G40" i="14"/>
  <c r="G510" i="14" s="1"/>
  <c r="H40" i="14"/>
  <c r="J40" i="14"/>
  <c r="J510" i="14" s="1"/>
  <c r="B40" i="14"/>
  <c r="B510" i="14" s="1"/>
  <c r="H510" i="14"/>
  <c r="C15" i="14"/>
  <c r="D15" i="14"/>
  <c r="E15" i="14"/>
  <c r="F15" i="14"/>
  <c r="G15" i="14"/>
  <c r="H15" i="14"/>
  <c r="I15" i="14"/>
  <c r="J15" i="14"/>
  <c r="B15" i="14"/>
  <c r="E510" i="14"/>
  <c r="F510" i="14"/>
  <c r="B515" i="14"/>
  <c r="B517" i="14"/>
  <c r="E145" i="12"/>
  <c r="F145" i="12"/>
  <c r="G145" i="12"/>
  <c r="HH123" i="15"/>
  <c r="HE123" i="15"/>
  <c r="HD123" i="15"/>
  <c r="HA123" i="15"/>
  <c r="GZ123" i="15"/>
  <c r="HG119" i="15"/>
  <c r="HG115" i="15"/>
  <c r="HG123" i="15" s="1"/>
  <c r="AN143" i="15"/>
  <c r="AN145" i="15"/>
  <c r="AN141" i="15"/>
  <c r="G654" i="4" l="1"/>
  <c r="K40" i="14"/>
  <c r="K510" i="14" s="1"/>
  <c r="H21" i="15"/>
  <c r="J145" i="15"/>
  <c r="J144" i="15"/>
  <c r="J143" i="15"/>
  <c r="J142" i="15"/>
  <c r="J141" i="15"/>
  <c r="J122" i="15"/>
  <c r="J120" i="15"/>
  <c r="J119" i="15"/>
  <c r="J118" i="15"/>
  <c r="J117" i="15"/>
  <c r="J116" i="15"/>
  <c r="J115" i="15"/>
  <c r="J114" i="15"/>
  <c r="J113" i="15"/>
  <c r="J107" i="15"/>
  <c r="J105" i="15"/>
  <c r="J96" i="15"/>
  <c r="J95" i="15"/>
  <c r="J94" i="15"/>
  <c r="J93" i="15"/>
  <c r="J91" i="15"/>
  <c r="J90" i="15"/>
  <c r="J89" i="15"/>
  <c r="J88" i="15"/>
  <c r="J87" i="15"/>
  <c r="J86" i="15"/>
  <c r="J85" i="15"/>
  <c r="J71" i="15"/>
  <c r="J70" i="15"/>
  <c r="J65" i="15"/>
  <c r="J64" i="15"/>
  <c r="J63" i="15"/>
  <c r="J62" i="15"/>
  <c r="J57" i="15"/>
  <c r="I128" i="15" l="1"/>
  <c r="CP71" i="15"/>
  <c r="CP72" i="15"/>
  <c r="CP73" i="15"/>
  <c r="CP74" i="15"/>
  <c r="CP75" i="15"/>
  <c r="CP76" i="15"/>
  <c r="CP77" i="15"/>
  <c r="CP78" i="15"/>
  <c r="CP79" i="15"/>
  <c r="CP70" i="15"/>
  <c r="CF70" i="15"/>
  <c r="AN144" i="15" l="1"/>
  <c r="K425" i="4" l="1"/>
  <c r="AN142" i="15" l="1"/>
  <c r="AN61" i="15"/>
  <c r="AN56" i="15"/>
  <c r="BJ21" i="15"/>
  <c r="BJ38" i="15"/>
  <c r="BJ50" i="15"/>
  <c r="BJ66" i="15"/>
  <c r="BJ80" i="15"/>
  <c r="BJ97" i="15"/>
  <c r="BJ108" i="15"/>
  <c r="BJ123" i="15"/>
  <c r="BJ136" i="15"/>
  <c r="BJ146" i="15"/>
  <c r="C101" i="14" l="1"/>
  <c r="C483" i="14" s="1"/>
  <c r="D101" i="14"/>
  <c r="D483" i="14" s="1"/>
  <c r="E101" i="14"/>
  <c r="E483" i="14" s="1"/>
  <c r="F101" i="14"/>
  <c r="F483" i="14" s="1"/>
  <c r="G101" i="14"/>
  <c r="G483" i="14" s="1"/>
  <c r="H101" i="14"/>
  <c r="H483" i="14" s="1"/>
  <c r="J101" i="14"/>
  <c r="B101" i="14"/>
  <c r="J483" i="14"/>
  <c r="K483" i="14"/>
  <c r="B483" i="14"/>
  <c r="D166" i="4"/>
  <c r="E166" i="4"/>
  <c r="F166" i="4"/>
  <c r="G166" i="4"/>
  <c r="H166" i="4"/>
  <c r="B38" i="15"/>
  <c r="J92" i="15"/>
  <c r="J79" i="15"/>
  <c r="J78" i="15"/>
  <c r="S91" i="15" l="1"/>
  <c r="BU49" i="15" l="1"/>
  <c r="BU48" i="15"/>
  <c r="BU47" i="15"/>
  <c r="BU46" i="15"/>
  <c r="BU45" i="15"/>
  <c r="BU44" i="15"/>
  <c r="BU43" i="15"/>
  <c r="BU42" i="15"/>
  <c r="BU37" i="15"/>
  <c r="BU36" i="15"/>
  <c r="BU35" i="15"/>
  <c r="BU34" i="15"/>
  <c r="BU33" i="15"/>
  <c r="BU32" i="15"/>
  <c r="BU31" i="15"/>
  <c r="BU30" i="15"/>
  <c r="BU29" i="15"/>
  <c r="BU28" i="15"/>
  <c r="BU27" i="15"/>
  <c r="BU26" i="15"/>
  <c r="BU25" i="15"/>
  <c r="BV113" i="15" l="1"/>
  <c r="BG29" i="15" l="1"/>
  <c r="BV4" i="15"/>
  <c r="L97" i="15"/>
  <c r="DE66" i="15" l="1"/>
  <c r="DF66" i="15"/>
  <c r="DG66" i="15"/>
  <c r="DH66" i="15"/>
  <c r="DD66" i="15"/>
  <c r="DC66" i="15"/>
  <c r="DK66" i="15"/>
  <c r="DM80" i="15"/>
  <c r="DJ61" i="15"/>
  <c r="I167" i="4" s="1"/>
  <c r="I368" i="4" s="1"/>
  <c r="DJ62" i="15"/>
  <c r="DJ63" i="15"/>
  <c r="DJ64" i="15"/>
  <c r="DJ65" i="15"/>
  <c r="DJ56" i="15"/>
  <c r="I41" i="4" s="1"/>
  <c r="I363" i="4" s="1"/>
  <c r="DJ57" i="15"/>
  <c r="DJ58" i="15"/>
  <c r="DJ59" i="15"/>
  <c r="I115" i="4" s="1"/>
  <c r="I366" i="4" s="1"/>
  <c r="DJ60" i="15"/>
  <c r="BP136" i="15" l="1"/>
  <c r="BV85" i="15"/>
  <c r="K318" i="2"/>
  <c r="K328" i="2"/>
  <c r="K293" i="2"/>
  <c r="K303" i="2"/>
  <c r="K268" i="2"/>
  <c r="K278" i="2"/>
  <c r="K243" i="2"/>
  <c r="K253" i="2"/>
  <c r="K218" i="2"/>
  <c r="K228" i="2"/>
  <c r="K193" i="2"/>
  <c r="K203" i="2"/>
  <c r="K167" i="2"/>
  <c r="K177" i="2"/>
  <c r="K178" i="2"/>
  <c r="K142" i="2"/>
  <c r="K152" i="2"/>
  <c r="K117" i="2"/>
  <c r="K127" i="2"/>
  <c r="K92" i="2"/>
  <c r="K100" i="2"/>
  <c r="K102" i="2"/>
  <c r="K75" i="2"/>
  <c r="K64" i="2"/>
  <c r="K62" i="2"/>
  <c r="K38" i="2"/>
  <c r="K12" i="2"/>
  <c r="K424" i="1"/>
  <c r="K425" i="1"/>
  <c r="K427" i="1"/>
  <c r="K399" i="1"/>
  <c r="K400" i="1"/>
  <c r="K402" i="1"/>
  <c r="K374" i="1"/>
  <c r="K375" i="1"/>
  <c r="K377" i="1"/>
  <c r="K342" i="1"/>
  <c r="K343" i="1"/>
  <c r="K345" i="1"/>
  <c r="K317" i="1"/>
  <c r="K318" i="1"/>
  <c r="K320" i="1"/>
  <c r="K291" i="1"/>
  <c r="K292" i="1"/>
  <c r="K294" i="1"/>
  <c r="K266" i="1"/>
  <c r="K267" i="1"/>
  <c r="K269" i="1"/>
  <c r="K241" i="1"/>
  <c r="K242" i="1"/>
  <c r="K244" i="1"/>
  <c r="K216" i="1"/>
  <c r="K217" i="1"/>
  <c r="K219" i="1"/>
  <c r="K186" i="1"/>
  <c r="K187" i="1"/>
  <c r="K189" i="1"/>
  <c r="K172" i="1"/>
  <c r="K160" i="1"/>
  <c r="K161" i="1"/>
  <c r="K163" i="1"/>
  <c r="K135" i="1"/>
  <c r="K138" i="1"/>
  <c r="K110" i="1"/>
  <c r="K111" i="1"/>
  <c r="K113" i="1"/>
  <c r="K85" i="1"/>
  <c r="K86" i="1"/>
  <c r="K88" i="1"/>
  <c r="K61" i="1"/>
  <c r="K62" i="1"/>
  <c r="K64" i="1"/>
  <c r="K36" i="1"/>
  <c r="K37" i="1"/>
  <c r="K39" i="1"/>
  <c r="K9" i="1"/>
  <c r="K10" i="1"/>
  <c r="K12" i="1"/>
  <c r="BV75" i="15"/>
  <c r="BH91" i="15" l="1"/>
  <c r="BH12" i="15" l="1"/>
  <c r="H77" i="10" l="1"/>
  <c r="H540" i="10" s="1"/>
  <c r="G77" i="10"/>
  <c r="G540" i="10" s="1"/>
  <c r="G543" i="10" s="1"/>
  <c r="J77" i="10"/>
  <c r="J540" i="10" s="1"/>
  <c r="J543" i="10" s="1"/>
  <c r="K797" i="12" s="1"/>
  <c r="K798" i="12" s="1"/>
  <c r="K26" i="11" s="1"/>
  <c r="ED143" i="15"/>
  <c r="I77" i="10" s="1"/>
  <c r="I540" i="10" s="1"/>
  <c r="I543" i="10" s="1"/>
  <c r="F77" i="10"/>
  <c r="F540" i="10" s="1"/>
  <c r="F543" i="10" s="1"/>
  <c r="G797" i="12" s="1"/>
  <c r="G798" i="12" s="1"/>
  <c r="E77" i="10"/>
  <c r="E540" i="10" s="1"/>
  <c r="E543" i="10" s="1"/>
  <c r="F797" i="12" s="1"/>
  <c r="F798" i="12" s="1"/>
  <c r="D77" i="10"/>
  <c r="D540" i="10" s="1"/>
  <c r="D543" i="10" s="1"/>
  <c r="E797" i="12" s="1"/>
  <c r="E798" i="12" s="1"/>
  <c r="C77" i="10"/>
  <c r="C540" i="10" s="1"/>
  <c r="C543" i="10" s="1"/>
  <c r="D797" i="12" s="1"/>
  <c r="D798" i="12" s="1"/>
  <c r="B77" i="10"/>
  <c r="B540" i="10" s="1"/>
  <c r="B543" i="10" s="1"/>
  <c r="C797" i="12" s="1"/>
  <c r="C798" i="12" s="1"/>
  <c r="C26" i="11" s="1"/>
  <c r="H24" i="10"/>
  <c r="H518" i="10" s="1"/>
  <c r="G24" i="10"/>
  <c r="G518" i="10" s="1"/>
  <c r="H50" i="10"/>
  <c r="H519" i="10" s="1"/>
  <c r="G50" i="10"/>
  <c r="G519" i="10" s="1"/>
  <c r="H76" i="10"/>
  <c r="H520" i="10" s="1"/>
  <c r="G76" i="10"/>
  <c r="G520" i="10" s="1"/>
  <c r="H103" i="10"/>
  <c r="H521" i="10" s="1"/>
  <c r="G103" i="10"/>
  <c r="G521" i="10" s="1"/>
  <c r="H129" i="10"/>
  <c r="H522" i="10" s="1"/>
  <c r="G129" i="10"/>
  <c r="G522" i="10" s="1"/>
  <c r="J24" i="10"/>
  <c r="J518" i="10" s="1"/>
  <c r="J50" i="10"/>
  <c r="J519" i="10" s="1"/>
  <c r="J76" i="10"/>
  <c r="J520" i="10" s="1"/>
  <c r="J103" i="10"/>
  <c r="J521" i="10" s="1"/>
  <c r="J129" i="10"/>
  <c r="J522" i="10" s="1"/>
  <c r="DJ141" i="15"/>
  <c r="I24" i="10" s="1"/>
  <c r="I518" i="10" s="1"/>
  <c r="DJ142" i="15"/>
  <c r="I50" i="10" s="1"/>
  <c r="I519" i="10" s="1"/>
  <c r="DJ143" i="15"/>
  <c r="I76" i="10" s="1"/>
  <c r="I520" i="10" s="1"/>
  <c r="DJ144" i="15"/>
  <c r="I103" i="10" s="1"/>
  <c r="I521" i="10" s="1"/>
  <c r="DJ145" i="15"/>
  <c r="I129" i="10" s="1"/>
  <c r="I522" i="10" s="1"/>
  <c r="F24" i="10"/>
  <c r="F518" i="10" s="1"/>
  <c r="F50" i="10"/>
  <c r="F519" i="10" s="1"/>
  <c r="F76" i="10"/>
  <c r="F520" i="10" s="1"/>
  <c r="F103" i="10"/>
  <c r="F521" i="10" s="1"/>
  <c r="F129" i="10"/>
  <c r="F522" i="10" s="1"/>
  <c r="E24" i="10"/>
  <c r="E518" i="10" s="1"/>
  <c r="E50" i="10"/>
  <c r="E519" i="10" s="1"/>
  <c r="E76" i="10"/>
  <c r="E520" i="10" s="1"/>
  <c r="E103" i="10"/>
  <c r="E521" i="10" s="1"/>
  <c r="E129" i="10"/>
  <c r="E522" i="10" s="1"/>
  <c r="D24" i="10"/>
  <c r="D518" i="10" s="1"/>
  <c r="D50" i="10"/>
  <c r="D519" i="10" s="1"/>
  <c r="D76" i="10"/>
  <c r="D520" i="10" s="1"/>
  <c r="D103" i="10"/>
  <c r="D521" i="10" s="1"/>
  <c r="D129" i="10"/>
  <c r="D522" i="10" s="1"/>
  <c r="C24" i="10"/>
  <c r="C518" i="10" s="1"/>
  <c r="C50" i="10"/>
  <c r="C519" i="10" s="1"/>
  <c r="C76" i="10"/>
  <c r="C520" i="10" s="1"/>
  <c r="C103" i="10"/>
  <c r="C521" i="10" s="1"/>
  <c r="C129" i="10"/>
  <c r="C522" i="10" s="1"/>
  <c r="B24" i="10"/>
  <c r="B518" i="10" s="1"/>
  <c r="B50" i="10"/>
  <c r="B519" i="10" s="1"/>
  <c r="B76" i="10"/>
  <c r="B520" i="10" s="1"/>
  <c r="B103" i="10"/>
  <c r="B521" i="10" s="1"/>
  <c r="B129" i="10"/>
  <c r="B522" i="10" s="1"/>
  <c r="K500" i="10"/>
  <c r="K501" i="10"/>
  <c r="K502" i="10" s="1"/>
  <c r="J128" i="10"/>
  <c r="J501" i="10" s="1"/>
  <c r="J502" i="10" s="1"/>
  <c r="K410" i="12" s="1"/>
  <c r="FR145" i="15"/>
  <c r="I128" i="10" s="1"/>
  <c r="I501" i="10" s="1"/>
  <c r="I502" i="10" s="1"/>
  <c r="J410" i="12" s="1"/>
  <c r="G128" i="10"/>
  <c r="G501" i="10" s="1"/>
  <c r="G502" i="10" s="1"/>
  <c r="H410" i="12" s="1"/>
  <c r="F128" i="10"/>
  <c r="F501" i="10" s="1"/>
  <c r="F502" i="10" s="1"/>
  <c r="G410" i="12" s="1"/>
  <c r="E128" i="10"/>
  <c r="E501" i="10" s="1"/>
  <c r="E502" i="10" s="1"/>
  <c r="D128" i="10"/>
  <c r="D501" i="10" s="1"/>
  <c r="D502" i="10" s="1"/>
  <c r="E410" i="12" s="1"/>
  <c r="C128" i="10"/>
  <c r="C501" i="10" s="1"/>
  <c r="C502" i="10" s="1"/>
  <c r="B128" i="10"/>
  <c r="B501" i="10" s="1"/>
  <c r="B502" i="10" s="1"/>
  <c r="H14" i="10"/>
  <c r="H469" i="10" s="1"/>
  <c r="G14" i="10"/>
  <c r="G469" i="10" s="1"/>
  <c r="H40" i="10"/>
  <c r="H470" i="10" s="1"/>
  <c r="G40" i="10"/>
  <c r="G470" i="10" s="1"/>
  <c r="H66" i="10"/>
  <c r="H471" i="10" s="1"/>
  <c r="G66" i="10"/>
  <c r="G471" i="10" s="1"/>
  <c r="H92" i="10"/>
  <c r="H472" i="10" s="1"/>
  <c r="G92" i="10"/>
  <c r="G472" i="10" s="1"/>
  <c r="H118" i="10"/>
  <c r="H473" i="10" s="1"/>
  <c r="G118" i="10"/>
  <c r="G473" i="10" s="1"/>
  <c r="J14" i="10"/>
  <c r="J469" i="10" s="1"/>
  <c r="J40" i="10"/>
  <c r="J470" i="10" s="1"/>
  <c r="J66" i="10"/>
  <c r="J471" i="10" s="1"/>
  <c r="J92" i="10"/>
  <c r="J472" i="10" s="1"/>
  <c r="J118" i="10"/>
  <c r="J473" i="10" s="1"/>
  <c r="CZ141" i="15"/>
  <c r="I14" i="10" s="1"/>
  <c r="I469" i="10" s="1"/>
  <c r="CZ142" i="15"/>
  <c r="I40" i="10" s="1"/>
  <c r="I470" i="10" s="1"/>
  <c r="CZ143" i="15"/>
  <c r="I66" i="10" s="1"/>
  <c r="I471" i="10" s="1"/>
  <c r="CZ144" i="15"/>
  <c r="I92" i="10" s="1"/>
  <c r="I472" i="10" s="1"/>
  <c r="CZ145" i="15"/>
  <c r="I118" i="10" s="1"/>
  <c r="I473" i="10" s="1"/>
  <c r="F14" i="10"/>
  <c r="F469" i="10" s="1"/>
  <c r="F40" i="10"/>
  <c r="F470" i="10" s="1"/>
  <c r="F66" i="10"/>
  <c r="F471" i="10" s="1"/>
  <c r="F92" i="10"/>
  <c r="F472" i="10" s="1"/>
  <c r="F118" i="10"/>
  <c r="F473" i="10" s="1"/>
  <c r="E14" i="10"/>
  <c r="E469" i="10" s="1"/>
  <c r="E40" i="10"/>
  <c r="E470" i="10" s="1"/>
  <c r="E66" i="10"/>
  <c r="E471" i="10" s="1"/>
  <c r="E92" i="10"/>
  <c r="E472" i="10" s="1"/>
  <c r="E118" i="10"/>
  <c r="E473" i="10" s="1"/>
  <c r="D14" i="10"/>
  <c r="D469" i="10" s="1"/>
  <c r="D40" i="10"/>
  <c r="D470" i="10" s="1"/>
  <c r="D66" i="10"/>
  <c r="D471" i="10" s="1"/>
  <c r="D92" i="10"/>
  <c r="D472" i="10" s="1"/>
  <c r="D118" i="10"/>
  <c r="D473" i="10" s="1"/>
  <c r="C14" i="10"/>
  <c r="C469" i="10" s="1"/>
  <c r="C40" i="10"/>
  <c r="C470" i="10" s="1"/>
  <c r="C66" i="10"/>
  <c r="C471" i="10" s="1"/>
  <c r="C92" i="10"/>
  <c r="C472" i="10" s="1"/>
  <c r="C118" i="10"/>
  <c r="C473" i="10" s="1"/>
  <c r="B14" i="10"/>
  <c r="B469" i="10" s="1"/>
  <c r="B40" i="10"/>
  <c r="B470" i="10" s="1"/>
  <c r="B66" i="10"/>
  <c r="B471" i="10" s="1"/>
  <c r="B92" i="10"/>
  <c r="B472" i="10" s="1"/>
  <c r="B118" i="10"/>
  <c r="B473" i="10" s="1"/>
  <c r="H20" i="10"/>
  <c r="H448" i="10" s="1"/>
  <c r="G20" i="10"/>
  <c r="G448" i="10" s="1"/>
  <c r="H46" i="10"/>
  <c r="H449" i="10" s="1"/>
  <c r="G46" i="10"/>
  <c r="G449" i="10" s="1"/>
  <c r="H72" i="10"/>
  <c r="H450" i="10" s="1"/>
  <c r="G72" i="10"/>
  <c r="G450" i="10" s="1"/>
  <c r="H98" i="10"/>
  <c r="H451" i="10" s="1"/>
  <c r="G98" i="10"/>
  <c r="G451" i="10" s="1"/>
  <c r="H124" i="10"/>
  <c r="H452" i="10" s="1"/>
  <c r="G124" i="10"/>
  <c r="G452" i="10" s="1"/>
  <c r="J20" i="10"/>
  <c r="J448" i="10" s="1"/>
  <c r="J46" i="10"/>
  <c r="J449" i="10" s="1"/>
  <c r="J72" i="10"/>
  <c r="J450" i="10" s="1"/>
  <c r="J98" i="10"/>
  <c r="J451" i="10" s="1"/>
  <c r="J124" i="10"/>
  <c r="J452" i="10" s="1"/>
  <c r="BG141" i="15"/>
  <c r="I20" i="10" s="1"/>
  <c r="I448" i="10" s="1"/>
  <c r="BG142" i="15"/>
  <c r="I46" i="10" s="1"/>
  <c r="I449" i="10" s="1"/>
  <c r="BG143" i="15"/>
  <c r="I72" i="10" s="1"/>
  <c r="I450" i="10" s="1"/>
  <c r="BG144" i="15"/>
  <c r="I98" i="10" s="1"/>
  <c r="I451" i="10" s="1"/>
  <c r="BG145" i="15"/>
  <c r="I124" i="10" s="1"/>
  <c r="I452" i="10" s="1"/>
  <c r="F20" i="10"/>
  <c r="F448" i="10" s="1"/>
  <c r="F46" i="10"/>
  <c r="F449" i="10" s="1"/>
  <c r="F72" i="10"/>
  <c r="F450" i="10" s="1"/>
  <c r="F98" i="10"/>
  <c r="F451" i="10" s="1"/>
  <c r="F124" i="10"/>
  <c r="F452" i="10" s="1"/>
  <c r="E20" i="10"/>
  <c r="E448" i="10" s="1"/>
  <c r="E46" i="10"/>
  <c r="E449" i="10" s="1"/>
  <c r="E72" i="10"/>
  <c r="E450" i="10" s="1"/>
  <c r="E98" i="10"/>
  <c r="E451" i="10" s="1"/>
  <c r="E124" i="10"/>
  <c r="E452" i="10" s="1"/>
  <c r="D20" i="10"/>
  <c r="D448" i="10" s="1"/>
  <c r="D46" i="10"/>
  <c r="D449" i="10" s="1"/>
  <c r="D72" i="10"/>
  <c r="D450" i="10" s="1"/>
  <c r="D98" i="10"/>
  <c r="D451" i="10" s="1"/>
  <c r="D124" i="10"/>
  <c r="D452" i="10" s="1"/>
  <c r="C20" i="10"/>
  <c r="C448" i="10" s="1"/>
  <c r="C46" i="10"/>
  <c r="C449" i="10" s="1"/>
  <c r="C72" i="10"/>
  <c r="C450" i="10" s="1"/>
  <c r="C98" i="10"/>
  <c r="C451" i="10" s="1"/>
  <c r="C124" i="10"/>
  <c r="C452" i="10" s="1"/>
  <c r="B20" i="10"/>
  <c r="B448" i="10" s="1"/>
  <c r="B46" i="10"/>
  <c r="B449" i="10" s="1"/>
  <c r="B72" i="10"/>
  <c r="B450" i="10" s="1"/>
  <c r="B98" i="10"/>
  <c r="B451" i="10" s="1"/>
  <c r="B124" i="10"/>
  <c r="B452" i="10" s="1"/>
  <c r="G19" i="10"/>
  <c r="H19" i="10"/>
  <c r="H428" i="10" s="1"/>
  <c r="G45" i="10"/>
  <c r="H45" i="10"/>
  <c r="G71" i="10"/>
  <c r="H71" i="10"/>
  <c r="H430" i="10" s="1"/>
  <c r="G97" i="10"/>
  <c r="H97" i="10"/>
  <c r="G123" i="10"/>
  <c r="G432" i="10" s="1"/>
  <c r="H123" i="10"/>
  <c r="H432" i="10" s="1"/>
  <c r="J19" i="10"/>
  <c r="J428" i="10" s="1"/>
  <c r="J45" i="10"/>
  <c r="J429" i="10" s="1"/>
  <c r="J71" i="10"/>
  <c r="J430" i="10" s="1"/>
  <c r="J97" i="10"/>
  <c r="J431" i="10" s="1"/>
  <c r="J123" i="10"/>
  <c r="J432" i="10" s="1"/>
  <c r="FH141" i="15"/>
  <c r="I19" i="10" s="1"/>
  <c r="I428" i="10" s="1"/>
  <c r="FH142" i="15"/>
  <c r="I45" i="10" s="1"/>
  <c r="I429" i="10" s="1"/>
  <c r="FH143" i="15"/>
  <c r="I71" i="10" s="1"/>
  <c r="I430" i="10" s="1"/>
  <c r="FH144" i="15"/>
  <c r="I97" i="10" s="1"/>
  <c r="I431" i="10" s="1"/>
  <c r="FH145" i="15"/>
  <c r="I123" i="10" s="1"/>
  <c r="I432" i="10" s="1"/>
  <c r="F19" i="10"/>
  <c r="F428" i="10" s="1"/>
  <c r="F45" i="10"/>
  <c r="F429" i="10" s="1"/>
  <c r="F71" i="10"/>
  <c r="F430" i="10" s="1"/>
  <c r="F97" i="10"/>
  <c r="F431" i="10" s="1"/>
  <c r="F123" i="10"/>
  <c r="F432" i="10" s="1"/>
  <c r="E19" i="10"/>
  <c r="E428" i="10" s="1"/>
  <c r="E45" i="10"/>
  <c r="E429" i="10" s="1"/>
  <c r="E71" i="10"/>
  <c r="E430" i="10" s="1"/>
  <c r="E97" i="10"/>
  <c r="E431" i="10" s="1"/>
  <c r="E123" i="10"/>
  <c r="E432" i="10" s="1"/>
  <c r="D19" i="10"/>
  <c r="D428" i="10" s="1"/>
  <c r="D45" i="10"/>
  <c r="D429" i="10" s="1"/>
  <c r="D71" i="10"/>
  <c r="D430" i="10" s="1"/>
  <c r="D97" i="10"/>
  <c r="D431" i="10" s="1"/>
  <c r="D123" i="10"/>
  <c r="D432" i="10" s="1"/>
  <c r="C19" i="10"/>
  <c r="C428" i="10" s="1"/>
  <c r="C45" i="10"/>
  <c r="C429" i="10" s="1"/>
  <c r="C71" i="10"/>
  <c r="C430" i="10" s="1"/>
  <c r="C97" i="10"/>
  <c r="C431" i="10" s="1"/>
  <c r="C123" i="10"/>
  <c r="C432" i="10" s="1"/>
  <c r="B19" i="10"/>
  <c r="B428" i="10" s="1"/>
  <c r="B45" i="10"/>
  <c r="B429" i="10" s="1"/>
  <c r="B71" i="10"/>
  <c r="B430" i="10" s="1"/>
  <c r="B97" i="10"/>
  <c r="B431" i="10" s="1"/>
  <c r="B123" i="10"/>
  <c r="B432" i="10" s="1"/>
  <c r="H23" i="10"/>
  <c r="H405" i="10" s="1"/>
  <c r="G23" i="10"/>
  <c r="G405" i="10" s="1"/>
  <c r="G48" i="10"/>
  <c r="H48" i="10"/>
  <c r="H406" i="10" s="1"/>
  <c r="G75" i="10"/>
  <c r="G407" i="10" s="1"/>
  <c r="H75" i="10"/>
  <c r="G101" i="10"/>
  <c r="G408" i="10" s="1"/>
  <c r="H101" i="10"/>
  <c r="J23" i="10"/>
  <c r="J405" i="10" s="1"/>
  <c r="J48" i="10"/>
  <c r="J406" i="10" s="1"/>
  <c r="J75" i="10"/>
  <c r="J407" i="10" s="1"/>
  <c r="J101" i="10"/>
  <c r="J408" i="10" s="1"/>
  <c r="J127" i="10"/>
  <c r="J409" i="10" s="1"/>
  <c r="EX141" i="15"/>
  <c r="I23" i="10" s="1"/>
  <c r="I405" i="10" s="1"/>
  <c r="EX142" i="15"/>
  <c r="I48" i="10" s="1"/>
  <c r="I406" i="10" s="1"/>
  <c r="EX143" i="15"/>
  <c r="I75" i="10" s="1"/>
  <c r="I407" i="10" s="1"/>
  <c r="EX144" i="15"/>
  <c r="I101" i="10" s="1"/>
  <c r="I408" i="10" s="1"/>
  <c r="EX145" i="15"/>
  <c r="I127" i="10" s="1"/>
  <c r="I409" i="10" s="1"/>
  <c r="G127" i="10"/>
  <c r="G409" i="10" s="1"/>
  <c r="F23" i="10"/>
  <c r="F405" i="10" s="1"/>
  <c r="F48" i="10"/>
  <c r="F406" i="10" s="1"/>
  <c r="F75" i="10"/>
  <c r="F407" i="10" s="1"/>
  <c r="F101" i="10"/>
  <c r="F408" i="10" s="1"/>
  <c r="F127" i="10"/>
  <c r="F409" i="10" s="1"/>
  <c r="E23" i="10"/>
  <c r="E405" i="10" s="1"/>
  <c r="E48" i="10"/>
  <c r="E406" i="10" s="1"/>
  <c r="E75" i="10"/>
  <c r="E407" i="10" s="1"/>
  <c r="E101" i="10"/>
  <c r="E408" i="10" s="1"/>
  <c r="E127" i="10"/>
  <c r="E409" i="10" s="1"/>
  <c r="D23" i="10"/>
  <c r="D405" i="10" s="1"/>
  <c r="D48" i="10"/>
  <c r="D406" i="10" s="1"/>
  <c r="D75" i="10"/>
  <c r="D407" i="10" s="1"/>
  <c r="D101" i="10"/>
  <c r="D408" i="10" s="1"/>
  <c r="D127" i="10"/>
  <c r="D409" i="10" s="1"/>
  <c r="C23" i="10"/>
  <c r="C405" i="10" s="1"/>
  <c r="C48" i="10"/>
  <c r="C406" i="10" s="1"/>
  <c r="C75" i="10"/>
  <c r="C407" i="10" s="1"/>
  <c r="C101" i="10"/>
  <c r="C408" i="10" s="1"/>
  <c r="C127" i="10"/>
  <c r="C409" i="10" s="1"/>
  <c r="B23" i="10"/>
  <c r="B405" i="10" s="1"/>
  <c r="B48" i="10"/>
  <c r="B406" i="10" s="1"/>
  <c r="B75" i="10"/>
  <c r="B407" i="10" s="1"/>
  <c r="B101" i="10"/>
  <c r="B408" i="10" s="1"/>
  <c r="B127" i="10"/>
  <c r="B409" i="10" s="1"/>
  <c r="H70" i="10"/>
  <c r="H385" i="10" s="1"/>
  <c r="G70" i="10"/>
  <c r="G385" i="10" s="1"/>
  <c r="G96" i="10"/>
  <c r="H96" i="10"/>
  <c r="H386" i="10" s="1"/>
  <c r="H122" i="10"/>
  <c r="H387" i="10" s="1"/>
  <c r="G122" i="10"/>
  <c r="G387" i="10" s="1"/>
  <c r="J383" i="10"/>
  <c r="J44" i="10"/>
  <c r="J384" i="10" s="1"/>
  <c r="J70" i="10"/>
  <c r="J385" i="10" s="1"/>
  <c r="J96" i="10"/>
  <c r="J386" i="10" s="1"/>
  <c r="J122" i="10"/>
  <c r="J387" i="10" s="1"/>
  <c r="I18" i="10"/>
  <c r="I383" i="10" s="1"/>
  <c r="EN142" i="15"/>
  <c r="I44" i="10" s="1"/>
  <c r="I384" i="10" s="1"/>
  <c r="EN143" i="15"/>
  <c r="I70" i="10" s="1"/>
  <c r="I385" i="10" s="1"/>
  <c r="EN144" i="15"/>
  <c r="I96" i="10" s="1"/>
  <c r="I386" i="10" s="1"/>
  <c r="EN145" i="15"/>
  <c r="I122" i="10" s="1"/>
  <c r="I387" i="10" s="1"/>
  <c r="G18" i="10"/>
  <c r="G383" i="10" s="1"/>
  <c r="G44" i="10"/>
  <c r="G384" i="10" s="1"/>
  <c r="F18" i="10"/>
  <c r="F383" i="10" s="1"/>
  <c r="F44" i="10"/>
  <c r="F384" i="10" s="1"/>
  <c r="F70" i="10"/>
  <c r="F385" i="10" s="1"/>
  <c r="F96" i="10"/>
  <c r="F386" i="10" s="1"/>
  <c r="F122" i="10"/>
  <c r="F387" i="10" s="1"/>
  <c r="E18" i="10"/>
  <c r="E383" i="10" s="1"/>
  <c r="E44" i="10"/>
  <c r="E384" i="10" s="1"/>
  <c r="E70" i="10"/>
  <c r="E385" i="10" s="1"/>
  <c r="E96" i="10"/>
  <c r="E386" i="10" s="1"/>
  <c r="E122" i="10"/>
  <c r="E387" i="10" s="1"/>
  <c r="D18" i="10"/>
  <c r="D383" i="10" s="1"/>
  <c r="D44" i="10"/>
  <c r="D384" i="10" s="1"/>
  <c r="D70" i="10"/>
  <c r="D385" i="10" s="1"/>
  <c r="D96" i="10"/>
  <c r="D386" i="10" s="1"/>
  <c r="D122" i="10"/>
  <c r="D387" i="10" s="1"/>
  <c r="C18" i="10"/>
  <c r="C383" i="10" s="1"/>
  <c r="C44" i="10"/>
  <c r="C384" i="10" s="1"/>
  <c r="C70" i="10"/>
  <c r="C385" i="10" s="1"/>
  <c r="C96" i="10"/>
  <c r="C386" i="10" s="1"/>
  <c r="C122" i="10"/>
  <c r="C387" i="10" s="1"/>
  <c r="B18" i="10"/>
  <c r="B383" i="10" s="1"/>
  <c r="B44" i="10"/>
  <c r="B384" i="10" s="1"/>
  <c r="B70" i="10"/>
  <c r="B385" i="10" s="1"/>
  <c r="B96" i="10"/>
  <c r="B386" i="10" s="1"/>
  <c r="B122" i="10"/>
  <c r="B387" i="10" s="1"/>
  <c r="H22" i="10"/>
  <c r="H363" i="10" s="1"/>
  <c r="G22" i="10"/>
  <c r="G363" i="10" s="1"/>
  <c r="G49" i="10"/>
  <c r="G364" i="10" s="1"/>
  <c r="H49" i="10"/>
  <c r="H364" i="10" s="1"/>
  <c r="G74" i="10"/>
  <c r="H74" i="10"/>
  <c r="H100" i="10"/>
  <c r="H366" i="10" s="1"/>
  <c r="G100" i="10"/>
  <c r="G366" i="10" s="1"/>
  <c r="H126" i="10"/>
  <c r="H367" i="10" s="1"/>
  <c r="G126" i="10"/>
  <c r="G367" i="10" s="1"/>
  <c r="J22" i="10"/>
  <c r="J363" i="10" s="1"/>
  <c r="J49" i="10"/>
  <c r="J364" i="10" s="1"/>
  <c r="J100" i="10"/>
  <c r="J366" i="10" s="1"/>
  <c r="J126" i="10"/>
  <c r="J367" i="10" s="1"/>
  <c r="CF141" i="15"/>
  <c r="I22" i="10" s="1"/>
  <c r="I363" i="10" s="1"/>
  <c r="CF142" i="15"/>
  <c r="I49" i="10" s="1"/>
  <c r="I364" i="10" s="1"/>
  <c r="CF143" i="15"/>
  <c r="I74" i="10" s="1"/>
  <c r="I365" i="10" s="1"/>
  <c r="CF144" i="15"/>
  <c r="I100" i="10" s="1"/>
  <c r="I366" i="10" s="1"/>
  <c r="CF145" i="15"/>
  <c r="I126" i="10" s="1"/>
  <c r="I367" i="10" s="1"/>
  <c r="F22" i="10"/>
  <c r="F363" i="10" s="1"/>
  <c r="F49" i="10"/>
  <c r="F364" i="10" s="1"/>
  <c r="F74" i="10"/>
  <c r="F365" i="10" s="1"/>
  <c r="F100" i="10"/>
  <c r="F366" i="10" s="1"/>
  <c r="F126" i="10"/>
  <c r="F367" i="10" s="1"/>
  <c r="E22" i="10"/>
  <c r="E363" i="10" s="1"/>
  <c r="E49" i="10"/>
  <c r="E364" i="10" s="1"/>
  <c r="E74" i="10"/>
  <c r="E365" i="10" s="1"/>
  <c r="E100" i="10"/>
  <c r="E366" i="10" s="1"/>
  <c r="E126" i="10"/>
  <c r="E367" i="10" s="1"/>
  <c r="D22" i="10"/>
  <c r="D363" i="10" s="1"/>
  <c r="D49" i="10"/>
  <c r="D364" i="10" s="1"/>
  <c r="D74" i="10"/>
  <c r="D365" i="10" s="1"/>
  <c r="D100" i="10"/>
  <c r="D366" i="10" s="1"/>
  <c r="D126" i="10"/>
  <c r="D367" i="10" s="1"/>
  <c r="C22" i="10"/>
  <c r="C363" i="10" s="1"/>
  <c r="C49" i="10"/>
  <c r="C364" i="10" s="1"/>
  <c r="C74" i="10"/>
  <c r="C365" i="10" s="1"/>
  <c r="C100" i="10"/>
  <c r="C366" i="10" s="1"/>
  <c r="C126" i="10"/>
  <c r="C367" i="10" s="1"/>
  <c r="B22" i="10"/>
  <c r="B363" i="10" s="1"/>
  <c r="B49" i="10"/>
  <c r="B364" i="10" s="1"/>
  <c r="B74" i="10"/>
  <c r="B365" i="10" s="1"/>
  <c r="B100" i="10"/>
  <c r="B366" i="10" s="1"/>
  <c r="B126" i="10"/>
  <c r="B367" i="10" s="1"/>
  <c r="G17" i="10"/>
  <c r="G341" i="10" s="1"/>
  <c r="H17" i="10"/>
  <c r="H341" i="10" s="1"/>
  <c r="G43" i="10"/>
  <c r="H43" i="10"/>
  <c r="H342" i="10" s="1"/>
  <c r="G69" i="10"/>
  <c r="H69" i="10"/>
  <c r="H343" i="10" s="1"/>
  <c r="G95" i="10"/>
  <c r="G344" i="10" s="1"/>
  <c r="H95" i="10"/>
  <c r="H344" i="10" s="1"/>
  <c r="G121" i="10"/>
  <c r="G345" i="10" s="1"/>
  <c r="H121" i="10"/>
  <c r="H345" i="10" s="1"/>
  <c r="J17" i="10"/>
  <c r="J341" i="10" s="1"/>
  <c r="J43" i="10"/>
  <c r="J342" i="10" s="1"/>
  <c r="J69" i="10"/>
  <c r="J343" i="10" s="1"/>
  <c r="J95" i="10"/>
  <c r="J344" i="10" s="1"/>
  <c r="J121" i="10"/>
  <c r="J345" i="10" s="1"/>
  <c r="CP141" i="15"/>
  <c r="I17" i="10" s="1"/>
  <c r="I341" i="10" s="1"/>
  <c r="CP142" i="15"/>
  <c r="I43" i="10" s="1"/>
  <c r="I342" i="10" s="1"/>
  <c r="CP143" i="15"/>
  <c r="I69" i="10" s="1"/>
  <c r="I343" i="10" s="1"/>
  <c r="CP144" i="15"/>
  <c r="I95" i="10" s="1"/>
  <c r="I344" i="10" s="1"/>
  <c r="CP145" i="15"/>
  <c r="I121" i="10" s="1"/>
  <c r="I345" i="10" s="1"/>
  <c r="F17" i="10"/>
  <c r="F341" i="10" s="1"/>
  <c r="F43" i="10"/>
  <c r="F342" i="10" s="1"/>
  <c r="F69" i="10"/>
  <c r="F343" i="10" s="1"/>
  <c r="F95" i="10"/>
  <c r="F344" i="10" s="1"/>
  <c r="F121" i="10"/>
  <c r="F345" i="10" s="1"/>
  <c r="E17" i="10"/>
  <c r="E341" i="10" s="1"/>
  <c r="E43" i="10"/>
  <c r="E342" i="10" s="1"/>
  <c r="E69" i="10"/>
  <c r="E343" i="10" s="1"/>
  <c r="E95" i="10"/>
  <c r="E344" i="10" s="1"/>
  <c r="E121" i="10"/>
  <c r="E345" i="10" s="1"/>
  <c r="D17" i="10"/>
  <c r="D341" i="10" s="1"/>
  <c r="D43" i="10"/>
  <c r="D342" i="10" s="1"/>
  <c r="D69" i="10"/>
  <c r="D343" i="10" s="1"/>
  <c r="D95" i="10"/>
  <c r="D344" i="10" s="1"/>
  <c r="D121" i="10"/>
  <c r="D345" i="10" s="1"/>
  <c r="C17" i="10"/>
  <c r="C341" i="10" s="1"/>
  <c r="C43" i="10"/>
  <c r="C342" i="10" s="1"/>
  <c r="C69" i="10"/>
  <c r="C343" i="10" s="1"/>
  <c r="C95" i="10"/>
  <c r="C344" i="10" s="1"/>
  <c r="C121" i="10"/>
  <c r="C345" i="10" s="1"/>
  <c r="B17" i="10"/>
  <c r="B341" i="10" s="1"/>
  <c r="B43" i="10"/>
  <c r="B342" i="10" s="1"/>
  <c r="B69" i="10"/>
  <c r="B343" i="10" s="1"/>
  <c r="B95" i="10"/>
  <c r="B344" i="10" s="1"/>
  <c r="B121" i="10"/>
  <c r="B345" i="10" s="1"/>
  <c r="G16" i="10"/>
  <c r="H16" i="10"/>
  <c r="H311" i="10" s="1"/>
  <c r="G42" i="10"/>
  <c r="H42" i="10"/>
  <c r="H312" i="10" s="1"/>
  <c r="G68" i="10"/>
  <c r="G313" i="10" s="1"/>
  <c r="H68" i="10"/>
  <c r="H313" i="10" s="1"/>
  <c r="G94" i="10"/>
  <c r="G314" i="10" s="1"/>
  <c r="H94" i="10"/>
  <c r="H314" i="10" s="1"/>
  <c r="G120" i="10"/>
  <c r="H120" i="10"/>
  <c r="J16" i="10"/>
  <c r="J311" i="10" s="1"/>
  <c r="J42" i="10"/>
  <c r="J312" i="10" s="1"/>
  <c r="J68" i="10"/>
  <c r="J313" i="10" s="1"/>
  <c r="J94" i="10"/>
  <c r="J314" i="10" s="1"/>
  <c r="J120" i="10"/>
  <c r="J315" i="10" s="1"/>
  <c r="AC141" i="15"/>
  <c r="I16" i="10" s="1"/>
  <c r="I311" i="10" s="1"/>
  <c r="AC142" i="15"/>
  <c r="I42" i="10" s="1"/>
  <c r="I312" i="10" s="1"/>
  <c r="AC143" i="15"/>
  <c r="I68" i="10" s="1"/>
  <c r="I313" i="10" s="1"/>
  <c r="AC144" i="15"/>
  <c r="I94" i="10" s="1"/>
  <c r="I314" i="10" s="1"/>
  <c r="AC145" i="15"/>
  <c r="I120" i="10" s="1"/>
  <c r="I315" i="10" s="1"/>
  <c r="F16" i="10"/>
  <c r="F311" i="10" s="1"/>
  <c r="F42" i="10"/>
  <c r="F312" i="10" s="1"/>
  <c r="F68" i="10"/>
  <c r="F313" i="10" s="1"/>
  <c r="F94" i="10"/>
  <c r="F314" i="10" s="1"/>
  <c r="F120" i="10"/>
  <c r="F315" i="10" s="1"/>
  <c r="E16" i="10"/>
  <c r="E311" i="10" s="1"/>
  <c r="E42" i="10"/>
  <c r="E312" i="10" s="1"/>
  <c r="E68" i="10"/>
  <c r="E313" i="10" s="1"/>
  <c r="E94" i="10"/>
  <c r="E314" i="10" s="1"/>
  <c r="E120" i="10"/>
  <c r="E315" i="10" s="1"/>
  <c r="D16" i="10"/>
  <c r="D311" i="10" s="1"/>
  <c r="D42" i="10"/>
  <c r="D312" i="10" s="1"/>
  <c r="D68" i="10"/>
  <c r="D313" i="10" s="1"/>
  <c r="D94" i="10"/>
  <c r="D314" i="10" s="1"/>
  <c r="D120" i="10"/>
  <c r="D315" i="10" s="1"/>
  <c r="C16" i="10"/>
  <c r="C311" i="10" s="1"/>
  <c r="C42" i="10"/>
  <c r="C312" i="10" s="1"/>
  <c r="C68" i="10"/>
  <c r="C313" i="10" s="1"/>
  <c r="C94" i="10"/>
  <c r="C314" i="10" s="1"/>
  <c r="C120" i="10"/>
  <c r="C315" i="10" s="1"/>
  <c r="B16" i="10"/>
  <c r="B311" i="10" s="1"/>
  <c r="B42" i="10"/>
  <c r="B312" i="10" s="1"/>
  <c r="B68" i="10"/>
  <c r="B313" i="10" s="1"/>
  <c r="B94" i="10"/>
  <c r="B314" i="10" s="1"/>
  <c r="B120" i="10"/>
  <c r="B315" i="10" s="1"/>
  <c r="G21" i="10"/>
  <c r="G281" i="10" s="1"/>
  <c r="H21" i="10"/>
  <c r="H281" i="10" s="1"/>
  <c r="G47" i="10"/>
  <c r="H47" i="10"/>
  <c r="G73" i="10"/>
  <c r="H73" i="10"/>
  <c r="H283" i="10" s="1"/>
  <c r="G99" i="10"/>
  <c r="H99" i="10"/>
  <c r="H284" i="10" s="1"/>
  <c r="G125" i="10"/>
  <c r="G285" i="10" s="1"/>
  <c r="H125" i="10"/>
  <c r="H285" i="10" s="1"/>
  <c r="J281" i="10"/>
  <c r="J282" i="10"/>
  <c r="J283" i="10"/>
  <c r="J99" i="10"/>
  <c r="J284" i="10" s="1"/>
  <c r="J285" i="10"/>
  <c r="BV141" i="15"/>
  <c r="I21" i="10" s="1"/>
  <c r="I281" i="10" s="1"/>
  <c r="BV142" i="15"/>
  <c r="I47" i="10" s="1"/>
  <c r="I282" i="10" s="1"/>
  <c r="BV143" i="15"/>
  <c r="I73" i="10" s="1"/>
  <c r="I283" i="10" s="1"/>
  <c r="BV144" i="15"/>
  <c r="I99" i="10" s="1"/>
  <c r="I284" i="10" s="1"/>
  <c r="BV145" i="15"/>
  <c r="I125" i="10" s="1"/>
  <c r="I285" i="10" s="1"/>
  <c r="F21" i="10"/>
  <c r="F281" i="10" s="1"/>
  <c r="F47" i="10"/>
  <c r="F282" i="10" s="1"/>
  <c r="F73" i="10"/>
  <c r="F283" i="10" s="1"/>
  <c r="F99" i="10"/>
  <c r="F284" i="10" s="1"/>
  <c r="F125" i="10"/>
  <c r="F285" i="10" s="1"/>
  <c r="E21" i="10"/>
  <c r="E281" i="10" s="1"/>
  <c r="E47" i="10"/>
  <c r="E282" i="10" s="1"/>
  <c r="E73" i="10"/>
  <c r="E283" i="10" s="1"/>
  <c r="E99" i="10"/>
  <c r="E284" i="10" s="1"/>
  <c r="E125" i="10"/>
  <c r="E285" i="10" s="1"/>
  <c r="D21" i="10"/>
  <c r="D281" i="10" s="1"/>
  <c r="D47" i="10"/>
  <c r="D282" i="10" s="1"/>
  <c r="D73" i="10"/>
  <c r="D283" i="10" s="1"/>
  <c r="D99" i="10"/>
  <c r="D284" i="10" s="1"/>
  <c r="D125" i="10"/>
  <c r="D285" i="10" s="1"/>
  <c r="C21" i="10"/>
  <c r="C281" i="10" s="1"/>
  <c r="C47" i="10"/>
  <c r="C282" i="10" s="1"/>
  <c r="C73" i="10"/>
  <c r="C283" i="10" s="1"/>
  <c r="C99" i="10"/>
  <c r="C284" i="10" s="1"/>
  <c r="C125" i="10"/>
  <c r="C285" i="10" s="1"/>
  <c r="B21" i="10"/>
  <c r="B281" i="10" s="1"/>
  <c r="B47" i="10"/>
  <c r="B282" i="10" s="1"/>
  <c r="B73" i="10"/>
  <c r="B283" i="10" s="1"/>
  <c r="B99" i="10"/>
  <c r="B284" i="10" s="1"/>
  <c r="B125" i="10"/>
  <c r="B285" i="10" s="1"/>
  <c r="G13" i="10"/>
  <c r="H13" i="10"/>
  <c r="H251" i="10" s="1"/>
  <c r="G39" i="10"/>
  <c r="H39" i="10"/>
  <c r="H252" i="10" s="1"/>
  <c r="G65" i="10"/>
  <c r="G253" i="10" s="1"/>
  <c r="H65" i="10"/>
  <c r="G91" i="10"/>
  <c r="H91" i="10"/>
  <c r="H254" i="10" s="1"/>
  <c r="G117" i="10"/>
  <c r="H117" i="10"/>
  <c r="H255" i="10" s="1"/>
  <c r="J13" i="10"/>
  <c r="J251" i="10" s="1"/>
  <c r="J39" i="10"/>
  <c r="J252" i="10" s="1"/>
  <c r="J65" i="10"/>
  <c r="J253" i="10" s="1"/>
  <c r="J91" i="10"/>
  <c r="J254" i="10" s="1"/>
  <c r="J117" i="10"/>
  <c r="J255" i="10" s="1"/>
  <c r="AM141" i="15"/>
  <c r="I13" i="10" s="1"/>
  <c r="I251" i="10" s="1"/>
  <c r="AM142" i="15"/>
  <c r="I39" i="10" s="1"/>
  <c r="I252" i="10" s="1"/>
  <c r="AM143" i="15"/>
  <c r="I65" i="10" s="1"/>
  <c r="I253" i="10" s="1"/>
  <c r="AM144" i="15"/>
  <c r="I91" i="10" s="1"/>
  <c r="I254" i="10" s="1"/>
  <c r="AM145" i="15"/>
  <c r="I117" i="10" s="1"/>
  <c r="I255" i="10" s="1"/>
  <c r="F13" i="10"/>
  <c r="F251" i="10" s="1"/>
  <c r="F39" i="10"/>
  <c r="F252" i="10" s="1"/>
  <c r="F65" i="10"/>
  <c r="F253" i="10" s="1"/>
  <c r="F91" i="10"/>
  <c r="F254" i="10" s="1"/>
  <c r="F117" i="10"/>
  <c r="F255" i="10" s="1"/>
  <c r="E13" i="10"/>
  <c r="E251" i="10" s="1"/>
  <c r="E39" i="10"/>
  <c r="E252" i="10" s="1"/>
  <c r="E65" i="10"/>
  <c r="E253" i="10" s="1"/>
  <c r="E91" i="10"/>
  <c r="E254" i="10" s="1"/>
  <c r="E117" i="10"/>
  <c r="E255" i="10" s="1"/>
  <c r="D13" i="10"/>
  <c r="D251" i="10" s="1"/>
  <c r="D39" i="10"/>
  <c r="D252" i="10" s="1"/>
  <c r="D65" i="10"/>
  <c r="D253" i="10" s="1"/>
  <c r="D91" i="10"/>
  <c r="D254" i="10" s="1"/>
  <c r="D117" i="10"/>
  <c r="D255" i="10" s="1"/>
  <c r="C13" i="10"/>
  <c r="C251" i="10" s="1"/>
  <c r="C39" i="10"/>
  <c r="C252" i="10" s="1"/>
  <c r="C65" i="10"/>
  <c r="C253" i="10" s="1"/>
  <c r="C91" i="10"/>
  <c r="C117" i="10"/>
  <c r="C255" i="10" s="1"/>
  <c r="B13" i="10"/>
  <c r="B251" i="10" s="1"/>
  <c r="B39" i="10"/>
  <c r="B252" i="10" s="1"/>
  <c r="B65" i="10"/>
  <c r="B253" i="10" s="1"/>
  <c r="B91" i="10"/>
  <c r="B254" i="10" s="1"/>
  <c r="B117" i="10"/>
  <c r="B255" i="10" s="1"/>
  <c r="K234" i="10"/>
  <c r="G234" i="10"/>
  <c r="J234" i="10"/>
  <c r="I234" i="10"/>
  <c r="F234" i="10"/>
  <c r="E234" i="10"/>
  <c r="D234" i="10"/>
  <c r="C234" i="10"/>
  <c r="B234" i="10"/>
  <c r="K197" i="10"/>
  <c r="K199" i="10"/>
  <c r="K200" i="10"/>
  <c r="K201" i="10"/>
  <c r="J202" i="10"/>
  <c r="I202" i="10"/>
  <c r="G202" i="10"/>
  <c r="F202" i="10"/>
  <c r="E202" i="10"/>
  <c r="D202" i="10"/>
  <c r="C202" i="10"/>
  <c r="B202" i="10"/>
  <c r="G11" i="10"/>
  <c r="G165" i="10" s="1"/>
  <c r="H11" i="10"/>
  <c r="G37" i="10"/>
  <c r="H37" i="10"/>
  <c r="H166" i="10" s="1"/>
  <c r="G63" i="10"/>
  <c r="H63" i="10"/>
  <c r="H167" i="10" s="1"/>
  <c r="G89" i="10"/>
  <c r="H89" i="10"/>
  <c r="H168" i="10" s="1"/>
  <c r="G115" i="10"/>
  <c r="G169" i="10" s="1"/>
  <c r="H115" i="10"/>
  <c r="H169" i="10" s="1"/>
  <c r="J11" i="10"/>
  <c r="J165" i="10" s="1"/>
  <c r="J37" i="10"/>
  <c r="J166" i="10" s="1"/>
  <c r="J63" i="10"/>
  <c r="J167" i="10" s="1"/>
  <c r="J89" i="10"/>
  <c r="J168" i="10" s="1"/>
  <c r="J115" i="10"/>
  <c r="J169" i="10" s="1"/>
  <c r="S141" i="15"/>
  <c r="S142" i="15"/>
  <c r="I37" i="10" s="1"/>
  <c r="I166" i="10" s="1"/>
  <c r="S143" i="15"/>
  <c r="I63" i="10" s="1"/>
  <c r="I167" i="10" s="1"/>
  <c r="S144" i="15"/>
  <c r="I89" i="10" s="1"/>
  <c r="I168" i="10" s="1"/>
  <c r="S145" i="15"/>
  <c r="I115" i="10" s="1"/>
  <c r="I169" i="10" s="1"/>
  <c r="F11" i="10"/>
  <c r="F165" i="10" s="1"/>
  <c r="F37" i="10"/>
  <c r="F166" i="10" s="1"/>
  <c r="F63" i="10"/>
  <c r="F167" i="10" s="1"/>
  <c r="F89" i="10"/>
  <c r="F168" i="10" s="1"/>
  <c r="F115" i="10"/>
  <c r="F169" i="10" s="1"/>
  <c r="E11" i="10"/>
  <c r="E165" i="10" s="1"/>
  <c r="E37" i="10"/>
  <c r="E166" i="10" s="1"/>
  <c r="E63" i="10"/>
  <c r="E167" i="10" s="1"/>
  <c r="E89" i="10"/>
  <c r="E168" i="10" s="1"/>
  <c r="E115" i="10"/>
  <c r="E169" i="10" s="1"/>
  <c r="D11" i="10"/>
  <c r="D165" i="10" s="1"/>
  <c r="D37" i="10"/>
  <c r="D166" i="10" s="1"/>
  <c r="D63" i="10"/>
  <c r="D167" i="10" s="1"/>
  <c r="D89" i="10"/>
  <c r="D168" i="10" s="1"/>
  <c r="D115" i="10"/>
  <c r="D169" i="10" s="1"/>
  <c r="C11" i="10"/>
  <c r="C165" i="10" s="1"/>
  <c r="C37" i="10"/>
  <c r="C166" i="10" s="1"/>
  <c r="C63" i="10"/>
  <c r="C167" i="10" s="1"/>
  <c r="C89" i="10"/>
  <c r="C168" i="10" s="1"/>
  <c r="C115" i="10"/>
  <c r="C169" i="10" s="1"/>
  <c r="B11" i="10"/>
  <c r="B165" i="10" s="1"/>
  <c r="B37" i="10"/>
  <c r="B166" i="10" s="1"/>
  <c r="B63" i="10"/>
  <c r="B167" i="10" s="1"/>
  <c r="B89" i="10"/>
  <c r="B168" i="10" s="1"/>
  <c r="B115" i="10"/>
  <c r="B169" i="10" s="1"/>
  <c r="H24" i="9"/>
  <c r="H737" i="9" s="1"/>
  <c r="G24" i="9"/>
  <c r="G737" i="9" s="1"/>
  <c r="H49" i="9"/>
  <c r="H738" i="9" s="1"/>
  <c r="G49" i="9"/>
  <c r="G738" i="9" s="1"/>
  <c r="H75" i="9"/>
  <c r="H739" i="9" s="1"/>
  <c r="G75" i="9"/>
  <c r="G739" i="9" s="1"/>
  <c r="H105" i="9"/>
  <c r="H740" i="9" s="1"/>
  <c r="G105" i="9"/>
  <c r="G740" i="9" s="1"/>
  <c r="H131" i="9"/>
  <c r="H741" i="9" s="1"/>
  <c r="G131" i="9"/>
  <c r="G741" i="9" s="1"/>
  <c r="H156" i="9"/>
  <c r="H742" i="9" s="1"/>
  <c r="G156" i="9"/>
  <c r="G742" i="9" s="1"/>
  <c r="H182" i="9"/>
  <c r="H743" i="9" s="1"/>
  <c r="G182" i="9"/>
  <c r="G743" i="9" s="1"/>
  <c r="H207" i="9"/>
  <c r="H744" i="9" s="1"/>
  <c r="G207" i="9"/>
  <c r="G744" i="9" s="1"/>
  <c r="J24" i="9"/>
  <c r="J737" i="9" s="1"/>
  <c r="J49" i="9"/>
  <c r="J738" i="9" s="1"/>
  <c r="J75" i="9"/>
  <c r="J739" i="9" s="1"/>
  <c r="J105" i="9"/>
  <c r="J740" i="9" s="1"/>
  <c r="J131" i="9"/>
  <c r="J741" i="9" s="1"/>
  <c r="J156" i="9"/>
  <c r="J742" i="9" s="1"/>
  <c r="J182" i="9"/>
  <c r="J743" i="9" s="1"/>
  <c r="J207" i="9"/>
  <c r="J744" i="9" s="1"/>
  <c r="EX128" i="15"/>
  <c r="I24" i="9" s="1"/>
  <c r="I737" i="9" s="1"/>
  <c r="EX129" i="15"/>
  <c r="I49" i="9" s="1"/>
  <c r="I738" i="9" s="1"/>
  <c r="EX130" i="15"/>
  <c r="I75" i="9" s="1"/>
  <c r="I739" i="9" s="1"/>
  <c r="EX131" i="15"/>
  <c r="I105" i="9" s="1"/>
  <c r="I740" i="9" s="1"/>
  <c r="EX132" i="15"/>
  <c r="I131" i="9" s="1"/>
  <c r="I741" i="9" s="1"/>
  <c r="EX133" i="15"/>
  <c r="I156" i="9" s="1"/>
  <c r="I742" i="9" s="1"/>
  <c r="EX134" i="15"/>
  <c r="I182" i="9" s="1"/>
  <c r="I743" i="9" s="1"/>
  <c r="EX135" i="15"/>
  <c r="I207" i="9" s="1"/>
  <c r="I744" i="9" s="1"/>
  <c r="F24" i="9"/>
  <c r="F737" i="9" s="1"/>
  <c r="F49" i="9"/>
  <c r="F738" i="9" s="1"/>
  <c r="F75" i="9"/>
  <c r="F739" i="9" s="1"/>
  <c r="F105" i="9"/>
  <c r="F740" i="9" s="1"/>
  <c r="F131" i="9"/>
  <c r="F741" i="9" s="1"/>
  <c r="F156" i="9"/>
  <c r="F742" i="9" s="1"/>
  <c r="F182" i="9"/>
  <c r="F743" i="9" s="1"/>
  <c r="F207" i="9"/>
  <c r="F744" i="9" s="1"/>
  <c r="E24" i="9"/>
  <c r="E737" i="9" s="1"/>
  <c r="E49" i="9"/>
  <c r="E738" i="9" s="1"/>
  <c r="E75" i="9"/>
  <c r="E739" i="9" s="1"/>
  <c r="E105" i="9"/>
  <c r="E740" i="9" s="1"/>
  <c r="E131" i="9"/>
  <c r="E741" i="9" s="1"/>
  <c r="E156" i="9"/>
  <c r="E742" i="9" s="1"/>
  <c r="E182" i="9"/>
  <c r="E743" i="9" s="1"/>
  <c r="E207" i="9"/>
  <c r="E744" i="9" s="1"/>
  <c r="D24" i="9"/>
  <c r="D737" i="9" s="1"/>
  <c r="D49" i="9"/>
  <c r="D738" i="9" s="1"/>
  <c r="D75" i="9"/>
  <c r="D739" i="9" s="1"/>
  <c r="D105" i="9"/>
  <c r="D740" i="9" s="1"/>
  <c r="D131" i="9"/>
  <c r="D741" i="9" s="1"/>
  <c r="D156" i="9"/>
  <c r="D742" i="9" s="1"/>
  <c r="D182" i="9"/>
  <c r="D743" i="9" s="1"/>
  <c r="D207" i="9"/>
  <c r="D744" i="9" s="1"/>
  <c r="C24" i="9"/>
  <c r="C737" i="9" s="1"/>
  <c r="C49" i="9"/>
  <c r="C738" i="9" s="1"/>
  <c r="C75" i="9"/>
  <c r="C739" i="9" s="1"/>
  <c r="C105" i="9"/>
  <c r="C740" i="9" s="1"/>
  <c r="C131" i="9"/>
  <c r="C741" i="9" s="1"/>
  <c r="C156" i="9"/>
  <c r="C742" i="9" s="1"/>
  <c r="C182" i="9"/>
  <c r="C743" i="9" s="1"/>
  <c r="C207" i="9"/>
  <c r="C744" i="9" s="1"/>
  <c r="B24" i="9"/>
  <c r="B737" i="9" s="1"/>
  <c r="B49" i="9"/>
  <c r="B738" i="9" s="1"/>
  <c r="B75" i="9"/>
  <c r="B739" i="9" s="1"/>
  <c r="B105" i="9"/>
  <c r="B740" i="9" s="1"/>
  <c r="B131" i="9"/>
  <c r="B741" i="9" s="1"/>
  <c r="B156" i="9"/>
  <c r="B742" i="9" s="1"/>
  <c r="B182" i="9"/>
  <c r="B743" i="9" s="1"/>
  <c r="B207" i="9"/>
  <c r="B744" i="9" s="1"/>
  <c r="G23" i="9"/>
  <c r="G714" i="9" s="1"/>
  <c r="H23" i="9"/>
  <c r="H714" i="9" s="1"/>
  <c r="G47" i="9"/>
  <c r="G715" i="9" s="1"/>
  <c r="H47" i="9"/>
  <c r="H715" i="9" s="1"/>
  <c r="G72" i="9"/>
  <c r="G716" i="9" s="1"/>
  <c r="H72" i="9"/>
  <c r="H716" i="9" s="1"/>
  <c r="G103" i="9"/>
  <c r="G717" i="9" s="1"/>
  <c r="H103" i="9"/>
  <c r="H717" i="9" s="1"/>
  <c r="G129" i="9"/>
  <c r="G718" i="9" s="1"/>
  <c r="H129" i="9"/>
  <c r="H718" i="9" s="1"/>
  <c r="G155" i="9"/>
  <c r="G719" i="9" s="1"/>
  <c r="H155" i="9"/>
  <c r="H719" i="9" s="1"/>
  <c r="G181" i="9"/>
  <c r="G720" i="9" s="1"/>
  <c r="H181" i="9"/>
  <c r="H720" i="9" s="1"/>
  <c r="G206" i="9"/>
  <c r="G721" i="9" s="1"/>
  <c r="H206" i="9"/>
  <c r="H721" i="9" s="1"/>
  <c r="J23" i="9"/>
  <c r="J714" i="9" s="1"/>
  <c r="J47" i="9"/>
  <c r="J715" i="9" s="1"/>
  <c r="J72" i="9"/>
  <c r="J716" i="9" s="1"/>
  <c r="J103" i="9"/>
  <c r="J717" i="9" s="1"/>
  <c r="J129" i="9"/>
  <c r="J718" i="9" s="1"/>
  <c r="J155" i="9"/>
  <c r="J719" i="9" s="1"/>
  <c r="J181" i="9"/>
  <c r="J720" i="9" s="1"/>
  <c r="J206" i="9"/>
  <c r="J721" i="9" s="1"/>
  <c r="FH128" i="15"/>
  <c r="I23" i="9" s="1"/>
  <c r="I714" i="9" s="1"/>
  <c r="FH129" i="15"/>
  <c r="I47" i="9" s="1"/>
  <c r="I715" i="9" s="1"/>
  <c r="FH130" i="15"/>
  <c r="I72" i="9" s="1"/>
  <c r="I716" i="9" s="1"/>
  <c r="FH131" i="15"/>
  <c r="I103" i="9" s="1"/>
  <c r="I717" i="9" s="1"/>
  <c r="FH132" i="15"/>
  <c r="I129" i="9" s="1"/>
  <c r="I718" i="9" s="1"/>
  <c r="FH133" i="15"/>
  <c r="I155" i="9" s="1"/>
  <c r="I719" i="9" s="1"/>
  <c r="FH134" i="15"/>
  <c r="I181" i="9" s="1"/>
  <c r="I720" i="9" s="1"/>
  <c r="FH135" i="15"/>
  <c r="I206" i="9" s="1"/>
  <c r="I721" i="9" s="1"/>
  <c r="F23" i="9"/>
  <c r="F714" i="9" s="1"/>
  <c r="F47" i="9"/>
  <c r="F715" i="9" s="1"/>
  <c r="F72" i="9"/>
  <c r="F716" i="9" s="1"/>
  <c r="F103" i="9"/>
  <c r="F717" i="9" s="1"/>
  <c r="F129" i="9"/>
  <c r="F718" i="9" s="1"/>
  <c r="F155" i="9"/>
  <c r="F719" i="9" s="1"/>
  <c r="F181" i="9"/>
  <c r="F720" i="9" s="1"/>
  <c r="F206" i="9"/>
  <c r="F721" i="9" s="1"/>
  <c r="E23" i="9"/>
  <c r="E714" i="9" s="1"/>
  <c r="E47" i="9"/>
  <c r="E715" i="9" s="1"/>
  <c r="E72" i="9"/>
  <c r="E716" i="9" s="1"/>
  <c r="E103" i="9"/>
  <c r="E717" i="9" s="1"/>
  <c r="E129" i="9"/>
  <c r="E718" i="9" s="1"/>
  <c r="E155" i="9"/>
  <c r="E719" i="9" s="1"/>
  <c r="E181" i="9"/>
  <c r="E720" i="9" s="1"/>
  <c r="E206" i="9"/>
  <c r="E721" i="9" s="1"/>
  <c r="D23" i="9"/>
  <c r="D714" i="9" s="1"/>
  <c r="D47" i="9"/>
  <c r="D715" i="9" s="1"/>
  <c r="D72" i="9"/>
  <c r="D716" i="9" s="1"/>
  <c r="D103" i="9"/>
  <c r="D717" i="9" s="1"/>
  <c r="D129" i="9"/>
  <c r="D718" i="9" s="1"/>
  <c r="D155" i="9"/>
  <c r="D719" i="9" s="1"/>
  <c r="D181" i="9"/>
  <c r="D720" i="9" s="1"/>
  <c r="D206" i="9"/>
  <c r="D721" i="9" s="1"/>
  <c r="C23" i="9"/>
  <c r="C714" i="9" s="1"/>
  <c r="C47" i="9"/>
  <c r="C715" i="9" s="1"/>
  <c r="C72" i="9"/>
  <c r="C716" i="9" s="1"/>
  <c r="C103" i="9"/>
  <c r="C717" i="9" s="1"/>
  <c r="C129" i="9"/>
  <c r="C718" i="9" s="1"/>
  <c r="C155" i="9"/>
  <c r="C719" i="9" s="1"/>
  <c r="C181" i="9"/>
  <c r="C720" i="9" s="1"/>
  <c r="C206" i="9"/>
  <c r="C721" i="9" s="1"/>
  <c r="B23" i="9"/>
  <c r="B714" i="9" s="1"/>
  <c r="B47" i="9"/>
  <c r="B715" i="9" s="1"/>
  <c r="B72" i="9"/>
  <c r="B716" i="9" s="1"/>
  <c r="B103" i="9"/>
  <c r="B717" i="9" s="1"/>
  <c r="B129" i="9"/>
  <c r="B718" i="9" s="1"/>
  <c r="B155" i="9"/>
  <c r="B719" i="9" s="1"/>
  <c r="B181" i="9"/>
  <c r="B720" i="9" s="1"/>
  <c r="B206" i="9"/>
  <c r="B721" i="9" s="1"/>
  <c r="K689" i="9"/>
  <c r="G43" i="9"/>
  <c r="G690" i="9" s="1"/>
  <c r="H43" i="9"/>
  <c r="K691" i="9"/>
  <c r="K692" i="9"/>
  <c r="G123" i="9"/>
  <c r="G693" i="9" s="1"/>
  <c r="H123" i="9"/>
  <c r="K694" i="9"/>
  <c r="K287" i="9" s="1"/>
  <c r="K695" i="9"/>
  <c r="K696" i="9"/>
  <c r="G18" i="9"/>
  <c r="G689" i="9" s="1"/>
  <c r="G68" i="9"/>
  <c r="G691" i="9" s="1"/>
  <c r="G96" i="9"/>
  <c r="G692" i="9" s="1"/>
  <c r="G151" i="9"/>
  <c r="G694" i="9" s="1"/>
  <c r="G175" i="9"/>
  <c r="G695" i="9" s="1"/>
  <c r="G201" i="9"/>
  <c r="G696" i="9" s="1"/>
  <c r="J18" i="9"/>
  <c r="J689" i="9" s="1"/>
  <c r="J43" i="9"/>
  <c r="J690" i="9" s="1"/>
  <c r="J68" i="9"/>
  <c r="J691" i="9" s="1"/>
  <c r="J96" i="9"/>
  <c r="J692" i="9" s="1"/>
  <c r="J123" i="9"/>
  <c r="J693" i="9" s="1"/>
  <c r="J151" i="9"/>
  <c r="J694" i="9" s="1"/>
  <c r="J175" i="9"/>
  <c r="J695" i="9" s="1"/>
  <c r="J201" i="9"/>
  <c r="J696" i="9" s="1"/>
  <c r="FR128" i="15"/>
  <c r="I18" i="9" s="1"/>
  <c r="I689" i="9" s="1"/>
  <c r="FR129" i="15"/>
  <c r="I43" i="9" s="1"/>
  <c r="I690" i="9" s="1"/>
  <c r="FR130" i="15"/>
  <c r="I68" i="9" s="1"/>
  <c r="I691" i="9" s="1"/>
  <c r="FR131" i="15"/>
  <c r="I96" i="9" s="1"/>
  <c r="I692" i="9" s="1"/>
  <c r="FR132" i="15"/>
  <c r="I123" i="9" s="1"/>
  <c r="I693" i="9" s="1"/>
  <c r="FR133" i="15"/>
  <c r="I151" i="9" s="1"/>
  <c r="I694" i="9" s="1"/>
  <c r="FR134" i="15"/>
  <c r="I175" i="9" s="1"/>
  <c r="I695" i="9" s="1"/>
  <c r="FR135" i="15"/>
  <c r="I201" i="9" s="1"/>
  <c r="I696" i="9" s="1"/>
  <c r="F18" i="9"/>
  <c r="F689" i="9" s="1"/>
  <c r="F43" i="9"/>
  <c r="F690" i="9" s="1"/>
  <c r="F68" i="9"/>
  <c r="F691" i="9" s="1"/>
  <c r="F96" i="9"/>
  <c r="F692" i="9" s="1"/>
  <c r="F123" i="9"/>
  <c r="F693" i="9" s="1"/>
  <c r="F151" i="9"/>
  <c r="F694" i="9" s="1"/>
  <c r="F175" i="9"/>
  <c r="F695" i="9" s="1"/>
  <c r="F201" i="9"/>
  <c r="F696" i="9" s="1"/>
  <c r="E18" i="9"/>
  <c r="E689" i="9" s="1"/>
  <c r="E43" i="9"/>
  <c r="E690" i="9" s="1"/>
  <c r="E68" i="9"/>
  <c r="E691" i="9" s="1"/>
  <c r="E96" i="9"/>
  <c r="E692" i="9" s="1"/>
  <c r="E123" i="9"/>
  <c r="E693" i="9" s="1"/>
  <c r="E151" i="9"/>
  <c r="E694" i="9" s="1"/>
  <c r="E175" i="9"/>
  <c r="E695" i="9" s="1"/>
  <c r="E201" i="9"/>
  <c r="E696" i="9" s="1"/>
  <c r="D18" i="9"/>
  <c r="D689" i="9" s="1"/>
  <c r="D43" i="9"/>
  <c r="D690" i="9" s="1"/>
  <c r="D68" i="9"/>
  <c r="D691" i="9" s="1"/>
  <c r="D96" i="9"/>
  <c r="D692" i="9" s="1"/>
  <c r="D123" i="9"/>
  <c r="D693" i="9" s="1"/>
  <c r="D151" i="9"/>
  <c r="D694" i="9" s="1"/>
  <c r="D175" i="9"/>
  <c r="D695" i="9" s="1"/>
  <c r="D201" i="9"/>
  <c r="D696" i="9" s="1"/>
  <c r="C18" i="9"/>
  <c r="C689" i="9" s="1"/>
  <c r="C43" i="9"/>
  <c r="C690" i="9" s="1"/>
  <c r="C68" i="9"/>
  <c r="C691" i="9" s="1"/>
  <c r="C96" i="9"/>
  <c r="C692" i="9" s="1"/>
  <c r="C123" i="9"/>
  <c r="C693" i="9" s="1"/>
  <c r="C151" i="9"/>
  <c r="C694" i="9" s="1"/>
  <c r="C175" i="9"/>
  <c r="C695" i="9" s="1"/>
  <c r="C201" i="9"/>
  <c r="C696" i="9" s="1"/>
  <c r="B18" i="9"/>
  <c r="B689" i="9" s="1"/>
  <c r="B43" i="9"/>
  <c r="B690" i="9" s="1"/>
  <c r="B68" i="9"/>
  <c r="B691" i="9" s="1"/>
  <c r="B96" i="9"/>
  <c r="B692" i="9" s="1"/>
  <c r="B123" i="9"/>
  <c r="B693" i="9" s="1"/>
  <c r="B151" i="9"/>
  <c r="B694" i="9" s="1"/>
  <c r="B175" i="9"/>
  <c r="B695" i="9" s="1"/>
  <c r="B201" i="9"/>
  <c r="B696" i="9" s="1"/>
  <c r="G101" i="9"/>
  <c r="H101" i="9"/>
  <c r="J101" i="9"/>
  <c r="J660" i="9" s="1"/>
  <c r="J665" i="9" s="1"/>
  <c r="CZ131" i="15"/>
  <c r="I101" i="9" s="1"/>
  <c r="I660" i="9" s="1"/>
  <c r="I665" i="9" s="1"/>
  <c r="F101" i="9"/>
  <c r="F660" i="9" s="1"/>
  <c r="F665" i="9" s="1"/>
  <c r="E101" i="9"/>
  <c r="E660" i="9" s="1"/>
  <c r="E665" i="9" s="1"/>
  <c r="D101" i="9"/>
  <c r="D660" i="9" s="1"/>
  <c r="D665" i="9" s="1"/>
  <c r="C101" i="9"/>
  <c r="C660" i="9" s="1"/>
  <c r="C665" i="9" s="1"/>
  <c r="B101" i="9"/>
  <c r="B660" i="9" s="1"/>
  <c r="B665" i="9" s="1"/>
  <c r="G22" i="9"/>
  <c r="H22" i="9"/>
  <c r="H625" i="9" s="1"/>
  <c r="G100" i="9"/>
  <c r="H100" i="9"/>
  <c r="G127" i="9"/>
  <c r="H127" i="9"/>
  <c r="H154" i="9"/>
  <c r="H630" i="9" s="1"/>
  <c r="G154" i="9"/>
  <c r="G179" i="9"/>
  <c r="G631" i="9" s="1"/>
  <c r="H179" i="9"/>
  <c r="H631" i="9" s="1"/>
  <c r="J22" i="9"/>
  <c r="J625" i="9" s="1"/>
  <c r="J100" i="9"/>
  <c r="J628" i="9" s="1"/>
  <c r="J127" i="9"/>
  <c r="J629" i="9" s="1"/>
  <c r="J154" i="9"/>
  <c r="J630" i="9" s="1"/>
  <c r="J179" i="9"/>
  <c r="J631" i="9" s="1"/>
  <c r="DJ128" i="15"/>
  <c r="I22" i="9" s="1"/>
  <c r="I625" i="9" s="1"/>
  <c r="DJ131" i="15"/>
  <c r="I100" i="9" s="1"/>
  <c r="I628" i="9" s="1"/>
  <c r="DJ132" i="15"/>
  <c r="I127" i="9" s="1"/>
  <c r="I629" i="9" s="1"/>
  <c r="DJ133" i="15"/>
  <c r="I154" i="9" s="1"/>
  <c r="I630" i="9" s="1"/>
  <c r="DJ134" i="15"/>
  <c r="I179" i="9" s="1"/>
  <c r="I631" i="9" s="1"/>
  <c r="F22" i="9"/>
  <c r="F625" i="9" s="1"/>
  <c r="F100" i="9"/>
  <c r="F628" i="9" s="1"/>
  <c r="F127" i="9"/>
  <c r="F629" i="9" s="1"/>
  <c r="F154" i="9"/>
  <c r="F630" i="9" s="1"/>
  <c r="F179" i="9"/>
  <c r="F631" i="9" s="1"/>
  <c r="E22" i="9"/>
  <c r="E625" i="9" s="1"/>
  <c r="E100" i="9"/>
  <c r="E628" i="9" s="1"/>
  <c r="E127" i="9"/>
  <c r="E629" i="9" s="1"/>
  <c r="E154" i="9"/>
  <c r="E630" i="9" s="1"/>
  <c r="E179" i="9"/>
  <c r="E631" i="9" s="1"/>
  <c r="D22" i="9"/>
  <c r="D625" i="9" s="1"/>
  <c r="D100" i="9"/>
  <c r="D628" i="9" s="1"/>
  <c r="D127" i="9"/>
  <c r="D629" i="9" s="1"/>
  <c r="D154" i="9"/>
  <c r="D630" i="9" s="1"/>
  <c r="D179" i="9"/>
  <c r="D631" i="9" s="1"/>
  <c r="C22" i="9"/>
  <c r="C625" i="9" s="1"/>
  <c r="C100" i="9"/>
  <c r="C628" i="9" s="1"/>
  <c r="C127" i="9"/>
  <c r="C629" i="9" s="1"/>
  <c r="C154" i="9"/>
  <c r="C630" i="9" s="1"/>
  <c r="C179" i="9"/>
  <c r="C631" i="9" s="1"/>
  <c r="B22" i="9"/>
  <c r="B625" i="9" s="1"/>
  <c r="B100" i="9"/>
  <c r="B628" i="9" s="1"/>
  <c r="B127" i="9"/>
  <c r="B629" i="9" s="1"/>
  <c r="B154" i="9"/>
  <c r="B630" i="9" s="1"/>
  <c r="B179" i="9"/>
  <c r="B631" i="9" s="1"/>
  <c r="K593" i="9"/>
  <c r="G99" i="9"/>
  <c r="H99" i="9"/>
  <c r="H596" i="9" s="1"/>
  <c r="G126" i="9"/>
  <c r="H126" i="9"/>
  <c r="H597" i="9" s="1"/>
  <c r="G178" i="9"/>
  <c r="G599" i="9" s="1"/>
  <c r="H178" i="9"/>
  <c r="G21" i="9"/>
  <c r="G593" i="9" s="1"/>
  <c r="J21" i="9"/>
  <c r="J593" i="9" s="1"/>
  <c r="J99" i="9"/>
  <c r="J596" i="9" s="1"/>
  <c r="J126" i="9"/>
  <c r="J597" i="9" s="1"/>
  <c r="J178" i="9"/>
  <c r="J599" i="9" s="1"/>
  <c r="CF128" i="15"/>
  <c r="I21" i="9" s="1"/>
  <c r="I593" i="9" s="1"/>
  <c r="CF131" i="15"/>
  <c r="I99" i="9" s="1"/>
  <c r="I596" i="9" s="1"/>
  <c r="CF132" i="15"/>
  <c r="I126" i="9" s="1"/>
  <c r="I597" i="9" s="1"/>
  <c r="CF134" i="15"/>
  <c r="I178" i="9" s="1"/>
  <c r="I599" i="9" s="1"/>
  <c r="F21" i="9"/>
  <c r="F593" i="9" s="1"/>
  <c r="F99" i="9"/>
  <c r="F596" i="9" s="1"/>
  <c r="F126" i="9"/>
  <c r="F597" i="9" s="1"/>
  <c r="F178" i="9"/>
  <c r="F599" i="9" s="1"/>
  <c r="E21" i="9"/>
  <c r="E593" i="9" s="1"/>
  <c r="E99" i="9"/>
  <c r="E596" i="9" s="1"/>
  <c r="E126" i="9"/>
  <c r="E597" i="9" s="1"/>
  <c r="E178" i="9"/>
  <c r="E599" i="9" s="1"/>
  <c r="D21" i="9"/>
  <c r="D593" i="9" s="1"/>
  <c r="D99" i="9"/>
  <c r="D596" i="9" s="1"/>
  <c r="D126" i="9"/>
  <c r="D597" i="9" s="1"/>
  <c r="D178" i="9"/>
  <c r="D599" i="9" s="1"/>
  <c r="C21" i="9"/>
  <c r="C593" i="9" s="1"/>
  <c r="C99" i="9"/>
  <c r="C596" i="9" s="1"/>
  <c r="C126" i="9"/>
  <c r="C597" i="9" s="1"/>
  <c r="C178" i="9"/>
  <c r="C599" i="9" s="1"/>
  <c r="B21" i="9"/>
  <c r="B593" i="9" s="1"/>
  <c r="B99" i="9"/>
  <c r="B596" i="9" s="1"/>
  <c r="B126" i="9"/>
  <c r="B597" i="9" s="1"/>
  <c r="B178" i="9"/>
  <c r="B599" i="9" s="1"/>
  <c r="K561" i="9"/>
  <c r="K569" i="9" s="1"/>
  <c r="G102" i="9"/>
  <c r="G564" i="9" s="1"/>
  <c r="G569" i="9" s="1"/>
  <c r="H303" i="12" s="1"/>
  <c r="J102" i="9"/>
  <c r="J564" i="9" s="1"/>
  <c r="J569" i="9" s="1"/>
  <c r="DT131" i="15"/>
  <c r="I102" i="9" s="1"/>
  <c r="I564" i="9" s="1"/>
  <c r="I569" i="9" s="1"/>
  <c r="J303" i="12" s="1"/>
  <c r="F102" i="9"/>
  <c r="F564" i="9" s="1"/>
  <c r="F569" i="9" s="1"/>
  <c r="G303" i="12" s="1"/>
  <c r="E102" i="9"/>
  <c r="E564" i="9" s="1"/>
  <c r="E569" i="9" s="1"/>
  <c r="F303" i="12" s="1"/>
  <c r="D102" i="9"/>
  <c r="D564" i="9" s="1"/>
  <c r="D569" i="9" s="1"/>
  <c r="C102" i="9"/>
  <c r="C564" i="9" s="1"/>
  <c r="C569" i="9" s="1"/>
  <c r="B102" i="9"/>
  <c r="B564" i="9" s="1"/>
  <c r="B569" i="9" s="1"/>
  <c r="C303" i="12" s="1"/>
  <c r="G17" i="9"/>
  <c r="G529" i="9" s="1"/>
  <c r="H17" i="9"/>
  <c r="G42" i="9"/>
  <c r="G530" i="9" s="1"/>
  <c r="H42" i="9"/>
  <c r="H530" i="9" s="1"/>
  <c r="G67" i="9"/>
  <c r="G531" i="9" s="1"/>
  <c r="H67" i="9"/>
  <c r="G95" i="9"/>
  <c r="G532" i="9" s="1"/>
  <c r="H95" i="9"/>
  <c r="H532" i="9" s="1"/>
  <c r="G122" i="9"/>
  <c r="G533" i="9" s="1"/>
  <c r="H122" i="9"/>
  <c r="G150" i="9"/>
  <c r="G534" i="9" s="1"/>
  <c r="H150" i="9"/>
  <c r="G174" i="9"/>
  <c r="G535" i="9" s="1"/>
  <c r="H174" i="9"/>
  <c r="G200" i="9"/>
  <c r="G536" i="9" s="1"/>
  <c r="H200" i="9"/>
  <c r="H536" i="9" s="1"/>
  <c r="J17" i="9"/>
  <c r="J529" i="9" s="1"/>
  <c r="J42" i="9"/>
  <c r="J530" i="9" s="1"/>
  <c r="J67" i="9"/>
  <c r="J531" i="9" s="1"/>
  <c r="J95" i="9"/>
  <c r="J532" i="9" s="1"/>
  <c r="J122" i="9"/>
  <c r="J533" i="9" s="1"/>
  <c r="J150" i="9"/>
  <c r="J534" i="9" s="1"/>
  <c r="J174" i="9"/>
  <c r="J535" i="9" s="1"/>
  <c r="J200" i="9"/>
  <c r="J536" i="9" s="1"/>
  <c r="AC128" i="15"/>
  <c r="I17" i="9" s="1"/>
  <c r="I529" i="9" s="1"/>
  <c r="AC129" i="15"/>
  <c r="I42" i="9" s="1"/>
  <c r="I530" i="9" s="1"/>
  <c r="AC130" i="15"/>
  <c r="I67" i="9" s="1"/>
  <c r="I531" i="9" s="1"/>
  <c r="AC131" i="15"/>
  <c r="I95" i="9" s="1"/>
  <c r="I532" i="9" s="1"/>
  <c r="AC132" i="15"/>
  <c r="I122" i="9" s="1"/>
  <c r="I533" i="9" s="1"/>
  <c r="AC133" i="15"/>
  <c r="I150" i="9" s="1"/>
  <c r="I534" i="9" s="1"/>
  <c r="AC134" i="15"/>
  <c r="I174" i="9" s="1"/>
  <c r="I535" i="9" s="1"/>
  <c r="AC135" i="15"/>
  <c r="I200" i="9" s="1"/>
  <c r="I536" i="9" s="1"/>
  <c r="F17" i="9"/>
  <c r="F529" i="9" s="1"/>
  <c r="F42" i="9"/>
  <c r="F530" i="9" s="1"/>
  <c r="F67" i="9"/>
  <c r="F531" i="9" s="1"/>
  <c r="F95" i="9"/>
  <c r="F532" i="9" s="1"/>
  <c r="F122" i="9"/>
  <c r="F533" i="9" s="1"/>
  <c r="F150" i="9"/>
  <c r="F534" i="9" s="1"/>
  <c r="F174" i="9"/>
  <c r="F535" i="9" s="1"/>
  <c r="F200" i="9"/>
  <c r="F536" i="9" s="1"/>
  <c r="E17" i="9"/>
  <c r="E529" i="9" s="1"/>
  <c r="E42" i="9"/>
  <c r="E530" i="9" s="1"/>
  <c r="E67" i="9"/>
  <c r="E531" i="9" s="1"/>
  <c r="E95" i="9"/>
  <c r="E532" i="9" s="1"/>
  <c r="E122" i="9"/>
  <c r="E533" i="9" s="1"/>
  <c r="E150" i="9"/>
  <c r="E534" i="9" s="1"/>
  <c r="E174" i="9"/>
  <c r="E535" i="9" s="1"/>
  <c r="E200" i="9"/>
  <c r="E536" i="9" s="1"/>
  <c r="D17" i="9"/>
  <c r="D529" i="9" s="1"/>
  <c r="D42" i="9"/>
  <c r="D530" i="9" s="1"/>
  <c r="D67" i="9"/>
  <c r="D531" i="9" s="1"/>
  <c r="D95" i="9"/>
  <c r="D532" i="9" s="1"/>
  <c r="D122" i="9"/>
  <c r="D533" i="9" s="1"/>
  <c r="D150" i="9"/>
  <c r="D534" i="9" s="1"/>
  <c r="D174" i="9"/>
  <c r="D535" i="9" s="1"/>
  <c r="D200" i="9"/>
  <c r="D536" i="9" s="1"/>
  <c r="C17" i="9"/>
  <c r="C529" i="9" s="1"/>
  <c r="C42" i="9"/>
  <c r="C530" i="9" s="1"/>
  <c r="C67" i="9"/>
  <c r="C531" i="9" s="1"/>
  <c r="C95" i="9"/>
  <c r="C532" i="9" s="1"/>
  <c r="C122" i="9"/>
  <c r="C533" i="9" s="1"/>
  <c r="C150" i="9"/>
  <c r="C534" i="9" s="1"/>
  <c r="C174" i="9"/>
  <c r="C535" i="9" s="1"/>
  <c r="C200" i="9"/>
  <c r="C536" i="9" s="1"/>
  <c r="B17" i="9"/>
  <c r="B529" i="9" s="1"/>
  <c r="B42" i="9"/>
  <c r="B530" i="9" s="1"/>
  <c r="B67" i="9"/>
  <c r="B531" i="9" s="1"/>
  <c r="B95" i="9"/>
  <c r="B532" i="9" s="1"/>
  <c r="B122" i="9"/>
  <c r="B533" i="9" s="1"/>
  <c r="B150" i="9"/>
  <c r="B534" i="9" s="1"/>
  <c r="B174" i="9"/>
  <c r="B535" i="9" s="1"/>
  <c r="B200" i="9"/>
  <c r="B536" i="9" s="1"/>
  <c r="G104" i="9"/>
  <c r="G500" i="9" s="1"/>
  <c r="H104" i="9"/>
  <c r="G130" i="9"/>
  <c r="H130" i="9"/>
  <c r="H501" i="9" s="1"/>
  <c r="J104" i="9"/>
  <c r="J500" i="9" s="1"/>
  <c r="J130" i="9"/>
  <c r="J501" i="9" s="1"/>
  <c r="ED131" i="15"/>
  <c r="I104" i="9" s="1"/>
  <c r="I500" i="9" s="1"/>
  <c r="ED132" i="15"/>
  <c r="I130" i="9" s="1"/>
  <c r="I501" i="9" s="1"/>
  <c r="F104" i="9"/>
  <c r="F500" i="9" s="1"/>
  <c r="F130" i="9"/>
  <c r="F501" i="9" s="1"/>
  <c r="E104" i="9"/>
  <c r="E500" i="9" s="1"/>
  <c r="E130" i="9"/>
  <c r="E501" i="9" s="1"/>
  <c r="D104" i="9"/>
  <c r="D500" i="9" s="1"/>
  <c r="D130" i="9"/>
  <c r="D501" i="9" s="1"/>
  <c r="C104" i="9"/>
  <c r="C500" i="9" s="1"/>
  <c r="C130" i="9"/>
  <c r="C501" i="9" s="1"/>
  <c r="B104" i="9"/>
  <c r="B500" i="9" s="1"/>
  <c r="B130" i="9"/>
  <c r="B501" i="9" s="1"/>
  <c r="H20" i="9"/>
  <c r="H465" i="9" s="1"/>
  <c r="G20" i="9"/>
  <c r="G465" i="9" s="1"/>
  <c r="G98" i="9"/>
  <c r="G468" i="9" s="1"/>
  <c r="H98" i="9"/>
  <c r="H468" i="9" s="1"/>
  <c r="G125" i="9"/>
  <c r="H125" i="9"/>
  <c r="G153" i="9"/>
  <c r="G470" i="9" s="1"/>
  <c r="H153" i="9"/>
  <c r="H470" i="9" s="1"/>
  <c r="G177" i="9"/>
  <c r="G471" i="9" s="1"/>
  <c r="H177" i="9"/>
  <c r="J20" i="9"/>
  <c r="J465" i="9" s="1"/>
  <c r="J98" i="9"/>
  <c r="J468" i="9" s="1"/>
  <c r="J125" i="9"/>
  <c r="J469" i="9" s="1"/>
  <c r="J153" i="9"/>
  <c r="J470" i="9" s="1"/>
  <c r="J177" i="9"/>
  <c r="J471" i="9" s="1"/>
  <c r="BV128" i="15"/>
  <c r="I20" i="9" s="1"/>
  <c r="I465" i="9" s="1"/>
  <c r="BV131" i="15"/>
  <c r="I98" i="9" s="1"/>
  <c r="I468" i="9" s="1"/>
  <c r="BV132" i="15"/>
  <c r="I125" i="9" s="1"/>
  <c r="I469" i="9" s="1"/>
  <c r="BV133" i="15"/>
  <c r="I153" i="9" s="1"/>
  <c r="I470" i="9" s="1"/>
  <c r="BV134" i="15"/>
  <c r="I177" i="9" s="1"/>
  <c r="I471" i="9" s="1"/>
  <c r="F20" i="9"/>
  <c r="F465" i="9" s="1"/>
  <c r="F98" i="9"/>
  <c r="F468" i="9" s="1"/>
  <c r="F125" i="9"/>
  <c r="F469" i="9" s="1"/>
  <c r="F153" i="9"/>
  <c r="F470" i="9" s="1"/>
  <c r="F177" i="9"/>
  <c r="F471" i="9" s="1"/>
  <c r="E20" i="9"/>
  <c r="E465" i="9" s="1"/>
  <c r="E98" i="9"/>
  <c r="E468" i="9" s="1"/>
  <c r="E125" i="9"/>
  <c r="E469" i="9" s="1"/>
  <c r="E153" i="9"/>
  <c r="E470" i="9" s="1"/>
  <c r="E177" i="9"/>
  <c r="E471" i="9" s="1"/>
  <c r="D20" i="9"/>
  <c r="D465" i="9" s="1"/>
  <c r="D98" i="9"/>
  <c r="D468" i="9" s="1"/>
  <c r="D125" i="9"/>
  <c r="D469" i="9" s="1"/>
  <c r="D153" i="9"/>
  <c r="D470" i="9" s="1"/>
  <c r="D177" i="9"/>
  <c r="D471" i="9" s="1"/>
  <c r="C20" i="9"/>
  <c r="C465" i="9" s="1"/>
  <c r="C98" i="9"/>
  <c r="C468" i="9" s="1"/>
  <c r="C125" i="9"/>
  <c r="C469" i="9" s="1"/>
  <c r="C153" i="9"/>
  <c r="C470" i="9" s="1"/>
  <c r="C177" i="9"/>
  <c r="C471" i="9" s="1"/>
  <c r="B20" i="9"/>
  <c r="B465" i="9" s="1"/>
  <c r="B98" i="9"/>
  <c r="B468" i="9" s="1"/>
  <c r="B125" i="9"/>
  <c r="B469" i="9" s="1"/>
  <c r="B153" i="9"/>
  <c r="B470" i="9" s="1"/>
  <c r="B177" i="9"/>
  <c r="B471" i="9" s="1"/>
  <c r="G16" i="9"/>
  <c r="G434" i="9" s="1"/>
  <c r="H16" i="9"/>
  <c r="H434" i="9" s="1"/>
  <c r="G41" i="9"/>
  <c r="H41" i="9"/>
  <c r="H435" i="9" s="1"/>
  <c r="G66" i="9"/>
  <c r="G436" i="9" s="1"/>
  <c r="H66" i="9"/>
  <c r="H436" i="9" s="1"/>
  <c r="G94" i="9"/>
  <c r="G437" i="9" s="1"/>
  <c r="H94" i="9"/>
  <c r="G121" i="9"/>
  <c r="H121" i="9"/>
  <c r="G149" i="9"/>
  <c r="H149" i="9"/>
  <c r="G173" i="9"/>
  <c r="G440" i="9" s="1"/>
  <c r="H173" i="9"/>
  <c r="H440" i="9" s="1"/>
  <c r="G199" i="9"/>
  <c r="G441" i="9" s="1"/>
  <c r="H199" i="9"/>
  <c r="H441" i="9" s="1"/>
  <c r="J16" i="9"/>
  <c r="J434" i="9" s="1"/>
  <c r="J41" i="9"/>
  <c r="J435" i="9" s="1"/>
  <c r="J66" i="9"/>
  <c r="J436" i="9" s="1"/>
  <c r="J94" i="9"/>
  <c r="J437" i="9" s="1"/>
  <c r="J121" i="9"/>
  <c r="J438" i="9" s="1"/>
  <c r="J149" i="9"/>
  <c r="J439" i="9" s="1"/>
  <c r="J173" i="9"/>
  <c r="J440" i="9" s="1"/>
  <c r="J199" i="9"/>
  <c r="J441" i="9" s="1"/>
  <c r="AW128" i="15"/>
  <c r="I16" i="9" s="1"/>
  <c r="I434" i="9" s="1"/>
  <c r="AW129" i="15"/>
  <c r="I41" i="9" s="1"/>
  <c r="I435" i="9" s="1"/>
  <c r="AW130" i="15"/>
  <c r="I66" i="9" s="1"/>
  <c r="I436" i="9" s="1"/>
  <c r="AW131" i="15"/>
  <c r="I94" i="9" s="1"/>
  <c r="I437" i="9" s="1"/>
  <c r="AW132" i="15"/>
  <c r="I121" i="9" s="1"/>
  <c r="I438" i="9" s="1"/>
  <c r="AW133" i="15"/>
  <c r="I149" i="9" s="1"/>
  <c r="I439" i="9" s="1"/>
  <c r="AW134" i="15"/>
  <c r="I173" i="9" s="1"/>
  <c r="I440" i="9" s="1"/>
  <c r="AW135" i="15"/>
  <c r="I199" i="9" s="1"/>
  <c r="I441" i="9" s="1"/>
  <c r="F16" i="9"/>
  <c r="F434" i="9" s="1"/>
  <c r="F41" i="9"/>
  <c r="F435" i="9" s="1"/>
  <c r="F66" i="9"/>
  <c r="F436" i="9" s="1"/>
  <c r="F94" i="9"/>
  <c r="F437" i="9" s="1"/>
  <c r="F121" i="9"/>
  <c r="F438" i="9" s="1"/>
  <c r="F149" i="9"/>
  <c r="F439" i="9" s="1"/>
  <c r="F173" i="9"/>
  <c r="F440" i="9" s="1"/>
  <c r="F199" i="9"/>
  <c r="F441" i="9" s="1"/>
  <c r="E16" i="9"/>
  <c r="E434" i="9" s="1"/>
  <c r="E41" i="9"/>
  <c r="E435" i="9" s="1"/>
  <c r="E66" i="9"/>
  <c r="E436" i="9" s="1"/>
  <c r="E94" i="9"/>
  <c r="E437" i="9" s="1"/>
  <c r="E121" i="9"/>
  <c r="E438" i="9" s="1"/>
  <c r="E149" i="9"/>
  <c r="E439" i="9" s="1"/>
  <c r="E173" i="9"/>
  <c r="E440" i="9" s="1"/>
  <c r="E199" i="9"/>
  <c r="E441" i="9" s="1"/>
  <c r="D16" i="9"/>
  <c r="D434" i="9" s="1"/>
  <c r="D41" i="9"/>
  <c r="D435" i="9" s="1"/>
  <c r="D66" i="9"/>
  <c r="D436" i="9" s="1"/>
  <c r="D94" i="9"/>
  <c r="D437" i="9" s="1"/>
  <c r="D121" i="9"/>
  <c r="D438" i="9" s="1"/>
  <c r="D149" i="9"/>
  <c r="D439" i="9" s="1"/>
  <c r="D173" i="9"/>
  <c r="D440" i="9" s="1"/>
  <c r="D199" i="9"/>
  <c r="D441" i="9" s="1"/>
  <c r="C16" i="9"/>
  <c r="C434" i="9" s="1"/>
  <c r="C41" i="9"/>
  <c r="C435" i="9" s="1"/>
  <c r="C66" i="9"/>
  <c r="C436" i="9" s="1"/>
  <c r="C94" i="9"/>
  <c r="C437" i="9" s="1"/>
  <c r="C121" i="9"/>
  <c r="C438" i="9" s="1"/>
  <c r="C149" i="9"/>
  <c r="C439" i="9" s="1"/>
  <c r="C173" i="9"/>
  <c r="C440" i="9" s="1"/>
  <c r="C199" i="9"/>
  <c r="C441" i="9" s="1"/>
  <c r="B16" i="9"/>
  <c r="B434" i="9" s="1"/>
  <c r="B41" i="9"/>
  <c r="B435" i="9" s="1"/>
  <c r="B66" i="9"/>
  <c r="B436" i="9" s="1"/>
  <c r="B94" i="9"/>
  <c r="B437" i="9" s="1"/>
  <c r="B121" i="9"/>
  <c r="B438" i="9" s="1"/>
  <c r="B149" i="9"/>
  <c r="B439" i="9" s="1"/>
  <c r="B173" i="9"/>
  <c r="B440" i="9" s="1"/>
  <c r="B199" i="9"/>
  <c r="B441" i="9" s="1"/>
  <c r="G19" i="9"/>
  <c r="H19" i="9"/>
  <c r="H402" i="9" s="1"/>
  <c r="G44" i="9"/>
  <c r="G403" i="9" s="1"/>
  <c r="H44" i="9"/>
  <c r="H403" i="9" s="1"/>
  <c r="G69" i="9"/>
  <c r="H69" i="9"/>
  <c r="H404" i="9" s="1"/>
  <c r="G97" i="9"/>
  <c r="H97" i="9"/>
  <c r="G124" i="9"/>
  <c r="H124" i="9"/>
  <c r="G152" i="9"/>
  <c r="G407" i="9" s="1"/>
  <c r="H152" i="9"/>
  <c r="H407" i="9" s="1"/>
  <c r="G176" i="9"/>
  <c r="H176" i="9"/>
  <c r="H408" i="9" s="1"/>
  <c r="G202" i="9"/>
  <c r="H202" i="9"/>
  <c r="H409" i="9" s="1"/>
  <c r="J19" i="9"/>
  <c r="J402" i="9" s="1"/>
  <c r="J44" i="9"/>
  <c r="J403" i="9" s="1"/>
  <c r="J69" i="9"/>
  <c r="J404" i="9" s="1"/>
  <c r="J97" i="9"/>
  <c r="J405" i="9" s="1"/>
  <c r="J124" i="9"/>
  <c r="J406" i="9" s="1"/>
  <c r="J152" i="9"/>
  <c r="J407" i="9" s="1"/>
  <c r="J176" i="9"/>
  <c r="J408" i="9" s="1"/>
  <c r="J202" i="9"/>
  <c r="J409" i="9" s="1"/>
  <c r="BG128" i="15"/>
  <c r="I19" i="9" s="1"/>
  <c r="I402" i="9" s="1"/>
  <c r="BG129" i="15"/>
  <c r="I44" i="9" s="1"/>
  <c r="I403" i="9" s="1"/>
  <c r="BG130" i="15"/>
  <c r="I69" i="9" s="1"/>
  <c r="I404" i="9" s="1"/>
  <c r="BG131" i="15"/>
  <c r="I97" i="9" s="1"/>
  <c r="I405" i="9" s="1"/>
  <c r="BG132" i="15"/>
  <c r="I124" i="9" s="1"/>
  <c r="I406" i="9" s="1"/>
  <c r="BG133" i="15"/>
  <c r="I152" i="9" s="1"/>
  <c r="I407" i="9" s="1"/>
  <c r="BG134" i="15"/>
  <c r="I176" i="9" s="1"/>
  <c r="I408" i="9" s="1"/>
  <c r="BG135" i="15"/>
  <c r="I202" i="9" s="1"/>
  <c r="I409" i="9" s="1"/>
  <c r="F19" i="9"/>
  <c r="F402" i="9" s="1"/>
  <c r="F44" i="9"/>
  <c r="F403" i="9" s="1"/>
  <c r="F69" i="9"/>
  <c r="F404" i="9" s="1"/>
  <c r="F97" i="9"/>
  <c r="F405" i="9" s="1"/>
  <c r="F124" i="9"/>
  <c r="F406" i="9" s="1"/>
  <c r="F152" i="9"/>
  <c r="F407" i="9" s="1"/>
  <c r="F176" i="9"/>
  <c r="F408" i="9" s="1"/>
  <c r="F202" i="9"/>
  <c r="F409" i="9" s="1"/>
  <c r="E19" i="9"/>
  <c r="E402" i="9" s="1"/>
  <c r="E44" i="9"/>
  <c r="E403" i="9" s="1"/>
  <c r="E69" i="9"/>
  <c r="E404" i="9" s="1"/>
  <c r="E97" i="9"/>
  <c r="E405" i="9" s="1"/>
  <c r="E124" i="9"/>
  <c r="E406" i="9" s="1"/>
  <c r="E152" i="9"/>
  <c r="E407" i="9" s="1"/>
  <c r="E176" i="9"/>
  <c r="E408" i="9" s="1"/>
  <c r="E202" i="9"/>
  <c r="E409" i="9" s="1"/>
  <c r="D19" i="9"/>
  <c r="D402" i="9" s="1"/>
  <c r="D44" i="9"/>
  <c r="D403" i="9" s="1"/>
  <c r="D69" i="9"/>
  <c r="D404" i="9" s="1"/>
  <c r="D97" i="9"/>
  <c r="D405" i="9" s="1"/>
  <c r="D124" i="9"/>
  <c r="D406" i="9" s="1"/>
  <c r="D152" i="9"/>
  <c r="D407" i="9" s="1"/>
  <c r="D176" i="9"/>
  <c r="D408" i="9" s="1"/>
  <c r="D202" i="9"/>
  <c r="D409" i="9" s="1"/>
  <c r="C19" i="9"/>
  <c r="C402" i="9" s="1"/>
  <c r="C44" i="9"/>
  <c r="C403" i="9" s="1"/>
  <c r="C69" i="9"/>
  <c r="C404" i="9" s="1"/>
  <c r="C97" i="9"/>
  <c r="C405" i="9" s="1"/>
  <c r="C124" i="9"/>
  <c r="C406" i="9" s="1"/>
  <c r="C152" i="9"/>
  <c r="C407" i="9" s="1"/>
  <c r="C176" i="9"/>
  <c r="C408" i="9" s="1"/>
  <c r="C202" i="9"/>
  <c r="C409" i="9" s="1"/>
  <c r="B19" i="9"/>
  <c r="B402" i="9" s="1"/>
  <c r="B44" i="9"/>
  <c r="B403" i="9" s="1"/>
  <c r="B69" i="9"/>
  <c r="B404" i="9" s="1"/>
  <c r="B97" i="9"/>
  <c r="B405" i="9" s="1"/>
  <c r="B124" i="9"/>
  <c r="B406" i="9" s="1"/>
  <c r="B152" i="9"/>
  <c r="B407" i="9" s="1"/>
  <c r="B176" i="9"/>
  <c r="B408" i="9" s="1"/>
  <c r="B202" i="9"/>
  <c r="B409" i="9" s="1"/>
  <c r="G15" i="9"/>
  <c r="G369" i="9" s="1"/>
  <c r="H15" i="9"/>
  <c r="H369" i="9" s="1"/>
  <c r="G48" i="9"/>
  <c r="G370" i="9" s="1"/>
  <c r="H48" i="9"/>
  <c r="H370" i="9" s="1"/>
  <c r="G73" i="9"/>
  <c r="G371" i="9" s="1"/>
  <c r="H73" i="9"/>
  <c r="H371" i="9" s="1"/>
  <c r="G93" i="9"/>
  <c r="H93" i="9"/>
  <c r="G120" i="9"/>
  <c r="G373" i="9" s="1"/>
  <c r="H120" i="9"/>
  <c r="G148" i="9"/>
  <c r="G374" i="9" s="1"/>
  <c r="H148" i="9"/>
  <c r="H374" i="9" s="1"/>
  <c r="G172" i="9"/>
  <c r="G375" i="9" s="1"/>
  <c r="H172" i="9"/>
  <c r="G198" i="9"/>
  <c r="G376" i="9" s="1"/>
  <c r="H198" i="9"/>
  <c r="H376" i="9" s="1"/>
  <c r="J15" i="9"/>
  <c r="J369" i="9" s="1"/>
  <c r="J48" i="9"/>
  <c r="J370" i="9" s="1"/>
  <c r="J73" i="9"/>
  <c r="J371" i="9" s="1"/>
  <c r="J93" i="9"/>
  <c r="J372" i="9" s="1"/>
  <c r="J120" i="9"/>
  <c r="J373" i="9" s="1"/>
  <c r="J148" i="9"/>
  <c r="J374" i="9" s="1"/>
  <c r="J172" i="9"/>
  <c r="J375" i="9" s="1"/>
  <c r="J198" i="9"/>
  <c r="J376" i="9" s="1"/>
  <c r="EN128" i="15"/>
  <c r="I15" i="9" s="1"/>
  <c r="I369" i="9" s="1"/>
  <c r="EN129" i="15"/>
  <c r="I48" i="9" s="1"/>
  <c r="I370" i="9" s="1"/>
  <c r="EN130" i="15"/>
  <c r="I73" i="9" s="1"/>
  <c r="I371" i="9" s="1"/>
  <c r="EN131" i="15"/>
  <c r="I93" i="9" s="1"/>
  <c r="I372" i="9" s="1"/>
  <c r="EN132" i="15"/>
  <c r="I120" i="9" s="1"/>
  <c r="I373" i="9" s="1"/>
  <c r="EN133" i="15"/>
  <c r="I148" i="9" s="1"/>
  <c r="I374" i="9" s="1"/>
  <c r="EN134" i="15"/>
  <c r="I172" i="9" s="1"/>
  <c r="I375" i="9" s="1"/>
  <c r="EN135" i="15"/>
  <c r="I198" i="9" s="1"/>
  <c r="I376" i="9" s="1"/>
  <c r="F15" i="9"/>
  <c r="F369" i="9" s="1"/>
  <c r="F48" i="9"/>
  <c r="F370" i="9" s="1"/>
  <c r="F73" i="9"/>
  <c r="F371" i="9" s="1"/>
  <c r="F93" i="9"/>
  <c r="F372" i="9" s="1"/>
  <c r="F120" i="9"/>
  <c r="F373" i="9" s="1"/>
  <c r="F148" i="9"/>
  <c r="F374" i="9" s="1"/>
  <c r="F172" i="9"/>
  <c r="F375" i="9" s="1"/>
  <c r="F198" i="9"/>
  <c r="F376" i="9" s="1"/>
  <c r="E15" i="9"/>
  <c r="E369" i="9" s="1"/>
  <c r="E48" i="9"/>
  <c r="E370" i="9" s="1"/>
  <c r="E73" i="9"/>
  <c r="E371" i="9" s="1"/>
  <c r="E93" i="9"/>
  <c r="E372" i="9" s="1"/>
  <c r="E120" i="9"/>
  <c r="E373" i="9" s="1"/>
  <c r="E148" i="9"/>
  <c r="E374" i="9" s="1"/>
  <c r="E172" i="9"/>
  <c r="E375" i="9" s="1"/>
  <c r="E198" i="9"/>
  <c r="E376" i="9" s="1"/>
  <c r="D15" i="9"/>
  <c r="D369" i="9" s="1"/>
  <c r="D48" i="9"/>
  <c r="D370" i="9" s="1"/>
  <c r="D73" i="9"/>
  <c r="D371" i="9" s="1"/>
  <c r="D93" i="9"/>
  <c r="D372" i="9" s="1"/>
  <c r="D120" i="9"/>
  <c r="D373" i="9" s="1"/>
  <c r="D148" i="9"/>
  <c r="D374" i="9" s="1"/>
  <c r="D172" i="9"/>
  <c r="D375" i="9" s="1"/>
  <c r="D198" i="9"/>
  <c r="D376" i="9" s="1"/>
  <c r="C15" i="9"/>
  <c r="C369" i="9" s="1"/>
  <c r="C48" i="9"/>
  <c r="C370" i="9" s="1"/>
  <c r="C73" i="9"/>
  <c r="C371" i="9" s="1"/>
  <c r="C93" i="9"/>
  <c r="C372" i="9" s="1"/>
  <c r="C120" i="9"/>
  <c r="C373" i="9" s="1"/>
  <c r="C148" i="9"/>
  <c r="C374" i="9" s="1"/>
  <c r="C172" i="9"/>
  <c r="C375" i="9" s="1"/>
  <c r="C198" i="9"/>
  <c r="C376" i="9" s="1"/>
  <c r="B15" i="9"/>
  <c r="B369" i="9" s="1"/>
  <c r="B48" i="9"/>
  <c r="B370" i="9" s="1"/>
  <c r="B73" i="9"/>
  <c r="B371" i="9" s="1"/>
  <c r="B93" i="9"/>
  <c r="B372" i="9" s="1"/>
  <c r="B120" i="9"/>
  <c r="B373" i="9" s="1"/>
  <c r="B148" i="9"/>
  <c r="B374" i="9" s="1"/>
  <c r="B172" i="9"/>
  <c r="B375" i="9" s="1"/>
  <c r="B198" i="9"/>
  <c r="B376" i="9" s="1"/>
  <c r="K338" i="9"/>
  <c r="G65" i="9"/>
  <c r="G339" i="9" s="1"/>
  <c r="H65" i="9"/>
  <c r="H339" i="9" s="1"/>
  <c r="G92" i="9"/>
  <c r="H92" i="9"/>
  <c r="G119" i="9"/>
  <c r="H119" i="9"/>
  <c r="G171" i="9"/>
  <c r="G343" i="9" s="1"/>
  <c r="H171" i="9"/>
  <c r="G197" i="9"/>
  <c r="G344" i="9" s="1"/>
  <c r="H197" i="9"/>
  <c r="J337" i="9"/>
  <c r="J338" i="9"/>
  <c r="J65" i="9"/>
  <c r="J339" i="9" s="1"/>
  <c r="J92" i="9"/>
  <c r="J340" i="9" s="1"/>
  <c r="J119" i="9"/>
  <c r="J341" i="9" s="1"/>
  <c r="J171" i="9"/>
  <c r="J343" i="9" s="1"/>
  <c r="J197" i="9"/>
  <c r="J344" i="9" s="1"/>
  <c r="I14" i="9"/>
  <c r="I337" i="9" s="1"/>
  <c r="I338" i="9"/>
  <c r="AM130" i="15"/>
  <c r="I65" i="9" s="1"/>
  <c r="I339" i="9" s="1"/>
  <c r="AM131" i="15"/>
  <c r="I92" i="9" s="1"/>
  <c r="I340" i="9" s="1"/>
  <c r="AM132" i="15"/>
  <c r="I119" i="9" s="1"/>
  <c r="I341" i="9" s="1"/>
  <c r="AM134" i="15"/>
  <c r="I171" i="9" s="1"/>
  <c r="I343" i="9" s="1"/>
  <c r="AM135" i="15"/>
  <c r="I197" i="9" s="1"/>
  <c r="I344" i="9" s="1"/>
  <c r="G338" i="9"/>
  <c r="F338" i="9"/>
  <c r="F65" i="9"/>
  <c r="F339" i="9" s="1"/>
  <c r="F92" i="9"/>
  <c r="F340" i="9" s="1"/>
  <c r="F119" i="9"/>
  <c r="F341" i="9" s="1"/>
  <c r="F171" i="9"/>
  <c r="F343" i="9" s="1"/>
  <c r="F197" i="9"/>
  <c r="F344" i="9" s="1"/>
  <c r="E338" i="9"/>
  <c r="E65" i="9"/>
  <c r="E339" i="9" s="1"/>
  <c r="E92" i="9"/>
  <c r="E340" i="9" s="1"/>
  <c r="E119" i="9"/>
  <c r="E341" i="9" s="1"/>
  <c r="E171" i="9"/>
  <c r="E343" i="9" s="1"/>
  <c r="E197" i="9"/>
  <c r="E344" i="9" s="1"/>
  <c r="D338" i="9"/>
  <c r="D65" i="9"/>
  <c r="D339" i="9" s="1"/>
  <c r="D92" i="9"/>
  <c r="D340" i="9" s="1"/>
  <c r="D119" i="9"/>
  <c r="D341" i="9" s="1"/>
  <c r="D171" i="9"/>
  <c r="D343" i="9" s="1"/>
  <c r="D197" i="9"/>
  <c r="D344" i="9" s="1"/>
  <c r="C338" i="9"/>
  <c r="C65" i="9"/>
  <c r="C339" i="9" s="1"/>
  <c r="C92" i="9"/>
  <c r="C340" i="9" s="1"/>
  <c r="C119" i="9"/>
  <c r="C341" i="9" s="1"/>
  <c r="C171" i="9"/>
  <c r="C343" i="9" s="1"/>
  <c r="C197" i="9"/>
  <c r="C344" i="9" s="1"/>
  <c r="B14" i="9"/>
  <c r="B337" i="9" s="1"/>
  <c r="B338" i="9"/>
  <c r="B65" i="9"/>
  <c r="B339" i="9" s="1"/>
  <c r="B92" i="9"/>
  <c r="B340" i="9" s="1"/>
  <c r="B119" i="9"/>
  <c r="B341" i="9" s="1"/>
  <c r="B171" i="9"/>
  <c r="B343" i="9" s="1"/>
  <c r="B197" i="9"/>
  <c r="B344" i="9" s="1"/>
  <c r="K312" i="9"/>
  <c r="K313" i="9"/>
  <c r="K318" i="9"/>
  <c r="K319" i="9"/>
  <c r="J312" i="9"/>
  <c r="J318" i="9"/>
  <c r="J319" i="9"/>
  <c r="I312" i="9"/>
  <c r="I318" i="9"/>
  <c r="I319" i="9"/>
  <c r="G312" i="9"/>
  <c r="G318" i="9"/>
  <c r="G319" i="9"/>
  <c r="F312" i="9"/>
  <c r="F86" i="9"/>
  <c r="F89" i="9"/>
  <c r="F251" i="9" s="1"/>
  <c r="F90" i="9"/>
  <c r="F283" i="9" s="1"/>
  <c r="F318" i="9"/>
  <c r="F319" i="9"/>
  <c r="E312" i="9"/>
  <c r="E86" i="9"/>
  <c r="E220" i="9" s="1"/>
  <c r="E89" i="9"/>
  <c r="E251" i="9" s="1"/>
  <c r="E90" i="9"/>
  <c r="E318" i="9"/>
  <c r="E319" i="9"/>
  <c r="D312" i="9"/>
  <c r="D318" i="9"/>
  <c r="D319" i="9"/>
  <c r="C312" i="9"/>
  <c r="C318" i="9"/>
  <c r="C319" i="9"/>
  <c r="B312" i="9"/>
  <c r="B318" i="9"/>
  <c r="B319" i="9"/>
  <c r="G9" i="9"/>
  <c r="H9" i="9"/>
  <c r="G38" i="9"/>
  <c r="G281" i="9" s="1"/>
  <c r="H38" i="9"/>
  <c r="H281" i="9" s="1"/>
  <c r="G90" i="9"/>
  <c r="H90" i="9"/>
  <c r="K286" i="9"/>
  <c r="J9" i="9"/>
  <c r="J280" i="9" s="1"/>
  <c r="J38" i="9"/>
  <c r="J281" i="9" s="1"/>
  <c r="J90" i="9"/>
  <c r="J283" i="9" s="1"/>
  <c r="CP128" i="15"/>
  <c r="I9" i="9" s="1"/>
  <c r="I280" i="9" s="1"/>
  <c r="CP129" i="15"/>
  <c r="I38" i="9" s="1"/>
  <c r="I281" i="9" s="1"/>
  <c r="CP131" i="15"/>
  <c r="I90" i="9" s="1"/>
  <c r="I283" i="9" s="1"/>
  <c r="F9" i="9"/>
  <c r="F280" i="9" s="1"/>
  <c r="F38" i="9"/>
  <c r="F281" i="9" s="1"/>
  <c r="E9" i="9"/>
  <c r="E280" i="9" s="1"/>
  <c r="E38" i="9"/>
  <c r="E281" i="9" s="1"/>
  <c r="D9" i="9"/>
  <c r="D280" i="9" s="1"/>
  <c r="D38" i="9"/>
  <c r="D281" i="9" s="1"/>
  <c r="D90" i="9"/>
  <c r="D283" i="9" s="1"/>
  <c r="C9" i="9"/>
  <c r="C280" i="9" s="1"/>
  <c r="C38" i="9"/>
  <c r="C281" i="9" s="1"/>
  <c r="C90" i="9"/>
  <c r="C283" i="9" s="1"/>
  <c r="B9" i="9"/>
  <c r="B280" i="9" s="1"/>
  <c r="B38" i="9"/>
  <c r="B281" i="9" s="1"/>
  <c r="B90" i="9"/>
  <c r="B283" i="9" s="1"/>
  <c r="G12" i="9"/>
  <c r="G248" i="9" s="1"/>
  <c r="H12" i="9"/>
  <c r="G37" i="9"/>
  <c r="G249" i="9" s="1"/>
  <c r="H37" i="9"/>
  <c r="H249" i="9" s="1"/>
  <c r="G63" i="9"/>
  <c r="G250" i="9" s="1"/>
  <c r="H63" i="9"/>
  <c r="H250" i="9" s="1"/>
  <c r="G89" i="9"/>
  <c r="G251" i="9" s="1"/>
  <c r="H89" i="9"/>
  <c r="H251" i="9" s="1"/>
  <c r="G117" i="9"/>
  <c r="G252" i="9" s="1"/>
  <c r="H117" i="9"/>
  <c r="H252" i="9" s="1"/>
  <c r="G144" i="9"/>
  <c r="G253" i="9" s="1"/>
  <c r="H144" i="9"/>
  <c r="G169" i="9"/>
  <c r="G254" i="9" s="1"/>
  <c r="H169" i="9"/>
  <c r="H254" i="9" s="1"/>
  <c r="G195" i="9"/>
  <c r="G255" i="9" s="1"/>
  <c r="H195" i="9"/>
  <c r="J12" i="9"/>
  <c r="J248" i="9" s="1"/>
  <c r="J37" i="9"/>
  <c r="J249" i="9" s="1"/>
  <c r="J63" i="9"/>
  <c r="J250" i="9" s="1"/>
  <c r="J89" i="9"/>
  <c r="J251" i="9" s="1"/>
  <c r="J117" i="9"/>
  <c r="J252" i="9" s="1"/>
  <c r="J144" i="9"/>
  <c r="J253" i="9" s="1"/>
  <c r="J169" i="9"/>
  <c r="J254" i="9" s="1"/>
  <c r="J195" i="9"/>
  <c r="J255" i="9" s="1"/>
  <c r="S128" i="15"/>
  <c r="I12" i="9" s="1"/>
  <c r="I248" i="9" s="1"/>
  <c r="S129" i="15"/>
  <c r="I37" i="9" s="1"/>
  <c r="I249" i="9" s="1"/>
  <c r="S130" i="15"/>
  <c r="I63" i="9" s="1"/>
  <c r="I250" i="9" s="1"/>
  <c r="S131" i="15"/>
  <c r="I89" i="9" s="1"/>
  <c r="I251" i="9" s="1"/>
  <c r="S132" i="15"/>
  <c r="I117" i="9" s="1"/>
  <c r="I252" i="9" s="1"/>
  <c r="S133" i="15"/>
  <c r="I144" i="9" s="1"/>
  <c r="I253" i="9" s="1"/>
  <c r="S134" i="15"/>
  <c r="I169" i="9" s="1"/>
  <c r="I254" i="9" s="1"/>
  <c r="S135" i="15"/>
  <c r="I195" i="9" s="1"/>
  <c r="I255" i="9" s="1"/>
  <c r="F12" i="9"/>
  <c r="F248" i="9" s="1"/>
  <c r="F37" i="9"/>
  <c r="F249" i="9" s="1"/>
  <c r="F63" i="9"/>
  <c r="F250" i="9" s="1"/>
  <c r="F117" i="9"/>
  <c r="F252" i="9" s="1"/>
  <c r="F144" i="9"/>
  <c r="F253" i="9" s="1"/>
  <c r="F169" i="9"/>
  <c r="F254" i="9" s="1"/>
  <c r="F195" i="9"/>
  <c r="F255" i="9" s="1"/>
  <c r="E12" i="9"/>
  <c r="E248" i="9" s="1"/>
  <c r="E37" i="9"/>
  <c r="E249" i="9" s="1"/>
  <c r="E63" i="9"/>
  <c r="E250" i="9" s="1"/>
  <c r="E117" i="9"/>
  <c r="E252" i="9" s="1"/>
  <c r="E144" i="9"/>
  <c r="E253" i="9" s="1"/>
  <c r="E169" i="9"/>
  <c r="E254" i="9" s="1"/>
  <c r="E195" i="9"/>
  <c r="E255" i="9" s="1"/>
  <c r="D12" i="9"/>
  <c r="D248" i="9" s="1"/>
  <c r="D37" i="9"/>
  <c r="D249" i="9" s="1"/>
  <c r="D63" i="9"/>
  <c r="D250" i="9" s="1"/>
  <c r="D89" i="9"/>
  <c r="D251" i="9" s="1"/>
  <c r="D117" i="9"/>
  <c r="D252" i="9" s="1"/>
  <c r="D144" i="9"/>
  <c r="D253" i="9" s="1"/>
  <c r="D169" i="9"/>
  <c r="D254" i="9" s="1"/>
  <c r="D195" i="9"/>
  <c r="D255" i="9" s="1"/>
  <c r="C12" i="9"/>
  <c r="C248" i="9" s="1"/>
  <c r="C37" i="9"/>
  <c r="C249" i="9" s="1"/>
  <c r="C63" i="9"/>
  <c r="C250" i="9" s="1"/>
  <c r="C89" i="9"/>
  <c r="C251" i="9" s="1"/>
  <c r="C117" i="9"/>
  <c r="C252" i="9" s="1"/>
  <c r="C144" i="9"/>
  <c r="C253" i="9" s="1"/>
  <c r="C169" i="9"/>
  <c r="C254" i="9" s="1"/>
  <c r="C195" i="9"/>
  <c r="C255" i="9" s="1"/>
  <c r="B12" i="9"/>
  <c r="B248" i="9" s="1"/>
  <c r="B37" i="9"/>
  <c r="B249" i="9" s="1"/>
  <c r="B63" i="9"/>
  <c r="B250" i="9" s="1"/>
  <c r="B89" i="9"/>
  <c r="B251" i="9" s="1"/>
  <c r="B117" i="9"/>
  <c r="B252" i="9" s="1"/>
  <c r="B144" i="9"/>
  <c r="B253" i="9" s="1"/>
  <c r="B169" i="9"/>
  <c r="B254" i="9" s="1"/>
  <c r="B195" i="9"/>
  <c r="B255" i="9" s="1"/>
  <c r="H22" i="14"/>
  <c r="H806" i="14" s="1"/>
  <c r="G22" i="14"/>
  <c r="G806" i="14" s="1"/>
  <c r="H50" i="14"/>
  <c r="H807" i="14" s="1"/>
  <c r="G50" i="14"/>
  <c r="G807" i="14" s="1"/>
  <c r="H80" i="14"/>
  <c r="H808" i="14" s="1"/>
  <c r="G80" i="14"/>
  <c r="G808" i="14" s="1"/>
  <c r="H108" i="14"/>
  <c r="H809" i="14" s="1"/>
  <c r="G108" i="14"/>
  <c r="G809" i="14" s="1"/>
  <c r="H135" i="14"/>
  <c r="H810" i="14" s="1"/>
  <c r="G135" i="14"/>
  <c r="G810" i="14" s="1"/>
  <c r="H162" i="14"/>
  <c r="H811" i="14" s="1"/>
  <c r="G162" i="14"/>
  <c r="G811" i="14" s="1"/>
  <c r="H190" i="14"/>
  <c r="H812" i="14" s="1"/>
  <c r="G190" i="14"/>
  <c r="G812" i="14" s="1"/>
  <c r="H219" i="14"/>
  <c r="H813" i="14" s="1"/>
  <c r="G219" i="14"/>
  <c r="G813" i="14" s="1"/>
  <c r="H245" i="14"/>
  <c r="H814" i="14" s="1"/>
  <c r="G245" i="14"/>
  <c r="G814" i="14" s="1"/>
  <c r="H274" i="14"/>
  <c r="H815" i="14" s="1"/>
  <c r="G274" i="14"/>
  <c r="G815" i="14" s="1"/>
  <c r="J22" i="14"/>
  <c r="J806" i="14" s="1"/>
  <c r="J50" i="14"/>
  <c r="J807" i="14" s="1"/>
  <c r="J80" i="14"/>
  <c r="J808" i="14" s="1"/>
  <c r="J108" i="14"/>
  <c r="J809" i="14" s="1"/>
  <c r="J135" i="14"/>
  <c r="J810" i="14" s="1"/>
  <c r="J162" i="14"/>
  <c r="J811" i="14" s="1"/>
  <c r="J190" i="14"/>
  <c r="J812" i="14" s="1"/>
  <c r="J219" i="14"/>
  <c r="J813" i="14" s="1"/>
  <c r="J245" i="14"/>
  <c r="J814" i="14" s="1"/>
  <c r="J274" i="14"/>
  <c r="J815" i="14" s="1"/>
  <c r="GW113" i="15"/>
  <c r="I22" i="14" s="1"/>
  <c r="I806" i="14" s="1"/>
  <c r="GW114" i="15"/>
  <c r="I50" i="14" s="1"/>
  <c r="I807" i="14" s="1"/>
  <c r="GW115" i="15"/>
  <c r="I80" i="14" s="1"/>
  <c r="I808" i="14" s="1"/>
  <c r="GW116" i="15"/>
  <c r="I108" i="14" s="1"/>
  <c r="I809" i="14" s="1"/>
  <c r="GW117" i="15"/>
  <c r="I135" i="14" s="1"/>
  <c r="I810" i="14" s="1"/>
  <c r="GW118" i="15"/>
  <c r="I162" i="14" s="1"/>
  <c r="I811" i="14" s="1"/>
  <c r="GW119" i="15"/>
  <c r="I190" i="14" s="1"/>
  <c r="I812" i="14" s="1"/>
  <c r="GW120" i="15"/>
  <c r="I219" i="14" s="1"/>
  <c r="I813" i="14" s="1"/>
  <c r="GW121" i="15"/>
  <c r="I245" i="14" s="1"/>
  <c r="I814" i="14" s="1"/>
  <c r="GW122" i="15"/>
  <c r="I274" i="14" s="1"/>
  <c r="I815" i="14" s="1"/>
  <c r="F22" i="14"/>
  <c r="F806" i="14" s="1"/>
  <c r="F50" i="14"/>
  <c r="F807" i="14" s="1"/>
  <c r="F80" i="14"/>
  <c r="F808" i="14" s="1"/>
  <c r="F108" i="14"/>
  <c r="F809" i="14" s="1"/>
  <c r="F135" i="14"/>
  <c r="F810" i="14" s="1"/>
  <c r="F162" i="14"/>
  <c r="F811" i="14" s="1"/>
  <c r="F190" i="14"/>
  <c r="F812" i="14" s="1"/>
  <c r="F219" i="14"/>
  <c r="F813" i="14" s="1"/>
  <c r="F245" i="14"/>
  <c r="F814" i="14" s="1"/>
  <c r="F274" i="14"/>
  <c r="F815" i="14" s="1"/>
  <c r="E22" i="14"/>
  <c r="E806" i="14" s="1"/>
  <c r="E50" i="14"/>
  <c r="E807" i="14" s="1"/>
  <c r="E80" i="14"/>
  <c r="E808" i="14" s="1"/>
  <c r="E108" i="14"/>
  <c r="E809" i="14" s="1"/>
  <c r="E135" i="14"/>
  <c r="E810" i="14" s="1"/>
  <c r="E162" i="14"/>
  <c r="E811" i="14" s="1"/>
  <c r="E190" i="14"/>
  <c r="E812" i="14" s="1"/>
  <c r="E219" i="14"/>
  <c r="E813" i="14" s="1"/>
  <c r="E245" i="14"/>
  <c r="E814" i="14" s="1"/>
  <c r="E274" i="14"/>
  <c r="E815" i="14" s="1"/>
  <c r="D22" i="14"/>
  <c r="D806" i="14" s="1"/>
  <c r="D50" i="14"/>
  <c r="D807" i="14" s="1"/>
  <c r="D80" i="14"/>
  <c r="D808" i="14" s="1"/>
  <c r="D108" i="14"/>
  <c r="D809" i="14" s="1"/>
  <c r="D135" i="14"/>
  <c r="D810" i="14" s="1"/>
  <c r="D162" i="14"/>
  <c r="D811" i="14" s="1"/>
  <c r="D190" i="14"/>
  <c r="D812" i="14" s="1"/>
  <c r="D219" i="14"/>
  <c r="D813" i="14" s="1"/>
  <c r="D245" i="14"/>
  <c r="D814" i="14" s="1"/>
  <c r="D274" i="14"/>
  <c r="D815" i="14" s="1"/>
  <c r="C22" i="14"/>
  <c r="C806" i="14" s="1"/>
  <c r="C50" i="14"/>
  <c r="C807" i="14" s="1"/>
  <c r="C80" i="14"/>
  <c r="C808" i="14" s="1"/>
  <c r="C108" i="14"/>
  <c r="C809" i="14" s="1"/>
  <c r="C135" i="14"/>
  <c r="C810" i="14" s="1"/>
  <c r="C162" i="14"/>
  <c r="C811" i="14" s="1"/>
  <c r="C190" i="14"/>
  <c r="C812" i="14" s="1"/>
  <c r="C219" i="14"/>
  <c r="C813" i="14" s="1"/>
  <c r="C245" i="14"/>
  <c r="C814" i="14" s="1"/>
  <c r="C274" i="14"/>
  <c r="C815" i="14" s="1"/>
  <c r="B22" i="14"/>
  <c r="B806" i="14" s="1"/>
  <c r="B50" i="14"/>
  <c r="B807" i="14" s="1"/>
  <c r="B80" i="14"/>
  <c r="B808" i="14" s="1"/>
  <c r="B108" i="14"/>
  <c r="B809" i="14" s="1"/>
  <c r="B135" i="14"/>
  <c r="B810" i="14" s="1"/>
  <c r="B162" i="14"/>
  <c r="B811" i="14" s="1"/>
  <c r="B190" i="14"/>
  <c r="B812" i="14" s="1"/>
  <c r="B219" i="14"/>
  <c r="B813" i="14" s="1"/>
  <c r="B245" i="14"/>
  <c r="B814" i="14" s="1"/>
  <c r="B274" i="14"/>
  <c r="B815" i="14" s="1"/>
  <c r="H134" i="14"/>
  <c r="H784" i="14" s="1"/>
  <c r="G134" i="14"/>
  <c r="G784" i="14" s="1"/>
  <c r="G790" i="14" s="1"/>
  <c r="H434" i="12" s="1"/>
  <c r="J134" i="14"/>
  <c r="J784" i="14" s="1"/>
  <c r="J790" i="14" s="1"/>
  <c r="K434" i="12" s="1"/>
  <c r="GM117" i="15"/>
  <c r="F134" i="14"/>
  <c r="F784" i="14" s="1"/>
  <c r="F790" i="14" s="1"/>
  <c r="G434" i="12" s="1"/>
  <c r="E134" i="14"/>
  <c r="E784" i="14" s="1"/>
  <c r="E790" i="14" s="1"/>
  <c r="D134" i="14"/>
  <c r="D784" i="14" s="1"/>
  <c r="D790" i="14" s="1"/>
  <c r="E434" i="12" s="1"/>
  <c r="C134" i="14"/>
  <c r="C784" i="14" s="1"/>
  <c r="C790" i="14" s="1"/>
  <c r="D434" i="12" s="1"/>
  <c r="B134" i="14"/>
  <c r="B784" i="14" s="1"/>
  <c r="B790" i="14" s="1"/>
  <c r="C434" i="12" s="1"/>
  <c r="H49" i="14"/>
  <c r="H753" i="14" s="1"/>
  <c r="G49" i="14"/>
  <c r="G753" i="14" s="1"/>
  <c r="H79" i="14"/>
  <c r="G79" i="14"/>
  <c r="G754" i="14" s="1"/>
  <c r="H107" i="14"/>
  <c r="H755" i="14" s="1"/>
  <c r="G107" i="14"/>
  <c r="G755" i="14" s="1"/>
  <c r="H189" i="14"/>
  <c r="H758" i="14" s="1"/>
  <c r="G189" i="14"/>
  <c r="G758" i="14" s="1"/>
  <c r="J49" i="14"/>
  <c r="J753" i="14" s="1"/>
  <c r="J79" i="14"/>
  <c r="J754" i="14" s="1"/>
  <c r="J107" i="14"/>
  <c r="J755" i="14" s="1"/>
  <c r="J189" i="14"/>
  <c r="J758" i="14" s="1"/>
  <c r="GC114" i="15"/>
  <c r="I49" i="14" s="1"/>
  <c r="I753" i="14" s="1"/>
  <c r="GC115" i="15"/>
  <c r="I79" i="14" s="1"/>
  <c r="I754" i="14" s="1"/>
  <c r="GC116" i="15"/>
  <c r="I107" i="14" s="1"/>
  <c r="I755" i="14" s="1"/>
  <c r="GC119" i="15"/>
  <c r="I189" i="14" s="1"/>
  <c r="I758" i="14" s="1"/>
  <c r="F49" i="14"/>
  <c r="F753" i="14" s="1"/>
  <c r="F79" i="14"/>
  <c r="F754" i="14" s="1"/>
  <c r="F107" i="14"/>
  <c r="F755" i="14" s="1"/>
  <c r="F189" i="14"/>
  <c r="F758" i="14" s="1"/>
  <c r="E49" i="14"/>
  <c r="E753" i="14" s="1"/>
  <c r="E79" i="14"/>
  <c r="E754" i="14" s="1"/>
  <c r="E107" i="14"/>
  <c r="E755" i="14" s="1"/>
  <c r="E189" i="14"/>
  <c r="E758" i="14" s="1"/>
  <c r="D49" i="14"/>
  <c r="D753" i="14" s="1"/>
  <c r="D79" i="14"/>
  <c r="D754" i="14" s="1"/>
  <c r="D107" i="14"/>
  <c r="D755" i="14" s="1"/>
  <c r="D189" i="14"/>
  <c r="D758" i="14" s="1"/>
  <c r="C49" i="14"/>
  <c r="C753" i="14" s="1"/>
  <c r="C79" i="14"/>
  <c r="C754" i="14" s="1"/>
  <c r="C107" i="14"/>
  <c r="C755" i="14" s="1"/>
  <c r="C189" i="14"/>
  <c r="C758" i="14" s="1"/>
  <c r="B49" i="14"/>
  <c r="B753" i="14" s="1"/>
  <c r="B79" i="14"/>
  <c r="B754" i="14" s="1"/>
  <c r="B107" i="14"/>
  <c r="B755" i="14" s="1"/>
  <c r="B189" i="14"/>
  <c r="B758" i="14" s="1"/>
  <c r="G217" i="14"/>
  <c r="G729" i="14" s="1"/>
  <c r="G732" i="14" s="1"/>
  <c r="H217" i="14"/>
  <c r="J217" i="14"/>
  <c r="J729" i="14" s="1"/>
  <c r="J732" i="14" s="1"/>
  <c r="I217" i="14"/>
  <c r="I729" i="14" s="1"/>
  <c r="I732" i="14" s="1"/>
  <c r="F217" i="14"/>
  <c r="F729" i="14" s="1"/>
  <c r="F732" i="14" s="1"/>
  <c r="E217" i="14"/>
  <c r="E729" i="14" s="1"/>
  <c r="E732" i="14" s="1"/>
  <c r="D217" i="14"/>
  <c r="D729" i="14" s="1"/>
  <c r="D732" i="14" s="1"/>
  <c r="C217" i="14"/>
  <c r="C729" i="14" s="1"/>
  <c r="C732" i="14" s="1"/>
  <c r="B217" i="14"/>
  <c r="B729" i="14" s="1"/>
  <c r="B732" i="14" s="1"/>
  <c r="H188" i="14"/>
  <c r="H703" i="14" s="1"/>
  <c r="G188" i="14"/>
  <c r="G703" i="14" s="1"/>
  <c r="G707" i="14" s="1"/>
  <c r="J188" i="14"/>
  <c r="J703" i="14" s="1"/>
  <c r="J707" i="14" s="1"/>
  <c r="K512" i="12" s="1"/>
  <c r="DT119" i="15"/>
  <c r="I188" i="14" s="1"/>
  <c r="I703" i="14" s="1"/>
  <c r="I707" i="14" s="1"/>
  <c r="F188" i="14"/>
  <c r="F703" i="14" s="1"/>
  <c r="F707" i="14" s="1"/>
  <c r="G512" i="12" s="1"/>
  <c r="E188" i="14"/>
  <c r="E703" i="14" s="1"/>
  <c r="E707" i="14" s="1"/>
  <c r="F512" i="12" s="1"/>
  <c r="D188" i="14"/>
  <c r="D703" i="14" s="1"/>
  <c r="D707" i="14" s="1"/>
  <c r="E512" i="12" s="1"/>
  <c r="C188" i="14"/>
  <c r="C703" i="14" s="1"/>
  <c r="C707" i="14" s="1"/>
  <c r="D512" i="12" s="1"/>
  <c r="B188" i="14"/>
  <c r="B703" i="14" s="1"/>
  <c r="B707" i="14" s="1"/>
  <c r="C512" i="12" s="1"/>
  <c r="G273" i="14"/>
  <c r="G681" i="14" s="1"/>
  <c r="G682" i="14" s="1"/>
  <c r="H614" i="12" s="1"/>
  <c r="H617" i="12" s="1"/>
  <c r="H273" i="14"/>
  <c r="H681" i="14" s="1"/>
  <c r="J273" i="14"/>
  <c r="J681" i="14" s="1"/>
  <c r="J682" i="14" s="1"/>
  <c r="K614" i="12" s="1"/>
  <c r="K617" i="12" s="1"/>
  <c r="FH122" i="15"/>
  <c r="I273" i="14" s="1"/>
  <c r="I681" i="14" s="1"/>
  <c r="I682" i="14" s="1"/>
  <c r="F273" i="14"/>
  <c r="F681" i="14" s="1"/>
  <c r="F682" i="14" s="1"/>
  <c r="G614" i="12" s="1"/>
  <c r="G617" i="12" s="1"/>
  <c r="E273" i="14"/>
  <c r="E681" i="14" s="1"/>
  <c r="E682" i="14" s="1"/>
  <c r="D273" i="14"/>
  <c r="D681" i="14" s="1"/>
  <c r="D682" i="14" s="1"/>
  <c r="C273" i="14"/>
  <c r="C681" i="14" s="1"/>
  <c r="C682" i="14" s="1"/>
  <c r="D614" i="12" s="1"/>
  <c r="D617" i="12" s="1"/>
  <c r="B273" i="14"/>
  <c r="B681" i="14" s="1"/>
  <c r="B682" i="14" s="1"/>
  <c r="C614" i="12" s="1"/>
  <c r="C617" i="12" s="1"/>
  <c r="G42" i="14"/>
  <c r="H42" i="14"/>
  <c r="H648" i="14" s="1"/>
  <c r="H99" i="14"/>
  <c r="G99" i="14"/>
  <c r="G650" i="14" s="1"/>
  <c r="G266" i="14"/>
  <c r="H266" i="14"/>
  <c r="J42" i="14"/>
  <c r="J648" i="14" s="1"/>
  <c r="J99" i="14"/>
  <c r="J650" i="14" s="1"/>
  <c r="J266" i="14"/>
  <c r="J656" i="14" s="1"/>
  <c r="EN114" i="15"/>
  <c r="I42" i="14" s="1"/>
  <c r="I648" i="14" s="1"/>
  <c r="EN116" i="15"/>
  <c r="I99" i="14" s="1"/>
  <c r="I650" i="14" s="1"/>
  <c r="EN122" i="15"/>
  <c r="I266" i="14" s="1"/>
  <c r="I656" i="14" s="1"/>
  <c r="F42" i="14"/>
  <c r="F648" i="14" s="1"/>
  <c r="F99" i="14"/>
  <c r="F650" i="14" s="1"/>
  <c r="F266" i="14"/>
  <c r="F656" i="14" s="1"/>
  <c r="E42" i="14"/>
  <c r="E648" i="14" s="1"/>
  <c r="E99" i="14"/>
  <c r="E650" i="14" s="1"/>
  <c r="E266" i="14"/>
  <c r="E656" i="14" s="1"/>
  <c r="D42" i="14"/>
  <c r="D648" i="14" s="1"/>
  <c r="D99" i="14"/>
  <c r="D650" i="14" s="1"/>
  <c r="D266" i="14"/>
  <c r="D656" i="14" s="1"/>
  <c r="C42" i="14"/>
  <c r="C648" i="14" s="1"/>
  <c r="C99" i="14"/>
  <c r="C650" i="14" s="1"/>
  <c r="C266" i="14"/>
  <c r="C656" i="14" s="1"/>
  <c r="B42" i="14"/>
  <c r="B648" i="14" s="1"/>
  <c r="B99" i="14"/>
  <c r="B650" i="14" s="1"/>
  <c r="B266" i="14"/>
  <c r="B656" i="14" s="1"/>
  <c r="K629" i="14"/>
  <c r="J629" i="14"/>
  <c r="I629" i="14"/>
  <c r="G629" i="14"/>
  <c r="F629" i="14"/>
  <c r="E629" i="14"/>
  <c r="D629" i="14"/>
  <c r="C629" i="14"/>
  <c r="B629" i="14"/>
  <c r="G77" i="14"/>
  <c r="G598" i="14" s="1"/>
  <c r="H77" i="14"/>
  <c r="H598" i="14" s="1"/>
  <c r="J77" i="14"/>
  <c r="J598" i="14" s="1"/>
  <c r="J606" i="14" s="1"/>
  <c r="K172" i="12" s="1"/>
  <c r="EX115" i="15"/>
  <c r="F77" i="14"/>
  <c r="F598" i="14" s="1"/>
  <c r="F606" i="14" s="1"/>
  <c r="G172" i="12" s="1"/>
  <c r="E77" i="14"/>
  <c r="E598" i="14" s="1"/>
  <c r="E606" i="14" s="1"/>
  <c r="D77" i="14"/>
  <c r="D598" i="14" s="1"/>
  <c r="D606" i="14" s="1"/>
  <c r="C77" i="14"/>
  <c r="C598" i="14" s="1"/>
  <c r="C606" i="14" s="1"/>
  <c r="B77" i="14"/>
  <c r="B598" i="14" s="1"/>
  <c r="B606" i="14" s="1"/>
  <c r="C172" i="12" s="1"/>
  <c r="G43" i="14"/>
  <c r="H43" i="14"/>
  <c r="H568" i="14" s="1"/>
  <c r="G72" i="14"/>
  <c r="G569" i="14" s="1"/>
  <c r="H72" i="14"/>
  <c r="H569" i="14" s="1"/>
  <c r="G100" i="14"/>
  <c r="G570" i="14" s="1"/>
  <c r="H100" i="14"/>
  <c r="H570" i="14" s="1"/>
  <c r="H129" i="14"/>
  <c r="H571" i="14" s="1"/>
  <c r="G129" i="14"/>
  <c r="H240" i="14"/>
  <c r="G240" i="14"/>
  <c r="G575" i="14" s="1"/>
  <c r="H267" i="14"/>
  <c r="G267" i="14"/>
  <c r="G576" i="14" s="1"/>
  <c r="G157" i="14"/>
  <c r="G572" i="14" s="1"/>
  <c r="G183" i="14"/>
  <c r="G573" i="14" s="1"/>
  <c r="G212" i="14"/>
  <c r="G574" i="14" s="1"/>
  <c r="J43" i="14"/>
  <c r="J568" i="14" s="1"/>
  <c r="J72" i="14"/>
  <c r="J569" i="14" s="1"/>
  <c r="J100" i="14"/>
  <c r="J570" i="14" s="1"/>
  <c r="J129" i="14"/>
  <c r="J571" i="14" s="1"/>
  <c r="J157" i="14"/>
  <c r="J572" i="14" s="1"/>
  <c r="J183" i="14"/>
  <c r="J573" i="14" s="1"/>
  <c r="J212" i="14"/>
  <c r="J574" i="14" s="1"/>
  <c r="J240" i="14"/>
  <c r="J575" i="14" s="1"/>
  <c r="J267" i="14"/>
  <c r="J576" i="14" s="1"/>
  <c r="FS114" i="15"/>
  <c r="I43" i="14" s="1"/>
  <c r="I568" i="14" s="1"/>
  <c r="FS115" i="15"/>
  <c r="I72" i="14" s="1"/>
  <c r="I569" i="14" s="1"/>
  <c r="FS116" i="15"/>
  <c r="I100" i="14" s="1"/>
  <c r="I570" i="14" s="1"/>
  <c r="FS117" i="15"/>
  <c r="I129" i="14" s="1"/>
  <c r="I571" i="14" s="1"/>
  <c r="FS118" i="15"/>
  <c r="I157" i="14" s="1"/>
  <c r="I572" i="14" s="1"/>
  <c r="FS119" i="15"/>
  <c r="I183" i="14" s="1"/>
  <c r="I573" i="14" s="1"/>
  <c r="FS120" i="15"/>
  <c r="I212" i="14" s="1"/>
  <c r="I574" i="14" s="1"/>
  <c r="FS121" i="15"/>
  <c r="I240" i="14" s="1"/>
  <c r="I575" i="14" s="1"/>
  <c r="FS122" i="15"/>
  <c r="I267" i="14" s="1"/>
  <c r="I576" i="14" s="1"/>
  <c r="F43" i="14"/>
  <c r="F568" i="14" s="1"/>
  <c r="F72" i="14"/>
  <c r="F569" i="14" s="1"/>
  <c r="F100" i="14"/>
  <c r="F570" i="14" s="1"/>
  <c r="F129" i="14"/>
  <c r="F571" i="14" s="1"/>
  <c r="F157" i="14"/>
  <c r="F572" i="14" s="1"/>
  <c r="F183" i="14"/>
  <c r="F573" i="14" s="1"/>
  <c r="F212" i="14"/>
  <c r="F574" i="14" s="1"/>
  <c r="F240" i="14"/>
  <c r="F575" i="14" s="1"/>
  <c r="F267" i="14"/>
  <c r="F576" i="14" s="1"/>
  <c r="E43" i="14"/>
  <c r="E568" i="14" s="1"/>
  <c r="E72" i="14"/>
  <c r="E569" i="14" s="1"/>
  <c r="E100" i="14"/>
  <c r="E570" i="14" s="1"/>
  <c r="E129" i="14"/>
  <c r="E571" i="14" s="1"/>
  <c r="E157" i="14"/>
  <c r="E572" i="14" s="1"/>
  <c r="E183" i="14"/>
  <c r="E573" i="14" s="1"/>
  <c r="E212" i="14"/>
  <c r="E574" i="14" s="1"/>
  <c r="E240" i="14"/>
  <c r="E575" i="14" s="1"/>
  <c r="E267" i="14"/>
  <c r="E576" i="14" s="1"/>
  <c r="D43" i="14"/>
  <c r="D568" i="14" s="1"/>
  <c r="D72" i="14"/>
  <c r="D569" i="14" s="1"/>
  <c r="D100" i="14"/>
  <c r="D570" i="14" s="1"/>
  <c r="D129" i="14"/>
  <c r="D571" i="14" s="1"/>
  <c r="D157" i="14"/>
  <c r="D572" i="14" s="1"/>
  <c r="D183" i="14"/>
  <c r="D573" i="14" s="1"/>
  <c r="D212" i="14"/>
  <c r="D574" i="14" s="1"/>
  <c r="D240" i="14"/>
  <c r="D575" i="14" s="1"/>
  <c r="D267" i="14"/>
  <c r="D576" i="14" s="1"/>
  <c r="C43" i="14"/>
  <c r="C568" i="14" s="1"/>
  <c r="C72" i="14"/>
  <c r="C569" i="14" s="1"/>
  <c r="C100" i="14"/>
  <c r="C570" i="14" s="1"/>
  <c r="C129" i="14"/>
  <c r="C571" i="14" s="1"/>
  <c r="C157" i="14"/>
  <c r="C572" i="14" s="1"/>
  <c r="C183" i="14"/>
  <c r="C573" i="14" s="1"/>
  <c r="C212" i="14"/>
  <c r="C574" i="14" s="1"/>
  <c r="C240" i="14"/>
  <c r="C575" i="14" s="1"/>
  <c r="C267" i="14"/>
  <c r="C576" i="14" s="1"/>
  <c r="B43" i="14"/>
  <c r="B568" i="14" s="1"/>
  <c r="B72" i="14"/>
  <c r="B569" i="14" s="1"/>
  <c r="B100" i="14"/>
  <c r="B570" i="14" s="1"/>
  <c r="B129" i="14"/>
  <c r="B571" i="14" s="1"/>
  <c r="B157" i="14"/>
  <c r="B572" i="14" s="1"/>
  <c r="B183" i="14"/>
  <c r="B573" i="14" s="1"/>
  <c r="B212" i="14"/>
  <c r="B574" i="14" s="1"/>
  <c r="B240" i="14"/>
  <c r="B575" i="14" s="1"/>
  <c r="B267" i="14"/>
  <c r="B576" i="14" s="1"/>
  <c r="G16" i="14"/>
  <c r="H16" i="14"/>
  <c r="H538" i="14" s="1"/>
  <c r="G41" i="14"/>
  <c r="H41" i="14"/>
  <c r="G70" i="14"/>
  <c r="H70" i="14"/>
  <c r="G98" i="14"/>
  <c r="H98" i="14"/>
  <c r="G127" i="14"/>
  <c r="H127" i="14"/>
  <c r="H542" i="14" s="1"/>
  <c r="G155" i="14"/>
  <c r="H155" i="14"/>
  <c r="H543" i="14" s="1"/>
  <c r="G181" i="14"/>
  <c r="H181" i="14"/>
  <c r="H544" i="14" s="1"/>
  <c r="G210" i="14"/>
  <c r="H210" i="14"/>
  <c r="G238" i="14"/>
  <c r="H238" i="14"/>
  <c r="G265" i="14"/>
  <c r="H265" i="14"/>
  <c r="J16" i="14"/>
  <c r="J538" i="14" s="1"/>
  <c r="J41" i="14"/>
  <c r="J539" i="14" s="1"/>
  <c r="J70" i="14"/>
  <c r="J540" i="14" s="1"/>
  <c r="J98" i="14"/>
  <c r="J541" i="14" s="1"/>
  <c r="J127" i="14"/>
  <c r="J542" i="14" s="1"/>
  <c r="J155" i="14"/>
  <c r="J543" i="14" s="1"/>
  <c r="J181" i="14"/>
  <c r="J544" i="14" s="1"/>
  <c r="J210" i="14"/>
  <c r="J545" i="14" s="1"/>
  <c r="J238" i="14"/>
  <c r="J546" i="14" s="1"/>
  <c r="J265" i="14"/>
  <c r="J547" i="14" s="1"/>
  <c r="CZ113" i="15"/>
  <c r="I16" i="14" s="1"/>
  <c r="I538" i="14" s="1"/>
  <c r="CZ114" i="15"/>
  <c r="I41" i="14" s="1"/>
  <c r="I539" i="14" s="1"/>
  <c r="CZ115" i="15"/>
  <c r="I70" i="14" s="1"/>
  <c r="I540" i="14" s="1"/>
  <c r="CZ116" i="15"/>
  <c r="I98" i="14" s="1"/>
  <c r="I541" i="14" s="1"/>
  <c r="CZ117" i="15"/>
  <c r="I127" i="14" s="1"/>
  <c r="I542" i="14" s="1"/>
  <c r="CZ118" i="15"/>
  <c r="I155" i="14" s="1"/>
  <c r="I543" i="14" s="1"/>
  <c r="CZ119" i="15"/>
  <c r="I181" i="14" s="1"/>
  <c r="I544" i="14" s="1"/>
  <c r="CZ120" i="15"/>
  <c r="I210" i="14" s="1"/>
  <c r="I545" i="14" s="1"/>
  <c r="CZ121" i="15"/>
  <c r="I238" i="14" s="1"/>
  <c r="I546" i="14" s="1"/>
  <c r="CZ122" i="15"/>
  <c r="I265" i="14" s="1"/>
  <c r="I547" i="14" s="1"/>
  <c r="F16" i="14"/>
  <c r="F538" i="14" s="1"/>
  <c r="F41" i="14"/>
  <c r="F539" i="14" s="1"/>
  <c r="F70" i="14"/>
  <c r="F540" i="14" s="1"/>
  <c r="F98" i="14"/>
  <c r="F541" i="14" s="1"/>
  <c r="F127" i="14"/>
  <c r="F542" i="14" s="1"/>
  <c r="F155" i="14"/>
  <c r="F543" i="14" s="1"/>
  <c r="F181" i="14"/>
  <c r="F544" i="14" s="1"/>
  <c r="F210" i="14"/>
  <c r="F545" i="14" s="1"/>
  <c r="F238" i="14"/>
  <c r="F546" i="14" s="1"/>
  <c r="F265" i="14"/>
  <c r="F547" i="14" s="1"/>
  <c r="E16" i="14"/>
  <c r="E538" i="14" s="1"/>
  <c r="E41" i="14"/>
  <c r="E539" i="14" s="1"/>
  <c r="E70" i="14"/>
  <c r="E540" i="14" s="1"/>
  <c r="E98" i="14"/>
  <c r="E541" i="14" s="1"/>
  <c r="E127" i="14"/>
  <c r="E542" i="14" s="1"/>
  <c r="E155" i="14"/>
  <c r="E543" i="14" s="1"/>
  <c r="E181" i="14"/>
  <c r="E544" i="14" s="1"/>
  <c r="E210" i="14"/>
  <c r="E545" i="14" s="1"/>
  <c r="E238" i="14"/>
  <c r="E546" i="14" s="1"/>
  <c r="E265" i="14"/>
  <c r="E547" i="14" s="1"/>
  <c r="D16" i="14"/>
  <c r="D538" i="14" s="1"/>
  <c r="D41" i="14"/>
  <c r="D539" i="14" s="1"/>
  <c r="D70" i="14"/>
  <c r="D540" i="14" s="1"/>
  <c r="D98" i="14"/>
  <c r="D541" i="14" s="1"/>
  <c r="D127" i="14"/>
  <c r="D542" i="14" s="1"/>
  <c r="D155" i="14"/>
  <c r="D543" i="14" s="1"/>
  <c r="D181" i="14"/>
  <c r="D544" i="14" s="1"/>
  <c r="D210" i="14"/>
  <c r="D545" i="14" s="1"/>
  <c r="D238" i="14"/>
  <c r="D546" i="14" s="1"/>
  <c r="D265" i="14"/>
  <c r="D547" i="14" s="1"/>
  <c r="C16" i="14"/>
  <c r="C538" i="14" s="1"/>
  <c r="C41" i="14"/>
  <c r="C539" i="14" s="1"/>
  <c r="C70" i="14"/>
  <c r="C540" i="14" s="1"/>
  <c r="C98" i="14"/>
  <c r="C541" i="14" s="1"/>
  <c r="C127" i="14"/>
  <c r="C542" i="14" s="1"/>
  <c r="C155" i="14"/>
  <c r="C543" i="14" s="1"/>
  <c r="C181" i="14"/>
  <c r="C544" i="14" s="1"/>
  <c r="C210" i="14"/>
  <c r="C545" i="14" s="1"/>
  <c r="C238" i="14"/>
  <c r="C546" i="14" s="1"/>
  <c r="C265" i="14"/>
  <c r="C547" i="14" s="1"/>
  <c r="B16" i="14"/>
  <c r="B538" i="14" s="1"/>
  <c r="B41" i="14"/>
  <c r="B539" i="14" s="1"/>
  <c r="B70" i="14"/>
  <c r="B540" i="14" s="1"/>
  <c r="B98" i="14"/>
  <c r="B541" i="14" s="1"/>
  <c r="B127" i="14"/>
  <c r="B542" i="14" s="1"/>
  <c r="B155" i="14"/>
  <c r="B543" i="14" s="1"/>
  <c r="B181" i="14"/>
  <c r="B544" i="14" s="1"/>
  <c r="B210" i="14"/>
  <c r="B545" i="14" s="1"/>
  <c r="B238" i="14"/>
  <c r="B546" i="14" s="1"/>
  <c r="B265" i="14"/>
  <c r="B547" i="14" s="1"/>
  <c r="H69" i="14"/>
  <c r="H511" i="14" s="1"/>
  <c r="G69" i="14"/>
  <c r="G511" i="14" s="1"/>
  <c r="H180" i="14"/>
  <c r="H515" i="14" s="1"/>
  <c r="G180" i="14"/>
  <c r="G515" i="14" s="1"/>
  <c r="G237" i="14"/>
  <c r="J69" i="14"/>
  <c r="J511" i="14" s="1"/>
  <c r="J180" i="14"/>
  <c r="J515" i="14" s="1"/>
  <c r="J237" i="14"/>
  <c r="J517" i="14" s="1"/>
  <c r="AC115" i="15"/>
  <c r="I69" i="14" s="1"/>
  <c r="I511" i="14" s="1"/>
  <c r="AC119" i="15"/>
  <c r="I180" i="14" s="1"/>
  <c r="I515" i="14" s="1"/>
  <c r="AC121" i="15"/>
  <c r="I237" i="14" s="1"/>
  <c r="I517" i="14" s="1"/>
  <c r="F69" i="14"/>
  <c r="F511" i="14" s="1"/>
  <c r="F180" i="14"/>
  <c r="F515" i="14" s="1"/>
  <c r="F237" i="14"/>
  <c r="F517" i="14" s="1"/>
  <c r="E69" i="14"/>
  <c r="E511" i="14" s="1"/>
  <c r="E180" i="14"/>
  <c r="E515" i="14" s="1"/>
  <c r="E237" i="14"/>
  <c r="E517" i="14" s="1"/>
  <c r="D69" i="14"/>
  <c r="D511" i="14" s="1"/>
  <c r="D180" i="14"/>
  <c r="D515" i="14" s="1"/>
  <c r="D237" i="14"/>
  <c r="D517" i="14" s="1"/>
  <c r="C69" i="14"/>
  <c r="C511" i="14" s="1"/>
  <c r="C180" i="14"/>
  <c r="C515" i="14" s="1"/>
  <c r="C237" i="14"/>
  <c r="C517" i="14" s="1"/>
  <c r="B69" i="14"/>
  <c r="B511" i="14" s="1"/>
  <c r="B180" i="14"/>
  <c r="B237" i="14"/>
  <c r="G18" i="14"/>
  <c r="G480" i="14" s="1"/>
  <c r="H18" i="14"/>
  <c r="H480" i="14" s="1"/>
  <c r="G44" i="14"/>
  <c r="H44" i="14"/>
  <c r="H481" i="14" s="1"/>
  <c r="G73" i="14"/>
  <c r="G482" i="14" s="1"/>
  <c r="H73" i="14"/>
  <c r="H482" i="14" s="1"/>
  <c r="G130" i="14"/>
  <c r="G484" i="14" s="1"/>
  <c r="H130" i="14"/>
  <c r="H484" i="14" s="1"/>
  <c r="H184" i="14"/>
  <c r="H486" i="14" s="1"/>
  <c r="G184" i="14"/>
  <c r="G486" i="14" s="1"/>
  <c r="H213" i="14"/>
  <c r="H487" i="14" s="1"/>
  <c r="G213" i="14"/>
  <c r="G487" i="14" s="1"/>
  <c r="H241" i="14"/>
  <c r="H488" i="14" s="1"/>
  <c r="G241" i="14"/>
  <c r="G488" i="14" s="1"/>
  <c r="J18" i="14"/>
  <c r="J480" i="14" s="1"/>
  <c r="J44" i="14"/>
  <c r="J481" i="14" s="1"/>
  <c r="J73" i="14"/>
  <c r="J482" i="14" s="1"/>
  <c r="J130" i="14"/>
  <c r="J484" i="14" s="1"/>
  <c r="J184" i="14"/>
  <c r="J486" i="14" s="1"/>
  <c r="J213" i="14"/>
  <c r="J487" i="14" s="1"/>
  <c r="J241" i="14"/>
  <c r="J488" i="14" s="1"/>
  <c r="BG113" i="15"/>
  <c r="I18" i="14" s="1"/>
  <c r="I480" i="14" s="1"/>
  <c r="BG114" i="15"/>
  <c r="I44" i="14" s="1"/>
  <c r="I481" i="14" s="1"/>
  <c r="BG115" i="15"/>
  <c r="I73" i="14" s="1"/>
  <c r="I482" i="14" s="1"/>
  <c r="BG117" i="15"/>
  <c r="I130" i="14" s="1"/>
  <c r="I484" i="14" s="1"/>
  <c r="BG119" i="15"/>
  <c r="I184" i="14" s="1"/>
  <c r="I486" i="14" s="1"/>
  <c r="BG120" i="15"/>
  <c r="I213" i="14" s="1"/>
  <c r="I487" i="14" s="1"/>
  <c r="BG121" i="15"/>
  <c r="I241" i="14" s="1"/>
  <c r="I488" i="14" s="1"/>
  <c r="F18" i="14"/>
  <c r="F480" i="14" s="1"/>
  <c r="F44" i="14"/>
  <c r="F481" i="14" s="1"/>
  <c r="F73" i="14"/>
  <c r="F482" i="14" s="1"/>
  <c r="F130" i="14"/>
  <c r="F484" i="14" s="1"/>
  <c r="F184" i="14"/>
  <c r="F486" i="14" s="1"/>
  <c r="F213" i="14"/>
  <c r="F487" i="14" s="1"/>
  <c r="F241" i="14"/>
  <c r="F488" i="14" s="1"/>
  <c r="E18" i="14"/>
  <c r="E480" i="14" s="1"/>
  <c r="E44" i="14"/>
  <c r="E481" i="14" s="1"/>
  <c r="E73" i="14"/>
  <c r="E482" i="14" s="1"/>
  <c r="E130" i="14"/>
  <c r="E484" i="14" s="1"/>
  <c r="E184" i="14"/>
  <c r="E486" i="14" s="1"/>
  <c r="E213" i="14"/>
  <c r="E487" i="14" s="1"/>
  <c r="E241" i="14"/>
  <c r="E488" i="14" s="1"/>
  <c r="D18" i="14"/>
  <c r="D480" i="14" s="1"/>
  <c r="D44" i="14"/>
  <c r="D481" i="14" s="1"/>
  <c r="D73" i="14"/>
  <c r="D482" i="14" s="1"/>
  <c r="D130" i="14"/>
  <c r="D484" i="14" s="1"/>
  <c r="D184" i="14"/>
  <c r="D486" i="14" s="1"/>
  <c r="D213" i="14"/>
  <c r="D487" i="14" s="1"/>
  <c r="D241" i="14"/>
  <c r="D488" i="14" s="1"/>
  <c r="C18" i="14"/>
  <c r="C480" i="14" s="1"/>
  <c r="C44" i="14"/>
  <c r="C481" i="14" s="1"/>
  <c r="C73" i="14"/>
  <c r="C482" i="14" s="1"/>
  <c r="C130" i="14"/>
  <c r="C484" i="14" s="1"/>
  <c r="C184" i="14"/>
  <c r="C486" i="14" s="1"/>
  <c r="C213" i="14"/>
  <c r="C487" i="14" s="1"/>
  <c r="C241" i="14"/>
  <c r="C488" i="14" s="1"/>
  <c r="B18" i="14"/>
  <c r="B480" i="14" s="1"/>
  <c r="B44" i="14"/>
  <c r="B481" i="14" s="1"/>
  <c r="B73" i="14"/>
  <c r="B482" i="14" s="1"/>
  <c r="B130" i="14"/>
  <c r="B484" i="14" s="1"/>
  <c r="B184" i="14"/>
  <c r="B486" i="14" s="1"/>
  <c r="B213" i="14"/>
  <c r="B487" i="14" s="1"/>
  <c r="B241" i="14"/>
  <c r="B488" i="14" s="1"/>
  <c r="G14" i="14"/>
  <c r="G451" i="14" s="1"/>
  <c r="H14" i="14"/>
  <c r="H451" i="14" s="1"/>
  <c r="G39" i="14"/>
  <c r="H39" i="14"/>
  <c r="H452" i="14" s="1"/>
  <c r="G68" i="14"/>
  <c r="H68" i="14"/>
  <c r="G96" i="14"/>
  <c r="H96" i="14"/>
  <c r="H454" i="14" s="1"/>
  <c r="G125" i="14"/>
  <c r="G455" i="14" s="1"/>
  <c r="H125" i="14"/>
  <c r="H455" i="14" s="1"/>
  <c r="G179" i="14"/>
  <c r="H179" i="14"/>
  <c r="H457" i="14" s="1"/>
  <c r="G208" i="14"/>
  <c r="H208" i="14"/>
  <c r="H458" i="14" s="1"/>
  <c r="G236" i="14"/>
  <c r="G459" i="14" s="1"/>
  <c r="H236" i="14"/>
  <c r="G263" i="14"/>
  <c r="G460" i="14" s="1"/>
  <c r="H263" i="14"/>
  <c r="J14" i="14"/>
  <c r="J451" i="14" s="1"/>
  <c r="J39" i="14"/>
  <c r="J452" i="14" s="1"/>
  <c r="J68" i="14"/>
  <c r="J453" i="14" s="1"/>
  <c r="J96" i="14"/>
  <c r="J454" i="14" s="1"/>
  <c r="J125" i="14"/>
  <c r="J455" i="14" s="1"/>
  <c r="J179" i="14"/>
  <c r="J457" i="14" s="1"/>
  <c r="J208" i="14"/>
  <c r="J458" i="14" s="1"/>
  <c r="J236" i="14"/>
  <c r="J459" i="14" s="1"/>
  <c r="J263" i="14"/>
  <c r="J460" i="14" s="1"/>
  <c r="AW113" i="15"/>
  <c r="I14" i="14" s="1"/>
  <c r="I451" i="14" s="1"/>
  <c r="AW114" i="15"/>
  <c r="I39" i="14" s="1"/>
  <c r="I452" i="14" s="1"/>
  <c r="AW115" i="15"/>
  <c r="I68" i="14" s="1"/>
  <c r="I453" i="14" s="1"/>
  <c r="AW116" i="15"/>
  <c r="I96" i="14" s="1"/>
  <c r="I454" i="14" s="1"/>
  <c r="AW117" i="15"/>
  <c r="I125" i="14" s="1"/>
  <c r="I455" i="14" s="1"/>
  <c r="AW119" i="15"/>
  <c r="I179" i="14" s="1"/>
  <c r="I457" i="14" s="1"/>
  <c r="AW120" i="15"/>
  <c r="I208" i="14" s="1"/>
  <c r="I458" i="14" s="1"/>
  <c r="AW121" i="15"/>
  <c r="I236" i="14" s="1"/>
  <c r="I459" i="14" s="1"/>
  <c r="AW122" i="15"/>
  <c r="I263" i="14" s="1"/>
  <c r="I460" i="14" s="1"/>
  <c r="F14" i="14"/>
  <c r="F451" i="14" s="1"/>
  <c r="F39" i="14"/>
  <c r="F452" i="14" s="1"/>
  <c r="F68" i="14"/>
  <c r="F453" i="14" s="1"/>
  <c r="F96" i="14"/>
  <c r="F454" i="14" s="1"/>
  <c r="F125" i="14"/>
  <c r="F455" i="14" s="1"/>
  <c r="F179" i="14"/>
  <c r="F457" i="14" s="1"/>
  <c r="F208" i="14"/>
  <c r="F458" i="14" s="1"/>
  <c r="F236" i="14"/>
  <c r="F459" i="14" s="1"/>
  <c r="F263" i="14"/>
  <c r="F460" i="14" s="1"/>
  <c r="E14" i="14"/>
  <c r="E451" i="14" s="1"/>
  <c r="E39" i="14"/>
  <c r="E452" i="14" s="1"/>
  <c r="E68" i="14"/>
  <c r="E453" i="14" s="1"/>
  <c r="E96" i="14"/>
  <c r="E454" i="14" s="1"/>
  <c r="E125" i="14"/>
  <c r="E455" i="14" s="1"/>
  <c r="E179" i="14"/>
  <c r="E457" i="14" s="1"/>
  <c r="E208" i="14"/>
  <c r="E458" i="14" s="1"/>
  <c r="E236" i="14"/>
  <c r="E459" i="14" s="1"/>
  <c r="E263" i="14"/>
  <c r="E460" i="14" s="1"/>
  <c r="D14" i="14"/>
  <c r="D451" i="14" s="1"/>
  <c r="D39" i="14"/>
  <c r="D452" i="14" s="1"/>
  <c r="D68" i="14"/>
  <c r="D453" i="14" s="1"/>
  <c r="D96" i="14"/>
  <c r="D454" i="14" s="1"/>
  <c r="D125" i="14"/>
  <c r="D455" i="14" s="1"/>
  <c r="D179" i="14"/>
  <c r="D457" i="14" s="1"/>
  <c r="D208" i="14"/>
  <c r="D458" i="14" s="1"/>
  <c r="D236" i="14"/>
  <c r="D459" i="14" s="1"/>
  <c r="D263" i="14"/>
  <c r="D460" i="14" s="1"/>
  <c r="C14" i="14"/>
  <c r="C451" i="14" s="1"/>
  <c r="C39" i="14"/>
  <c r="C452" i="14" s="1"/>
  <c r="C68" i="14"/>
  <c r="C453" i="14" s="1"/>
  <c r="C96" i="14"/>
  <c r="C454" i="14" s="1"/>
  <c r="C125" i="14"/>
  <c r="C455" i="14" s="1"/>
  <c r="C179" i="14"/>
  <c r="C457" i="14" s="1"/>
  <c r="C208" i="14"/>
  <c r="C458" i="14" s="1"/>
  <c r="C236" i="14"/>
  <c r="C459" i="14" s="1"/>
  <c r="C263" i="14"/>
  <c r="C460" i="14" s="1"/>
  <c r="B14" i="14"/>
  <c r="B451" i="14" s="1"/>
  <c r="B39" i="14"/>
  <c r="B452" i="14" s="1"/>
  <c r="B68" i="14"/>
  <c r="B453" i="14" s="1"/>
  <c r="B96" i="14"/>
  <c r="B454" i="14" s="1"/>
  <c r="B125" i="14"/>
  <c r="B455" i="14" s="1"/>
  <c r="B179" i="14"/>
  <c r="B457" i="14" s="1"/>
  <c r="B208" i="14"/>
  <c r="B458" i="14" s="1"/>
  <c r="B236" i="14"/>
  <c r="B459" i="14" s="1"/>
  <c r="B263" i="14"/>
  <c r="B460" i="14" s="1"/>
  <c r="G13" i="14"/>
  <c r="H13" i="14"/>
  <c r="H426" i="14" s="1"/>
  <c r="G38" i="14"/>
  <c r="H38" i="14"/>
  <c r="H427" i="14" s="1"/>
  <c r="G67" i="14"/>
  <c r="H67" i="14"/>
  <c r="H428" i="14" s="1"/>
  <c r="H95" i="14"/>
  <c r="H429" i="14" s="1"/>
  <c r="G95" i="14"/>
  <c r="G124" i="14"/>
  <c r="H124" i="14"/>
  <c r="H430" i="14" s="1"/>
  <c r="G215" i="14"/>
  <c r="H215" i="14"/>
  <c r="G207" i="14"/>
  <c r="H207" i="14"/>
  <c r="H433" i="14" s="1"/>
  <c r="H235" i="14"/>
  <c r="H434" i="14" s="1"/>
  <c r="G235" i="14"/>
  <c r="J13" i="14"/>
  <c r="J426" i="14" s="1"/>
  <c r="J38" i="14"/>
  <c r="J427" i="14" s="1"/>
  <c r="J67" i="14"/>
  <c r="J428" i="14" s="1"/>
  <c r="J95" i="14"/>
  <c r="J429" i="14" s="1"/>
  <c r="J124" i="14"/>
  <c r="J430" i="14" s="1"/>
  <c r="J207" i="14"/>
  <c r="J433" i="14" s="1"/>
  <c r="J235" i="14"/>
  <c r="J434" i="14" s="1"/>
  <c r="AM113" i="15"/>
  <c r="I13" i="14" s="1"/>
  <c r="I426" i="14" s="1"/>
  <c r="AM114" i="15"/>
  <c r="I38" i="14" s="1"/>
  <c r="I427" i="14" s="1"/>
  <c r="AM115" i="15"/>
  <c r="I67" i="14" s="1"/>
  <c r="I428" i="14" s="1"/>
  <c r="AM116" i="15"/>
  <c r="I95" i="14" s="1"/>
  <c r="I429" i="14" s="1"/>
  <c r="AM117" i="15"/>
  <c r="I124" i="14" s="1"/>
  <c r="I430" i="14" s="1"/>
  <c r="AM120" i="15"/>
  <c r="I207" i="14" s="1"/>
  <c r="I433" i="14" s="1"/>
  <c r="AM121" i="15"/>
  <c r="I235" i="14" s="1"/>
  <c r="I434" i="14" s="1"/>
  <c r="F13" i="14"/>
  <c r="F426" i="14" s="1"/>
  <c r="F38" i="14"/>
  <c r="F427" i="14" s="1"/>
  <c r="F67" i="14"/>
  <c r="F428" i="14" s="1"/>
  <c r="F95" i="14"/>
  <c r="F429" i="14" s="1"/>
  <c r="F124" i="14"/>
  <c r="F430" i="14" s="1"/>
  <c r="F215" i="14"/>
  <c r="F207" i="14"/>
  <c r="F433" i="14" s="1"/>
  <c r="F235" i="14"/>
  <c r="F434" i="14" s="1"/>
  <c r="E13" i="14"/>
  <c r="E426" i="14" s="1"/>
  <c r="E38" i="14"/>
  <c r="E427" i="14" s="1"/>
  <c r="E67" i="14"/>
  <c r="E428" i="14" s="1"/>
  <c r="E95" i="14"/>
  <c r="E429" i="14" s="1"/>
  <c r="E124" i="14"/>
  <c r="E430" i="14" s="1"/>
  <c r="E215" i="14"/>
  <c r="E432" i="14" s="1"/>
  <c r="E207" i="14"/>
  <c r="E433" i="14" s="1"/>
  <c r="E235" i="14"/>
  <c r="E434" i="14" s="1"/>
  <c r="D13" i="14"/>
  <c r="D426" i="14" s="1"/>
  <c r="D38" i="14"/>
  <c r="D427" i="14" s="1"/>
  <c r="D67" i="14"/>
  <c r="D428" i="14" s="1"/>
  <c r="D95" i="14"/>
  <c r="D429" i="14" s="1"/>
  <c r="D124" i="14"/>
  <c r="D430" i="14" s="1"/>
  <c r="D215" i="14"/>
  <c r="D432" i="14" s="1"/>
  <c r="D207" i="14"/>
  <c r="D433" i="14" s="1"/>
  <c r="D235" i="14"/>
  <c r="D434" i="14" s="1"/>
  <c r="C13" i="14"/>
  <c r="C426" i="14" s="1"/>
  <c r="C38" i="14"/>
  <c r="C427" i="14" s="1"/>
  <c r="C67" i="14"/>
  <c r="C428" i="14" s="1"/>
  <c r="C95" i="14"/>
  <c r="C429" i="14" s="1"/>
  <c r="C124" i="14"/>
  <c r="C430" i="14" s="1"/>
  <c r="C207" i="14"/>
  <c r="C433" i="14" s="1"/>
  <c r="C235" i="14"/>
  <c r="C434" i="14" s="1"/>
  <c r="B13" i="14"/>
  <c r="B426" i="14" s="1"/>
  <c r="B38" i="14"/>
  <c r="B427" i="14" s="1"/>
  <c r="B67" i="14"/>
  <c r="B428" i="14" s="1"/>
  <c r="B95" i="14"/>
  <c r="B429" i="14" s="1"/>
  <c r="B124" i="14"/>
  <c r="B430" i="14" s="1"/>
  <c r="B207" i="14"/>
  <c r="B433" i="14" s="1"/>
  <c r="B235" i="14"/>
  <c r="B434" i="14" s="1"/>
  <c r="H46" i="14"/>
  <c r="H402" i="14" s="1"/>
  <c r="G46" i="14"/>
  <c r="G402" i="14" s="1"/>
  <c r="G76" i="14"/>
  <c r="H76" i="14"/>
  <c r="G104" i="14"/>
  <c r="H104" i="14"/>
  <c r="H404" i="14" s="1"/>
  <c r="G132" i="14"/>
  <c r="H132" i="14"/>
  <c r="H405" i="14" s="1"/>
  <c r="G160" i="14"/>
  <c r="H160" i="14"/>
  <c r="H406" i="14" s="1"/>
  <c r="G186" i="14"/>
  <c r="H186" i="14"/>
  <c r="G216" i="14"/>
  <c r="H216" i="14"/>
  <c r="H408" i="14" s="1"/>
  <c r="H244" i="14"/>
  <c r="H409" i="14" s="1"/>
  <c r="G244" i="14"/>
  <c r="G409" i="14" s="1"/>
  <c r="H270" i="14"/>
  <c r="H410" i="14" s="1"/>
  <c r="G270" i="14"/>
  <c r="G410" i="14" s="1"/>
  <c r="J46" i="14"/>
  <c r="J402" i="14" s="1"/>
  <c r="J76" i="14"/>
  <c r="J403" i="14" s="1"/>
  <c r="J104" i="14"/>
  <c r="J404" i="14" s="1"/>
  <c r="J132" i="14"/>
  <c r="J405" i="14" s="1"/>
  <c r="J160" i="14"/>
  <c r="J406" i="14" s="1"/>
  <c r="J186" i="14"/>
  <c r="J407" i="14" s="1"/>
  <c r="J244" i="14"/>
  <c r="J409" i="14" s="1"/>
  <c r="J270" i="14"/>
  <c r="J410" i="14" s="1"/>
  <c r="CF114" i="15"/>
  <c r="I46" i="14" s="1"/>
  <c r="I402" i="14" s="1"/>
  <c r="CF115" i="15"/>
  <c r="I76" i="14" s="1"/>
  <c r="I403" i="14" s="1"/>
  <c r="CF116" i="15"/>
  <c r="I104" i="14" s="1"/>
  <c r="I404" i="14" s="1"/>
  <c r="CF117" i="15"/>
  <c r="I132" i="14" s="1"/>
  <c r="I405" i="14" s="1"/>
  <c r="CF118" i="15"/>
  <c r="I160" i="14" s="1"/>
  <c r="I406" i="14" s="1"/>
  <c r="CF119" i="15"/>
  <c r="I186" i="14" s="1"/>
  <c r="I407" i="14" s="1"/>
  <c r="CF120" i="15"/>
  <c r="I216" i="14" s="1"/>
  <c r="I408" i="14" s="1"/>
  <c r="CF121" i="15"/>
  <c r="I244" i="14" s="1"/>
  <c r="I409" i="14" s="1"/>
  <c r="CF122" i="15"/>
  <c r="I270" i="14" s="1"/>
  <c r="I410" i="14" s="1"/>
  <c r="F46" i="14"/>
  <c r="F402" i="14" s="1"/>
  <c r="F76" i="14"/>
  <c r="F403" i="14" s="1"/>
  <c r="F104" i="14"/>
  <c r="F404" i="14" s="1"/>
  <c r="F132" i="14"/>
  <c r="F405" i="14" s="1"/>
  <c r="F160" i="14"/>
  <c r="F406" i="14" s="1"/>
  <c r="F186" i="14"/>
  <c r="F407" i="14" s="1"/>
  <c r="F216" i="14"/>
  <c r="F408" i="14" s="1"/>
  <c r="F244" i="14"/>
  <c r="F409" i="14" s="1"/>
  <c r="F270" i="14"/>
  <c r="F410" i="14" s="1"/>
  <c r="E46" i="14"/>
  <c r="E402" i="14" s="1"/>
  <c r="E76" i="14"/>
  <c r="E403" i="14" s="1"/>
  <c r="E104" i="14"/>
  <c r="E404" i="14" s="1"/>
  <c r="E132" i="14"/>
  <c r="E405" i="14" s="1"/>
  <c r="E160" i="14"/>
  <c r="E406" i="14" s="1"/>
  <c r="E186" i="14"/>
  <c r="E407" i="14" s="1"/>
  <c r="E216" i="14"/>
  <c r="E408" i="14" s="1"/>
  <c r="E244" i="14"/>
  <c r="E409" i="14" s="1"/>
  <c r="E270" i="14"/>
  <c r="E410" i="14" s="1"/>
  <c r="D46" i="14"/>
  <c r="D402" i="14" s="1"/>
  <c r="D76" i="14"/>
  <c r="D403" i="14" s="1"/>
  <c r="D104" i="14"/>
  <c r="D404" i="14" s="1"/>
  <c r="D132" i="14"/>
  <c r="D405" i="14" s="1"/>
  <c r="D160" i="14"/>
  <c r="D406" i="14" s="1"/>
  <c r="D186" i="14"/>
  <c r="D407" i="14" s="1"/>
  <c r="D216" i="14"/>
  <c r="D408" i="14" s="1"/>
  <c r="D244" i="14"/>
  <c r="D409" i="14" s="1"/>
  <c r="D270" i="14"/>
  <c r="D410" i="14" s="1"/>
  <c r="C46" i="14"/>
  <c r="C402" i="14" s="1"/>
  <c r="C76" i="14"/>
  <c r="C403" i="14" s="1"/>
  <c r="C104" i="14"/>
  <c r="C404" i="14" s="1"/>
  <c r="C132" i="14"/>
  <c r="C405" i="14" s="1"/>
  <c r="C160" i="14"/>
  <c r="C406" i="14" s="1"/>
  <c r="C186" i="14"/>
  <c r="C407" i="14" s="1"/>
  <c r="C216" i="14"/>
  <c r="C408" i="14" s="1"/>
  <c r="C244" i="14"/>
  <c r="C409" i="14" s="1"/>
  <c r="C270" i="14"/>
  <c r="C410" i="14" s="1"/>
  <c r="B46" i="14"/>
  <c r="B402" i="14" s="1"/>
  <c r="B76" i="14"/>
  <c r="B403" i="14" s="1"/>
  <c r="B104" i="14"/>
  <c r="B404" i="14" s="1"/>
  <c r="B132" i="14"/>
  <c r="B405" i="14" s="1"/>
  <c r="B160" i="14"/>
  <c r="B406" i="14" s="1"/>
  <c r="B186" i="14"/>
  <c r="B407" i="14" s="1"/>
  <c r="B216" i="14"/>
  <c r="B408" i="14" s="1"/>
  <c r="B244" i="14"/>
  <c r="B409" i="14" s="1"/>
  <c r="B270" i="14"/>
  <c r="B410" i="14" s="1"/>
  <c r="H47" i="14"/>
  <c r="H378" i="14" s="1"/>
  <c r="G47" i="14"/>
  <c r="G378" i="14" s="1"/>
  <c r="H133" i="14"/>
  <c r="H381" i="14" s="1"/>
  <c r="G133" i="14"/>
  <c r="G381" i="14" s="1"/>
  <c r="G21" i="14"/>
  <c r="G377" i="14" s="1"/>
  <c r="G75" i="14"/>
  <c r="G379" i="14" s="1"/>
  <c r="G103" i="14"/>
  <c r="G380" i="14" s="1"/>
  <c r="G161" i="14"/>
  <c r="G382" i="14" s="1"/>
  <c r="G187" i="14"/>
  <c r="G383" i="14" s="1"/>
  <c r="G243" i="14"/>
  <c r="G385" i="14" s="1"/>
  <c r="G271" i="14"/>
  <c r="G386" i="14" s="1"/>
  <c r="J21" i="14"/>
  <c r="J377" i="14" s="1"/>
  <c r="J47" i="14"/>
  <c r="J378" i="14" s="1"/>
  <c r="J75" i="14"/>
  <c r="J379" i="14" s="1"/>
  <c r="J103" i="14"/>
  <c r="J380" i="14" s="1"/>
  <c r="J133" i="14"/>
  <c r="J381" i="14" s="1"/>
  <c r="J161" i="14"/>
  <c r="J382" i="14" s="1"/>
  <c r="J187" i="14"/>
  <c r="J383" i="14" s="1"/>
  <c r="J215" i="14"/>
  <c r="J384" i="14" s="1"/>
  <c r="J243" i="14"/>
  <c r="J385" i="14" s="1"/>
  <c r="J271" i="14"/>
  <c r="J386" i="14" s="1"/>
  <c r="CP113" i="15"/>
  <c r="I21" i="14" s="1"/>
  <c r="I377" i="14" s="1"/>
  <c r="CP114" i="15"/>
  <c r="I47" i="14" s="1"/>
  <c r="I378" i="14" s="1"/>
  <c r="CP115" i="15"/>
  <c r="I75" i="14" s="1"/>
  <c r="I379" i="14" s="1"/>
  <c r="CP116" i="15"/>
  <c r="I103" i="14" s="1"/>
  <c r="I380" i="14" s="1"/>
  <c r="CP117" i="15"/>
  <c r="I133" i="14" s="1"/>
  <c r="I381" i="14" s="1"/>
  <c r="CP118" i="15"/>
  <c r="I161" i="14" s="1"/>
  <c r="I382" i="14" s="1"/>
  <c r="CP119" i="15"/>
  <c r="I187" i="14" s="1"/>
  <c r="I383" i="14" s="1"/>
  <c r="CP120" i="15"/>
  <c r="I215" i="14" s="1"/>
  <c r="I384" i="14" s="1"/>
  <c r="CP121" i="15"/>
  <c r="I243" i="14" s="1"/>
  <c r="I385" i="14" s="1"/>
  <c r="CP122" i="15"/>
  <c r="I271" i="14" s="1"/>
  <c r="I386" i="14" s="1"/>
  <c r="F21" i="14"/>
  <c r="F377" i="14" s="1"/>
  <c r="F47" i="14"/>
  <c r="F378" i="14" s="1"/>
  <c r="F75" i="14"/>
  <c r="F379" i="14" s="1"/>
  <c r="F103" i="14"/>
  <c r="F380" i="14" s="1"/>
  <c r="F133" i="14"/>
  <c r="F381" i="14" s="1"/>
  <c r="F161" i="14"/>
  <c r="F382" i="14" s="1"/>
  <c r="F187" i="14"/>
  <c r="F383" i="14" s="1"/>
  <c r="F243" i="14"/>
  <c r="F385" i="14" s="1"/>
  <c r="F271" i="14"/>
  <c r="F386" i="14" s="1"/>
  <c r="E21" i="14"/>
  <c r="E377" i="14" s="1"/>
  <c r="E47" i="14"/>
  <c r="E378" i="14" s="1"/>
  <c r="E75" i="14"/>
  <c r="E379" i="14" s="1"/>
  <c r="E103" i="14"/>
  <c r="E380" i="14" s="1"/>
  <c r="E133" i="14"/>
  <c r="E381" i="14" s="1"/>
  <c r="E161" i="14"/>
  <c r="E382" i="14" s="1"/>
  <c r="E187" i="14"/>
  <c r="E383" i="14" s="1"/>
  <c r="E243" i="14"/>
  <c r="E385" i="14" s="1"/>
  <c r="E271" i="14"/>
  <c r="E386" i="14" s="1"/>
  <c r="D21" i="14"/>
  <c r="D377" i="14" s="1"/>
  <c r="D47" i="14"/>
  <c r="D378" i="14" s="1"/>
  <c r="D75" i="14"/>
  <c r="D379" i="14" s="1"/>
  <c r="D103" i="14"/>
  <c r="D380" i="14" s="1"/>
  <c r="D133" i="14"/>
  <c r="D381" i="14" s="1"/>
  <c r="D161" i="14"/>
  <c r="D382" i="14" s="1"/>
  <c r="D187" i="14"/>
  <c r="D383" i="14" s="1"/>
  <c r="D243" i="14"/>
  <c r="D385" i="14" s="1"/>
  <c r="D271" i="14"/>
  <c r="D386" i="14" s="1"/>
  <c r="C21" i="14"/>
  <c r="C377" i="14" s="1"/>
  <c r="C47" i="14"/>
  <c r="C378" i="14" s="1"/>
  <c r="C75" i="14"/>
  <c r="C379" i="14" s="1"/>
  <c r="C103" i="14"/>
  <c r="C380" i="14" s="1"/>
  <c r="C133" i="14"/>
  <c r="C381" i="14" s="1"/>
  <c r="C161" i="14"/>
  <c r="C382" i="14" s="1"/>
  <c r="C187" i="14"/>
  <c r="C383" i="14" s="1"/>
  <c r="C215" i="14"/>
  <c r="C384" i="14" s="1"/>
  <c r="C243" i="14"/>
  <c r="C385" i="14" s="1"/>
  <c r="C271" i="14"/>
  <c r="C386" i="14" s="1"/>
  <c r="B21" i="14"/>
  <c r="B377" i="14" s="1"/>
  <c r="B47" i="14"/>
  <c r="B378" i="14" s="1"/>
  <c r="B75" i="14"/>
  <c r="B379" i="14" s="1"/>
  <c r="B103" i="14"/>
  <c r="B380" i="14" s="1"/>
  <c r="B133" i="14"/>
  <c r="B381" i="14" s="1"/>
  <c r="B161" i="14"/>
  <c r="B382" i="14" s="1"/>
  <c r="B187" i="14"/>
  <c r="B383" i="14" s="1"/>
  <c r="B215" i="14"/>
  <c r="B384" i="14" s="1"/>
  <c r="B243" i="14"/>
  <c r="B385" i="14" s="1"/>
  <c r="B271" i="14"/>
  <c r="B386" i="14" s="1"/>
  <c r="H19" i="14"/>
  <c r="H352" i="14" s="1"/>
  <c r="G19" i="14"/>
  <c r="G352" i="14" s="1"/>
  <c r="H45" i="14"/>
  <c r="H353" i="14" s="1"/>
  <c r="G45" i="14"/>
  <c r="H74" i="14"/>
  <c r="H354" i="14" s="1"/>
  <c r="G74" i="14"/>
  <c r="H102" i="14"/>
  <c r="H355" i="14" s="1"/>
  <c r="G102" i="14"/>
  <c r="H131" i="14"/>
  <c r="H356" i="14" s="1"/>
  <c r="G131" i="14"/>
  <c r="H159" i="14"/>
  <c r="H357" i="14" s="1"/>
  <c r="G159" i="14"/>
  <c r="H185" i="14"/>
  <c r="H358" i="14" s="1"/>
  <c r="G185" i="14"/>
  <c r="H214" i="14"/>
  <c r="H359" i="14" s="1"/>
  <c r="G214" i="14"/>
  <c r="H242" i="14"/>
  <c r="H360" i="14" s="1"/>
  <c r="G242" i="14"/>
  <c r="H269" i="14"/>
  <c r="H361" i="14" s="1"/>
  <c r="G269" i="14"/>
  <c r="J19" i="14"/>
  <c r="J352" i="14" s="1"/>
  <c r="J45" i="14"/>
  <c r="J353" i="14" s="1"/>
  <c r="J74" i="14"/>
  <c r="J354" i="14" s="1"/>
  <c r="J102" i="14"/>
  <c r="J355" i="14" s="1"/>
  <c r="J131" i="14"/>
  <c r="J356" i="14" s="1"/>
  <c r="J159" i="14"/>
  <c r="J357" i="14" s="1"/>
  <c r="J185" i="14"/>
  <c r="J358" i="14" s="1"/>
  <c r="J214" i="14"/>
  <c r="J359" i="14" s="1"/>
  <c r="J242" i="14"/>
  <c r="J360" i="14" s="1"/>
  <c r="J269" i="14"/>
  <c r="J361" i="14" s="1"/>
  <c r="I19" i="14"/>
  <c r="I352" i="14" s="1"/>
  <c r="BV114" i="15"/>
  <c r="I45" i="14" s="1"/>
  <c r="I353" i="14" s="1"/>
  <c r="BV115" i="15"/>
  <c r="I74" i="14" s="1"/>
  <c r="I354" i="14" s="1"/>
  <c r="BV116" i="15"/>
  <c r="I102" i="14" s="1"/>
  <c r="I355" i="14" s="1"/>
  <c r="BV117" i="15"/>
  <c r="I131" i="14" s="1"/>
  <c r="I356" i="14" s="1"/>
  <c r="BV118" i="15"/>
  <c r="I159" i="14" s="1"/>
  <c r="I357" i="14" s="1"/>
  <c r="BV119" i="15"/>
  <c r="I185" i="14" s="1"/>
  <c r="I358" i="14" s="1"/>
  <c r="BV120" i="15"/>
  <c r="I214" i="14" s="1"/>
  <c r="I359" i="14" s="1"/>
  <c r="BV121" i="15"/>
  <c r="I242" i="14" s="1"/>
  <c r="I360" i="14" s="1"/>
  <c r="BV122" i="15"/>
  <c r="I269" i="14" s="1"/>
  <c r="I361" i="14" s="1"/>
  <c r="F19" i="14"/>
  <c r="F352" i="14" s="1"/>
  <c r="F45" i="14"/>
  <c r="F353" i="14" s="1"/>
  <c r="F74" i="14"/>
  <c r="F354" i="14" s="1"/>
  <c r="F102" i="14"/>
  <c r="F355" i="14" s="1"/>
  <c r="F131" i="14"/>
  <c r="F356" i="14" s="1"/>
  <c r="F159" i="14"/>
  <c r="F357" i="14" s="1"/>
  <c r="F185" i="14"/>
  <c r="F358" i="14" s="1"/>
  <c r="F214" i="14"/>
  <c r="F359" i="14" s="1"/>
  <c r="F242" i="14"/>
  <c r="F360" i="14" s="1"/>
  <c r="F269" i="14"/>
  <c r="F361" i="14" s="1"/>
  <c r="E19" i="14"/>
  <c r="E352" i="14" s="1"/>
  <c r="E45" i="14"/>
  <c r="E353" i="14" s="1"/>
  <c r="E74" i="14"/>
  <c r="E354" i="14" s="1"/>
  <c r="E102" i="14"/>
  <c r="E355" i="14" s="1"/>
  <c r="E131" i="14"/>
  <c r="E356" i="14" s="1"/>
  <c r="E159" i="14"/>
  <c r="E357" i="14" s="1"/>
  <c r="E185" i="14"/>
  <c r="E358" i="14" s="1"/>
  <c r="E214" i="14"/>
  <c r="E359" i="14" s="1"/>
  <c r="E242" i="14"/>
  <c r="E360" i="14" s="1"/>
  <c r="E269" i="14"/>
  <c r="E361" i="14" s="1"/>
  <c r="D19" i="14"/>
  <c r="D352" i="14" s="1"/>
  <c r="D45" i="14"/>
  <c r="D353" i="14" s="1"/>
  <c r="D74" i="14"/>
  <c r="D354" i="14" s="1"/>
  <c r="D102" i="14"/>
  <c r="D355" i="14" s="1"/>
  <c r="D131" i="14"/>
  <c r="D356" i="14" s="1"/>
  <c r="D159" i="14"/>
  <c r="D357" i="14" s="1"/>
  <c r="D185" i="14"/>
  <c r="D358" i="14" s="1"/>
  <c r="D214" i="14"/>
  <c r="D359" i="14" s="1"/>
  <c r="D242" i="14"/>
  <c r="D360" i="14" s="1"/>
  <c r="D269" i="14"/>
  <c r="D361" i="14" s="1"/>
  <c r="C19" i="14"/>
  <c r="C352" i="14" s="1"/>
  <c r="C45" i="14"/>
  <c r="C353" i="14" s="1"/>
  <c r="C74" i="14"/>
  <c r="C354" i="14" s="1"/>
  <c r="C102" i="14"/>
  <c r="C355" i="14" s="1"/>
  <c r="C131" i="14"/>
  <c r="C356" i="14" s="1"/>
  <c r="C159" i="14"/>
  <c r="C185" i="14"/>
  <c r="C358" i="14" s="1"/>
  <c r="C214" i="14"/>
  <c r="C359" i="14" s="1"/>
  <c r="C242" i="14"/>
  <c r="C360" i="14" s="1"/>
  <c r="C269" i="14"/>
  <c r="C361" i="14" s="1"/>
  <c r="B19" i="14"/>
  <c r="B352" i="14" s="1"/>
  <c r="B45" i="14"/>
  <c r="B353" i="14" s="1"/>
  <c r="B74" i="14"/>
  <c r="B354" i="14" s="1"/>
  <c r="B102" i="14"/>
  <c r="B355" i="14" s="1"/>
  <c r="B131" i="14"/>
  <c r="B356" i="14" s="1"/>
  <c r="B159" i="14"/>
  <c r="B357" i="14" s="1"/>
  <c r="B185" i="14"/>
  <c r="B358" i="14" s="1"/>
  <c r="B214" i="14"/>
  <c r="B359" i="14" s="1"/>
  <c r="B242" i="14"/>
  <c r="B360" i="14" s="1"/>
  <c r="B269" i="14"/>
  <c r="B361" i="14" s="1"/>
  <c r="K330" i="14"/>
  <c r="K331" i="14"/>
  <c r="K332" i="14"/>
  <c r="H91" i="14"/>
  <c r="H333" i="14" s="1"/>
  <c r="G91" i="14"/>
  <c r="G333" i="14" s="1"/>
  <c r="K334" i="14"/>
  <c r="K335" i="14"/>
  <c r="K336" i="14"/>
  <c r="K337" i="14"/>
  <c r="K338" i="14"/>
  <c r="H258" i="14"/>
  <c r="H339" i="14" s="1"/>
  <c r="G258" i="14"/>
  <c r="G339" i="14" s="1"/>
  <c r="J9" i="14"/>
  <c r="J330" i="14" s="1"/>
  <c r="J34" i="14"/>
  <c r="J331" i="14" s="1"/>
  <c r="J63" i="14"/>
  <c r="J332" i="14" s="1"/>
  <c r="J91" i="14"/>
  <c r="J333" i="14" s="1"/>
  <c r="J120" i="14"/>
  <c r="J334" i="14" s="1"/>
  <c r="J148" i="14"/>
  <c r="J335" i="14" s="1"/>
  <c r="J174" i="14"/>
  <c r="J336" i="14" s="1"/>
  <c r="J203" i="14"/>
  <c r="J337" i="14" s="1"/>
  <c r="J231" i="14"/>
  <c r="J338" i="14" s="1"/>
  <c r="J258" i="14"/>
  <c r="J339" i="14" s="1"/>
  <c r="DJ113" i="15"/>
  <c r="I9" i="14" s="1"/>
  <c r="I330" i="14" s="1"/>
  <c r="DJ114" i="15"/>
  <c r="I34" i="14" s="1"/>
  <c r="I331" i="14" s="1"/>
  <c r="DJ115" i="15"/>
  <c r="I63" i="14" s="1"/>
  <c r="I332" i="14" s="1"/>
  <c r="DJ116" i="15"/>
  <c r="I91" i="14" s="1"/>
  <c r="I333" i="14" s="1"/>
  <c r="DJ117" i="15"/>
  <c r="I120" i="14" s="1"/>
  <c r="I334" i="14" s="1"/>
  <c r="DJ118" i="15"/>
  <c r="I148" i="14" s="1"/>
  <c r="I335" i="14" s="1"/>
  <c r="DJ119" i="15"/>
  <c r="I174" i="14" s="1"/>
  <c r="I336" i="14" s="1"/>
  <c r="DJ120" i="15"/>
  <c r="I203" i="14" s="1"/>
  <c r="I337" i="14" s="1"/>
  <c r="DJ121" i="15"/>
  <c r="I231" i="14" s="1"/>
  <c r="I338" i="14" s="1"/>
  <c r="DJ122" i="15"/>
  <c r="I258" i="14" s="1"/>
  <c r="I339" i="14" s="1"/>
  <c r="G9" i="14"/>
  <c r="G330" i="14" s="1"/>
  <c r="G34" i="14"/>
  <c r="G331" i="14" s="1"/>
  <c r="G63" i="14"/>
  <c r="G332" i="14" s="1"/>
  <c r="G120" i="14"/>
  <c r="G334" i="14" s="1"/>
  <c r="G148" i="14"/>
  <c r="G335" i="14" s="1"/>
  <c r="G174" i="14"/>
  <c r="G336" i="14" s="1"/>
  <c r="G203" i="14"/>
  <c r="G337" i="14" s="1"/>
  <c r="G231" i="14"/>
  <c r="G338" i="14" s="1"/>
  <c r="F9" i="14"/>
  <c r="F330" i="14" s="1"/>
  <c r="F34" i="14"/>
  <c r="F331" i="14" s="1"/>
  <c r="F63" i="14"/>
  <c r="F332" i="14" s="1"/>
  <c r="F91" i="14"/>
  <c r="F333" i="14" s="1"/>
  <c r="F120" i="14"/>
  <c r="F334" i="14" s="1"/>
  <c r="F148" i="14"/>
  <c r="F335" i="14" s="1"/>
  <c r="F174" i="14"/>
  <c r="F336" i="14" s="1"/>
  <c r="F203" i="14"/>
  <c r="F337" i="14" s="1"/>
  <c r="F231" i="14"/>
  <c r="F338" i="14" s="1"/>
  <c r="F258" i="14"/>
  <c r="F339" i="14" s="1"/>
  <c r="E9" i="14"/>
  <c r="E330" i="14" s="1"/>
  <c r="E34" i="14"/>
  <c r="E331" i="14" s="1"/>
  <c r="E63" i="14"/>
  <c r="E332" i="14" s="1"/>
  <c r="E91" i="14"/>
  <c r="E333" i="14" s="1"/>
  <c r="E120" i="14"/>
  <c r="E334" i="14" s="1"/>
  <c r="E148" i="14"/>
  <c r="E335" i="14" s="1"/>
  <c r="E174" i="14"/>
  <c r="E336" i="14" s="1"/>
  <c r="E203" i="14"/>
  <c r="E337" i="14" s="1"/>
  <c r="E231" i="14"/>
  <c r="E338" i="14" s="1"/>
  <c r="E258" i="14"/>
  <c r="E339" i="14" s="1"/>
  <c r="D9" i="14"/>
  <c r="D330" i="14" s="1"/>
  <c r="D34" i="14"/>
  <c r="D331" i="14" s="1"/>
  <c r="D63" i="14"/>
  <c r="D332" i="14" s="1"/>
  <c r="D91" i="14"/>
  <c r="D333" i="14" s="1"/>
  <c r="D120" i="14"/>
  <c r="D334" i="14" s="1"/>
  <c r="D148" i="14"/>
  <c r="D335" i="14" s="1"/>
  <c r="D174" i="14"/>
  <c r="D336" i="14" s="1"/>
  <c r="D203" i="14"/>
  <c r="D337" i="14" s="1"/>
  <c r="D231" i="14"/>
  <c r="D338" i="14" s="1"/>
  <c r="D258" i="14"/>
  <c r="D339" i="14" s="1"/>
  <c r="C9" i="14"/>
  <c r="C330" i="14" s="1"/>
  <c r="C34" i="14"/>
  <c r="C331" i="14" s="1"/>
  <c r="C63" i="14"/>
  <c r="C332" i="14" s="1"/>
  <c r="C91" i="14"/>
  <c r="C333" i="14" s="1"/>
  <c r="C120" i="14"/>
  <c r="C334" i="14" s="1"/>
  <c r="C148" i="14"/>
  <c r="C335" i="14" s="1"/>
  <c r="C174" i="14"/>
  <c r="C336" i="14" s="1"/>
  <c r="C203" i="14"/>
  <c r="C337" i="14" s="1"/>
  <c r="C231" i="14"/>
  <c r="C338" i="14" s="1"/>
  <c r="C258" i="14"/>
  <c r="C339" i="14" s="1"/>
  <c r="B9" i="14"/>
  <c r="B330" i="14" s="1"/>
  <c r="B34" i="14"/>
  <c r="B331" i="14" s="1"/>
  <c r="B63" i="14"/>
  <c r="B332" i="14" s="1"/>
  <c r="B91" i="14"/>
  <c r="B333" i="14" s="1"/>
  <c r="B120" i="14"/>
  <c r="B334" i="14" s="1"/>
  <c r="B148" i="14"/>
  <c r="B335" i="14" s="1"/>
  <c r="B174" i="14"/>
  <c r="B336" i="14" s="1"/>
  <c r="B203" i="14"/>
  <c r="B337" i="14" s="1"/>
  <c r="B231" i="14"/>
  <c r="B338" i="14" s="1"/>
  <c r="B258" i="14"/>
  <c r="B339" i="14" s="1"/>
  <c r="G11" i="14"/>
  <c r="G308" i="14" s="1"/>
  <c r="H11" i="14"/>
  <c r="H308" i="14" s="1"/>
  <c r="G36" i="14"/>
  <c r="H36" i="14"/>
  <c r="H309" i="14" s="1"/>
  <c r="G65" i="14"/>
  <c r="K65" i="14" s="1"/>
  <c r="H65" i="14"/>
  <c r="H310" i="14" s="1"/>
  <c r="G93" i="14"/>
  <c r="H93" i="14"/>
  <c r="H311" i="14" s="1"/>
  <c r="G122" i="14"/>
  <c r="K122" i="14" s="1"/>
  <c r="H122" i="14"/>
  <c r="H312" i="14" s="1"/>
  <c r="G150" i="14"/>
  <c r="K150" i="14" s="1"/>
  <c r="H150" i="14"/>
  <c r="G176" i="14"/>
  <c r="K176" i="14" s="1"/>
  <c r="H176" i="14"/>
  <c r="H314" i="14" s="1"/>
  <c r="G205" i="14"/>
  <c r="K205" i="14" s="1"/>
  <c r="H205" i="14"/>
  <c r="H315" i="14" s="1"/>
  <c r="G233" i="14"/>
  <c r="K233" i="14" s="1"/>
  <c r="H233" i="14"/>
  <c r="H316" i="14" s="1"/>
  <c r="G260" i="14"/>
  <c r="K260" i="14" s="1"/>
  <c r="H260" i="14"/>
  <c r="H317" i="14" s="1"/>
  <c r="G312" i="14"/>
  <c r="J11" i="14"/>
  <c r="J308" i="14" s="1"/>
  <c r="J36" i="14"/>
  <c r="J309" i="14" s="1"/>
  <c r="J65" i="14"/>
  <c r="J310" i="14" s="1"/>
  <c r="J93" i="14"/>
  <c r="J311" i="14" s="1"/>
  <c r="J122" i="14"/>
  <c r="J312" i="14" s="1"/>
  <c r="J150" i="14"/>
  <c r="J313" i="14" s="1"/>
  <c r="J176" i="14"/>
  <c r="J314" i="14" s="1"/>
  <c r="J205" i="14"/>
  <c r="J315" i="14" s="1"/>
  <c r="J233" i="14"/>
  <c r="J316" i="14" s="1"/>
  <c r="J260" i="14"/>
  <c r="J317" i="14" s="1"/>
  <c r="S113" i="15"/>
  <c r="I11" i="14" s="1"/>
  <c r="I308" i="14" s="1"/>
  <c r="S114" i="15"/>
  <c r="I36" i="14" s="1"/>
  <c r="I309" i="14" s="1"/>
  <c r="S115" i="15"/>
  <c r="I65" i="14" s="1"/>
  <c r="I310" i="14" s="1"/>
  <c r="S116" i="15"/>
  <c r="I93" i="14" s="1"/>
  <c r="I311" i="14" s="1"/>
  <c r="S117" i="15"/>
  <c r="I122" i="14" s="1"/>
  <c r="I312" i="14" s="1"/>
  <c r="S118" i="15"/>
  <c r="I150" i="14" s="1"/>
  <c r="I313" i="14" s="1"/>
  <c r="S119" i="15"/>
  <c r="I176" i="14" s="1"/>
  <c r="I314" i="14" s="1"/>
  <c r="S120" i="15"/>
  <c r="I205" i="14" s="1"/>
  <c r="I315" i="14" s="1"/>
  <c r="S121" i="15"/>
  <c r="I233" i="14" s="1"/>
  <c r="I316" i="14" s="1"/>
  <c r="S122" i="15"/>
  <c r="I260" i="14" s="1"/>
  <c r="I317" i="14" s="1"/>
  <c r="F11" i="14"/>
  <c r="F308" i="14" s="1"/>
  <c r="F36" i="14"/>
  <c r="F309" i="14" s="1"/>
  <c r="F65" i="14"/>
  <c r="F310" i="14" s="1"/>
  <c r="F93" i="14"/>
  <c r="F311" i="14" s="1"/>
  <c r="F122" i="14"/>
  <c r="F312" i="14" s="1"/>
  <c r="F150" i="14"/>
  <c r="F313" i="14" s="1"/>
  <c r="F176" i="14"/>
  <c r="F314" i="14" s="1"/>
  <c r="F205" i="14"/>
  <c r="F315" i="14" s="1"/>
  <c r="F233" i="14"/>
  <c r="F316" i="14" s="1"/>
  <c r="F260" i="14"/>
  <c r="F317" i="14" s="1"/>
  <c r="E11" i="14"/>
  <c r="E308" i="14" s="1"/>
  <c r="E36" i="14"/>
  <c r="E309" i="14" s="1"/>
  <c r="E65" i="14"/>
  <c r="E310" i="14" s="1"/>
  <c r="E93" i="14"/>
  <c r="E311" i="14" s="1"/>
  <c r="E122" i="14"/>
  <c r="E312" i="14" s="1"/>
  <c r="E150" i="14"/>
  <c r="E313" i="14" s="1"/>
  <c r="E176" i="14"/>
  <c r="E314" i="14" s="1"/>
  <c r="E205" i="14"/>
  <c r="E315" i="14" s="1"/>
  <c r="E233" i="14"/>
  <c r="E316" i="14" s="1"/>
  <c r="E260" i="14"/>
  <c r="E317" i="14" s="1"/>
  <c r="D11" i="14"/>
  <c r="D308" i="14" s="1"/>
  <c r="D36" i="14"/>
  <c r="D309" i="14" s="1"/>
  <c r="D65" i="14"/>
  <c r="D310" i="14" s="1"/>
  <c r="D93" i="14"/>
  <c r="D311" i="14" s="1"/>
  <c r="D122" i="14"/>
  <c r="D312" i="14" s="1"/>
  <c r="D150" i="14"/>
  <c r="D313" i="14" s="1"/>
  <c r="D176" i="14"/>
  <c r="D314" i="14" s="1"/>
  <c r="D205" i="14"/>
  <c r="D315" i="14" s="1"/>
  <c r="D233" i="14"/>
  <c r="D316" i="14" s="1"/>
  <c r="D260" i="14"/>
  <c r="D317" i="14" s="1"/>
  <c r="C11" i="14"/>
  <c r="C308" i="14" s="1"/>
  <c r="C36" i="14"/>
  <c r="C309" i="14" s="1"/>
  <c r="C65" i="14"/>
  <c r="C310" i="14" s="1"/>
  <c r="C93" i="14"/>
  <c r="C311" i="14" s="1"/>
  <c r="C122" i="14"/>
  <c r="C312" i="14" s="1"/>
  <c r="C150" i="14"/>
  <c r="C313" i="14" s="1"/>
  <c r="C176" i="14"/>
  <c r="C314" i="14" s="1"/>
  <c r="C205" i="14"/>
  <c r="C315" i="14" s="1"/>
  <c r="C233" i="14"/>
  <c r="C316" i="14" s="1"/>
  <c r="C260" i="14"/>
  <c r="C317" i="14" s="1"/>
  <c r="B11" i="14"/>
  <c r="B308" i="14" s="1"/>
  <c r="B36" i="14"/>
  <c r="B309" i="14" s="1"/>
  <c r="B65" i="14"/>
  <c r="B310" i="14" s="1"/>
  <c r="B93" i="14"/>
  <c r="B311" i="14" s="1"/>
  <c r="B122" i="14"/>
  <c r="B312" i="14" s="1"/>
  <c r="B150" i="14"/>
  <c r="B313" i="14" s="1"/>
  <c r="B176" i="14"/>
  <c r="B314" i="14" s="1"/>
  <c r="B205" i="14"/>
  <c r="B315" i="14" s="1"/>
  <c r="B233" i="14"/>
  <c r="B316" i="14" s="1"/>
  <c r="B260" i="14"/>
  <c r="B317" i="14" s="1"/>
  <c r="B8" i="14"/>
  <c r="B286" i="14" s="1"/>
  <c r="B33" i="14"/>
  <c r="B287" i="14" s="1"/>
  <c r="B62" i="14"/>
  <c r="B288" i="14" s="1"/>
  <c r="B90" i="14"/>
  <c r="B289" i="14" s="1"/>
  <c r="B119" i="14"/>
  <c r="B290" i="14" s="1"/>
  <c r="B147" i="14"/>
  <c r="B291" i="14" s="1"/>
  <c r="B173" i="14"/>
  <c r="B292" i="14" s="1"/>
  <c r="B202" i="14"/>
  <c r="B293" i="14" s="1"/>
  <c r="B230" i="14"/>
  <c r="B294" i="14" s="1"/>
  <c r="B257" i="14"/>
  <c r="B295" i="14" s="1"/>
  <c r="I113" i="15"/>
  <c r="I8" i="14" s="1"/>
  <c r="I286" i="14" s="1"/>
  <c r="I114" i="15"/>
  <c r="I33" i="14" s="1"/>
  <c r="I115" i="15"/>
  <c r="I62" i="14" s="1"/>
  <c r="I288" i="14" s="1"/>
  <c r="I116" i="15"/>
  <c r="I90" i="14" s="1"/>
  <c r="I289" i="14" s="1"/>
  <c r="I117" i="15"/>
  <c r="I119" i="14" s="1"/>
  <c r="I290" i="14" s="1"/>
  <c r="I118" i="15"/>
  <c r="I147" i="14" s="1"/>
  <c r="I291" i="14" s="1"/>
  <c r="I119" i="15"/>
  <c r="I173" i="14" s="1"/>
  <c r="I292" i="14" s="1"/>
  <c r="I120" i="15"/>
  <c r="I202" i="14" s="1"/>
  <c r="I293" i="14" s="1"/>
  <c r="I121" i="15"/>
  <c r="I230" i="14" s="1"/>
  <c r="I294" i="14" s="1"/>
  <c r="I122" i="15"/>
  <c r="I257" i="14" s="1"/>
  <c r="I295" i="14" s="1"/>
  <c r="G8" i="14"/>
  <c r="G286" i="14" s="1"/>
  <c r="H8" i="14"/>
  <c r="H286" i="14" s="1"/>
  <c r="G33" i="14"/>
  <c r="G287" i="14" s="1"/>
  <c r="H33" i="14"/>
  <c r="H287" i="14" s="1"/>
  <c r="G62" i="14"/>
  <c r="G288" i="14" s="1"/>
  <c r="H62" i="14"/>
  <c r="H288" i="14" s="1"/>
  <c r="G90" i="14"/>
  <c r="H90" i="14"/>
  <c r="H289" i="14" s="1"/>
  <c r="G119" i="14"/>
  <c r="G290" i="14" s="1"/>
  <c r="H119" i="14"/>
  <c r="H290" i="14" s="1"/>
  <c r="H147" i="14"/>
  <c r="G147" i="14"/>
  <c r="G291" i="14" s="1"/>
  <c r="G173" i="14"/>
  <c r="G292" i="14" s="1"/>
  <c r="H173" i="14"/>
  <c r="H292" i="14" s="1"/>
  <c r="G202" i="14"/>
  <c r="G293" i="14" s="1"/>
  <c r="H202" i="14"/>
  <c r="H293" i="14" s="1"/>
  <c r="G230" i="14"/>
  <c r="G294" i="14" s="1"/>
  <c r="H230" i="14"/>
  <c r="H294" i="14" s="1"/>
  <c r="G257" i="14"/>
  <c r="G295" i="14" s="1"/>
  <c r="H257" i="14"/>
  <c r="H295" i="14" s="1"/>
  <c r="G22" i="7"/>
  <c r="G472" i="7" s="1"/>
  <c r="H22" i="7"/>
  <c r="H472" i="7" s="1"/>
  <c r="G50" i="7"/>
  <c r="G473" i="7" s="1"/>
  <c r="H50" i="7"/>
  <c r="H473" i="7" s="1"/>
  <c r="G75" i="7"/>
  <c r="G474" i="7" s="1"/>
  <c r="H75" i="7"/>
  <c r="H474" i="7" s="1"/>
  <c r="G99" i="7"/>
  <c r="G475" i="7" s="1"/>
  <c r="H99" i="7"/>
  <c r="H475" i="7" s="1"/>
  <c r="G123" i="7"/>
  <c r="G476" i="7" s="1"/>
  <c r="H123" i="7"/>
  <c r="H476" i="7" s="1"/>
  <c r="G149" i="7"/>
  <c r="G477" i="7" s="1"/>
  <c r="H149" i="7"/>
  <c r="H477" i="7" s="1"/>
  <c r="J22" i="7"/>
  <c r="J472" i="7" s="1"/>
  <c r="J50" i="7"/>
  <c r="J473" i="7" s="1"/>
  <c r="J75" i="7"/>
  <c r="J474" i="7" s="1"/>
  <c r="J99" i="7"/>
  <c r="J475" i="7" s="1"/>
  <c r="J123" i="7"/>
  <c r="J476" i="7" s="1"/>
  <c r="J149" i="7"/>
  <c r="J477" i="7" s="1"/>
  <c r="DT102" i="15"/>
  <c r="I22" i="7" s="1"/>
  <c r="I472" i="7" s="1"/>
  <c r="DT103" i="15"/>
  <c r="I50" i="7" s="1"/>
  <c r="I473" i="7" s="1"/>
  <c r="DT104" i="15"/>
  <c r="I75" i="7" s="1"/>
  <c r="I474" i="7" s="1"/>
  <c r="DT105" i="15"/>
  <c r="I99" i="7" s="1"/>
  <c r="I475" i="7" s="1"/>
  <c r="DT106" i="15"/>
  <c r="I123" i="7" s="1"/>
  <c r="I476" i="7" s="1"/>
  <c r="DT107" i="15"/>
  <c r="I149" i="7" s="1"/>
  <c r="I477" i="7" s="1"/>
  <c r="F22" i="7"/>
  <c r="F472" i="7" s="1"/>
  <c r="F50" i="7"/>
  <c r="F473" i="7" s="1"/>
  <c r="F75" i="7"/>
  <c r="F474" i="7" s="1"/>
  <c r="F99" i="7"/>
  <c r="F475" i="7" s="1"/>
  <c r="F123" i="7"/>
  <c r="F476" i="7" s="1"/>
  <c r="F149" i="7"/>
  <c r="F477" i="7" s="1"/>
  <c r="E22" i="7"/>
  <c r="E472" i="7" s="1"/>
  <c r="E50" i="7"/>
  <c r="E473" i="7" s="1"/>
  <c r="E75" i="7"/>
  <c r="E474" i="7" s="1"/>
  <c r="E99" i="7"/>
  <c r="E475" i="7" s="1"/>
  <c r="E123" i="7"/>
  <c r="E476" i="7" s="1"/>
  <c r="E149" i="7"/>
  <c r="E477" i="7" s="1"/>
  <c r="D22" i="7"/>
  <c r="D472" i="7" s="1"/>
  <c r="D50" i="7"/>
  <c r="D473" i="7" s="1"/>
  <c r="D75" i="7"/>
  <c r="D474" i="7" s="1"/>
  <c r="D99" i="7"/>
  <c r="D475" i="7" s="1"/>
  <c r="D123" i="7"/>
  <c r="D476" i="7" s="1"/>
  <c r="D149" i="7"/>
  <c r="D477" i="7" s="1"/>
  <c r="C22" i="7"/>
  <c r="C472" i="7" s="1"/>
  <c r="C50" i="7"/>
  <c r="C473" i="7" s="1"/>
  <c r="C75" i="7"/>
  <c r="C474" i="7" s="1"/>
  <c r="C99" i="7"/>
  <c r="C475" i="7" s="1"/>
  <c r="C123" i="7"/>
  <c r="C476" i="7" s="1"/>
  <c r="C149" i="7"/>
  <c r="C477" i="7" s="1"/>
  <c r="B22" i="7"/>
  <c r="B472" i="7" s="1"/>
  <c r="B50" i="7"/>
  <c r="B473" i="7" s="1"/>
  <c r="B75" i="7"/>
  <c r="B474" i="7" s="1"/>
  <c r="B99" i="7"/>
  <c r="B475" i="7" s="1"/>
  <c r="B123" i="7"/>
  <c r="B476" i="7" s="1"/>
  <c r="B149" i="7"/>
  <c r="B477" i="7" s="1"/>
  <c r="K451" i="7"/>
  <c r="G49" i="7"/>
  <c r="G452" i="7" s="1"/>
  <c r="H49" i="7"/>
  <c r="H452" i="7" s="1"/>
  <c r="G74" i="7"/>
  <c r="G453" i="7" s="1"/>
  <c r="H74" i="7"/>
  <c r="H453" i="7" s="1"/>
  <c r="H148" i="7"/>
  <c r="H456" i="7" s="1"/>
  <c r="G148" i="7"/>
  <c r="G456" i="7" s="1"/>
  <c r="G21" i="7"/>
  <c r="G451" i="7" s="1"/>
  <c r="G98" i="7"/>
  <c r="G454" i="7" s="1"/>
  <c r="G122" i="7"/>
  <c r="G455" i="7" s="1"/>
  <c r="J21" i="7"/>
  <c r="J451" i="7" s="1"/>
  <c r="J49" i="7"/>
  <c r="J452" i="7" s="1"/>
  <c r="J74" i="7"/>
  <c r="J453" i="7" s="1"/>
  <c r="J98" i="7"/>
  <c r="J454" i="7" s="1"/>
  <c r="J122" i="7"/>
  <c r="J455" i="7" s="1"/>
  <c r="J148" i="7"/>
  <c r="J456" i="7" s="1"/>
  <c r="I21" i="7"/>
  <c r="I451" i="7" s="1"/>
  <c r="ED103" i="15"/>
  <c r="I49" i="7" s="1"/>
  <c r="I452" i="7" s="1"/>
  <c r="ED104" i="15"/>
  <c r="I74" i="7" s="1"/>
  <c r="I453" i="7" s="1"/>
  <c r="ED105" i="15"/>
  <c r="I98" i="7" s="1"/>
  <c r="I454" i="7" s="1"/>
  <c r="ED106" i="15"/>
  <c r="I122" i="7" s="1"/>
  <c r="I455" i="7" s="1"/>
  <c r="ED107" i="15"/>
  <c r="I148" i="7" s="1"/>
  <c r="I456" i="7" s="1"/>
  <c r="F21" i="7"/>
  <c r="F451" i="7" s="1"/>
  <c r="F49" i="7"/>
  <c r="F452" i="7" s="1"/>
  <c r="F74" i="7"/>
  <c r="F453" i="7" s="1"/>
  <c r="F98" i="7"/>
  <c r="F454" i="7" s="1"/>
  <c r="F122" i="7"/>
  <c r="F455" i="7" s="1"/>
  <c r="F148" i="7"/>
  <c r="F456" i="7" s="1"/>
  <c r="E21" i="7"/>
  <c r="E451" i="7" s="1"/>
  <c r="E49" i="7"/>
  <c r="E452" i="7" s="1"/>
  <c r="E74" i="7"/>
  <c r="E453" i="7" s="1"/>
  <c r="E98" i="7"/>
  <c r="E454" i="7" s="1"/>
  <c r="E122" i="7"/>
  <c r="E455" i="7" s="1"/>
  <c r="E148" i="7"/>
  <c r="E456" i="7" s="1"/>
  <c r="D21" i="7"/>
  <c r="D451" i="7" s="1"/>
  <c r="D49" i="7"/>
  <c r="D452" i="7" s="1"/>
  <c r="D74" i="7"/>
  <c r="D453" i="7" s="1"/>
  <c r="D98" i="7"/>
  <c r="D454" i="7" s="1"/>
  <c r="D122" i="7"/>
  <c r="D455" i="7" s="1"/>
  <c r="D148" i="7"/>
  <c r="D456" i="7" s="1"/>
  <c r="C21" i="7"/>
  <c r="C451" i="7" s="1"/>
  <c r="C49" i="7"/>
  <c r="C452" i="7" s="1"/>
  <c r="C74" i="7"/>
  <c r="C453" i="7" s="1"/>
  <c r="C98" i="7"/>
  <c r="C454" i="7" s="1"/>
  <c r="C122" i="7"/>
  <c r="C455" i="7" s="1"/>
  <c r="C148" i="7"/>
  <c r="C456" i="7" s="1"/>
  <c r="B21" i="7"/>
  <c r="B451" i="7" s="1"/>
  <c r="B49" i="7"/>
  <c r="B452" i="7" s="1"/>
  <c r="B74" i="7"/>
  <c r="B453" i="7" s="1"/>
  <c r="B98" i="7"/>
  <c r="B454" i="7" s="1"/>
  <c r="B122" i="7"/>
  <c r="B455" i="7" s="1"/>
  <c r="B148" i="7"/>
  <c r="B456" i="7" s="1"/>
  <c r="G17" i="7"/>
  <c r="H17" i="7"/>
  <c r="H429" i="7" s="1"/>
  <c r="G42" i="7"/>
  <c r="H42" i="7"/>
  <c r="G68" i="7"/>
  <c r="H68" i="7"/>
  <c r="H431" i="7" s="1"/>
  <c r="G94" i="7"/>
  <c r="H94" i="7"/>
  <c r="H432" i="7" s="1"/>
  <c r="G118" i="7"/>
  <c r="H118" i="7"/>
  <c r="H433" i="7" s="1"/>
  <c r="G143" i="7"/>
  <c r="H143" i="7"/>
  <c r="J17" i="7"/>
  <c r="J429" i="7" s="1"/>
  <c r="J42" i="7"/>
  <c r="J430" i="7" s="1"/>
  <c r="J68" i="7"/>
  <c r="J431" i="7" s="1"/>
  <c r="J94" i="7"/>
  <c r="J432" i="7" s="1"/>
  <c r="J118" i="7"/>
  <c r="J433" i="7" s="1"/>
  <c r="J143" i="7"/>
  <c r="J434" i="7" s="1"/>
  <c r="FR102" i="15"/>
  <c r="I17" i="7" s="1"/>
  <c r="I429" i="7" s="1"/>
  <c r="FR103" i="15"/>
  <c r="I42" i="7" s="1"/>
  <c r="I430" i="7" s="1"/>
  <c r="FR104" i="15"/>
  <c r="I68" i="7" s="1"/>
  <c r="I431" i="7" s="1"/>
  <c r="FR105" i="15"/>
  <c r="I94" i="7" s="1"/>
  <c r="I432" i="7" s="1"/>
  <c r="FR106" i="15"/>
  <c r="I118" i="7" s="1"/>
  <c r="I433" i="7" s="1"/>
  <c r="FR107" i="15"/>
  <c r="I143" i="7" s="1"/>
  <c r="I434" i="7" s="1"/>
  <c r="F17" i="7"/>
  <c r="F429" i="7" s="1"/>
  <c r="F42" i="7"/>
  <c r="F430" i="7" s="1"/>
  <c r="F68" i="7"/>
  <c r="F431" i="7" s="1"/>
  <c r="F94" i="7"/>
  <c r="F432" i="7" s="1"/>
  <c r="F118" i="7"/>
  <c r="F433" i="7" s="1"/>
  <c r="F143" i="7"/>
  <c r="F434" i="7" s="1"/>
  <c r="E17" i="7"/>
  <c r="E429" i="7" s="1"/>
  <c r="E42" i="7"/>
  <c r="E430" i="7" s="1"/>
  <c r="E68" i="7"/>
  <c r="E431" i="7" s="1"/>
  <c r="E94" i="7"/>
  <c r="E432" i="7" s="1"/>
  <c r="E118" i="7"/>
  <c r="E433" i="7" s="1"/>
  <c r="E143" i="7"/>
  <c r="E434" i="7" s="1"/>
  <c r="D17" i="7"/>
  <c r="D429" i="7" s="1"/>
  <c r="D42" i="7"/>
  <c r="D430" i="7" s="1"/>
  <c r="D68" i="7"/>
  <c r="D431" i="7" s="1"/>
  <c r="D94" i="7"/>
  <c r="D432" i="7" s="1"/>
  <c r="D118" i="7"/>
  <c r="D433" i="7" s="1"/>
  <c r="D143" i="7"/>
  <c r="D434" i="7" s="1"/>
  <c r="C17" i="7"/>
  <c r="C429" i="7" s="1"/>
  <c r="C42" i="7"/>
  <c r="C430" i="7" s="1"/>
  <c r="C68" i="7"/>
  <c r="C431" i="7" s="1"/>
  <c r="C94" i="7"/>
  <c r="C432" i="7" s="1"/>
  <c r="C118" i="7"/>
  <c r="C433" i="7" s="1"/>
  <c r="C143" i="7"/>
  <c r="C434" i="7" s="1"/>
  <c r="B17" i="7"/>
  <c r="B429" i="7" s="1"/>
  <c r="B42" i="7"/>
  <c r="B430" i="7" s="1"/>
  <c r="B68" i="7"/>
  <c r="B431" i="7" s="1"/>
  <c r="B94" i="7"/>
  <c r="B432" i="7" s="1"/>
  <c r="B118" i="7"/>
  <c r="B433" i="7" s="1"/>
  <c r="B143" i="7"/>
  <c r="B434" i="7" s="1"/>
  <c r="K407" i="7"/>
  <c r="K408" i="7"/>
  <c r="K409" i="7"/>
  <c r="K410" i="7"/>
  <c r="K412" i="7"/>
  <c r="J412" i="7"/>
  <c r="J413" i="7" s="1"/>
  <c r="I412" i="7"/>
  <c r="I413" i="7" s="1"/>
  <c r="G412" i="7"/>
  <c r="G413" i="7"/>
  <c r="F412" i="7"/>
  <c r="F413" i="7" s="1"/>
  <c r="E33" i="7"/>
  <c r="E161" i="7" s="1"/>
  <c r="E35" i="7"/>
  <c r="E184" i="7" s="1"/>
  <c r="E37" i="7"/>
  <c r="E228" i="7" s="1"/>
  <c r="E38" i="7"/>
  <c r="E250" i="7" s="1"/>
  <c r="E39" i="7"/>
  <c r="E40" i="7"/>
  <c r="E273" i="7" s="1"/>
  <c r="E41" i="7"/>
  <c r="E296" i="7" s="1"/>
  <c r="E43" i="7"/>
  <c r="E362" i="7" s="1"/>
  <c r="E44" i="7"/>
  <c r="E384" i="7" s="1"/>
  <c r="E45" i="7"/>
  <c r="E318" i="7" s="1"/>
  <c r="E46" i="7"/>
  <c r="E341" i="7" s="1"/>
  <c r="E48" i="7"/>
  <c r="E59" i="7"/>
  <c r="E162" i="7" s="1"/>
  <c r="E61" i="7"/>
  <c r="E63" i="7"/>
  <c r="E229" i="7" s="1"/>
  <c r="E64" i="7"/>
  <c r="E251" i="7" s="1"/>
  <c r="E65" i="7"/>
  <c r="E66" i="7"/>
  <c r="E274" i="7" s="1"/>
  <c r="E67" i="7"/>
  <c r="E297" i="7" s="1"/>
  <c r="E69" i="7"/>
  <c r="E363" i="7" s="1"/>
  <c r="E70" i="7"/>
  <c r="E385" i="7" s="1"/>
  <c r="E71" i="7"/>
  <c r="E319" i="7" s="1"/>
  <c r="E72" i="7"/>
  <c r="E342" i="7" s="1"/>
  <c r="E73" i="7"/>
  <c r="E85" i="7"/>
  <c r="E163" i="7" s="1"/>
  <c r="E87" i="7"/>
  <c r="E186" i="7" s="1"/>
  <c r="E89" i="7"/>
  <c r="E230" i="7" s="1"/>
  <c r="E90" i="7"/>
  <c r="E252" i="7" s="1"/>
  <c r="E91" i="7"/>
  <c r="E92" i="7"/>
  <c r="E275" i="7" s="1"/>
  <c r="E93" i="7"/>
  <c r="E298" i="7" s="1"/>
  <c r="E95" i="7"/>
  <c r="E364" i="7" s="1"/>
  <c r="E96" i="7"/>
  <c r="E386" i="7" s="1"/>
  <c r="E97" i="7"/>
  <c r="E109" i="7"/>
  <c r="E111" i="7"/>
  <c r="E187" i="7" s="1"/>
  <c r="E113" i="7"/>
  <c r="E231" i="7" s="1"/>
  <c r="E114" i="7"/>
  <c r="E115" i="7"/>
  <c r="E116" i="7"/>
  <c r="E276" i="7" s="1"/>
  <c r="E117" i="7"/>
  <c r="E119" i="7"/>
  <c r="E365" i="7" s="1"/>
  <c r="E120" i="7"/>
  <c r="E121" i="7"/>
  <c r="E412" i="7"/>
  <c r="D109" i="7"/>
  <c r="D111" i="7"/>
  <c r="D187" i="7" s="1"/>
  <c r="D113" i="7"/>
  <c r="D231" i="7" s="1"/>
  <c r="D114" i="7"/>
  <c r="D253" i="7" s="1"/>
  <c r="D115" i="7"/>
  <c r="D116" i="7"/>
  <c r="D276" i="7" s="1"/>
  <c r="D117" i="7"/>
  <c r="D119" i="7"/>
  <c r="D365" i="7" s="1"/>
  <c r="D120" i="7"/>
  <c r="D121" i="7"/>
  <c r="D412" i="7"/>
  <c r="C412" i="7"/>
  <c r="C413" i="7" s="1"/>
  <c r="B412" i="7"/>
  <c r="B413" i="7" s="1"/>
  <c r="G19" i="7"/>
  <c r="G383" i="7" s="1"/>
  <c r="H19" i="7"/>
  <c r="G44" i="7"/>
  <c r="G384" i="7" s="1"/>
  <c r="H44" i="7"/>
  <c r="H384" i="7" s="1"/>
  <c r="G70" i="7"/>
  <c r="H70" i="7"/>
  <c r="H385" i="7" s="1"/>
  <c r="G96" i="7"/>
  <c r="G386" i="7" s="1"/>
  <c r="H96" i="7"/>
  <c r="H386" i="7" s="1"/>
  <c r="K387" i="7"/>
  <c r="G145" i="7"/>
  <c r="G388" i="7" s="1"/>
  <c r="H145" i="7"/>
  <c r="H388" i="7" s="1"/>
  <c r="J19" i="7"/>
  <c r="J383" i="7" s="1"/>
  <c r="J44" i="7"/>
  <c r="J384" i="7" s="1"/>
  <c r="J70" i="7"/>
  <c r="J385" i="7" s="1"/>
  <c r="J96" i="7"/>
  <c r="J386" i="7" s="1"/>
  <c r="J145" i="7"/>
  <c r="J388" i="7" s="1"/>
  <c r="BV102" i="15"/>
  <c r="I19" i="7" s="1"/>
  <c r="I383" i="7" s="1"/>
  <c r="BV103" i="15"/>
  <c r="I44" i="7" s="1"/>
  <c r="I384" i="7" s="1"/>
  <c r="BV104" i="15"/>
  <c r="I70" i="7" s="1"/>
  <c r="I385" i="7" s="1"/>
  <c r="BV105" i="15"/>
  <c r="I96" i="7" s="1"/>
  <c r="I386" i="7" s="1"/>
  <c r="BV107" i="15"/>
  <c r="I145" i="7" s="1"/>
  <c r="I388" i="7" s="1"/>
  <c r="F19" i="7"/>
  <c r="F383" i="7" s="1"/>
  <c r="F44" i="7"/>
  <c r="F384" i="7" s="1"/>
  <c r="F70" i="7"/>
  <c r="F385" i="7" s="1"/>
  <c r="F96" i="7"/>
  <c r="F386" i="7" s="1"/>
  <c r="F145" i="7"/>
  <c r="F388" i="7" s="1"/>
  <c r="E19" i="7"/>
  <c r="E383" i="7" s="1"/>
  <c r="E145" i="7"/>
  <c r="E388" i="7" s="1"/>
  <c r="D19" i="7"/>
  <c r="D383" i="7" s="1"/>
  <c r="D44" i="7"/>
  <c r="D384" i="7" s="1"/>
  <c r="D70" i="7"/>
  <c r="D385" i="7" s="1"/>
  <c r="D96" i="7"/>
  <c r="D386" i="7" s="1"/>
  <c r="D145" i="7"/>
  <c r="D388" i="7" s="1"/>
  <c r="C19" i="7"/>
  <c r="C383" i="7" s="1"/>
  <c r="C44" i="7"/>
  <c r="C384" i="7" s="1"/>
  <c r="C70" i="7"/>
  <c r="C385" i="7" s="1"/>
  <c r="C96" i="7"/>
  <c r="C386" i="7" s="1"/>
  <c r="C145" i="7"/>
  <c r="C388" i="7" s="1"/>
  <c r="B19" i="7"/>
  <c r="B383" i="7" s="1"/>
  <c r="B44" i="7"/>
  <c r="B384" i="7" s="1"/>
  <c r="B70" i="7"/>
  <c r="B385" i="7" s="1"/>
  <c r="B96" i="7"/>
  <c r="B386" i="7" s="1"/>
  <c r="B145" i="7"/>
  <c r="B388" i="7" s="1"/>
  <c r="H18" i="7"/>
  <c r="H361" i="7" s="1"/>
  <c r="G18" i="7"/>
  <c r="G361" i="7" s="1"/>
  <c r="H43" i="7"/>
  <c r="H362" i="7" s="1"/>
  <c r="G43" i="7"/>
  <c r="G362" i="7" s="1"/>
  <c r="K362" i="7" s="1"/>
  <c r="H69" i="7"/>
  <c r="H363" i="7" s="1"/>
  <c r="G69" i="7"/>
  <c r="G363" i="7" s="1"/>
  <c r="H95" i="7"/>
  <c r="H364" i="7" s="1"/>
  <c r="G95" i="7"/>
  <c r="G364" i="7" s="1"/>
  <c r="H144" i="7"/>
  <c r="H366" i="7" s="1"/>
  <c r="G144" i="7"/>
  <c r="G366" i="7" s="1"/>
  <c r="J18" i="7"/>
  <c r="J361" i="7" s="1"/>
  <c r="J43" i="7"/>
  <c r="J362" i="7" s="1"/>
  <c r="J69" i="7"/>
  <c r="J363" i="7" s="1"/>
  <c r="J95" i="7"/>
  <c r="J364" i="7" s="1"/>
  <c r="J119" i="7"/>
  <c r="J365" i="7" s="1"/>
  <c r="J144" i="7"/>
  <c r="J366" i="7" s="1"/>
  <c r="BG102" i="15"/>
  <c r="I18" i="7" s="1"/>
  <c r="I361" i="7" s="1"/>
  <c r="BG103" i="15"/>
  <c r="I43" i="7" s="1"/>
  <c r="I362" i="7" s="1"/>
  <c r="BG104" i="15"/>
  <c r="I69" i="7" s="1"/>
  <c r="I363" i="7" s="1"/>
  <c r="BG105" i="15"/>
  <c r="I95" i="7" s="1"/>
  <c r="I364" i="7" s="1"/>
  <c r="BG106" i="15"/>
  <c r="I119" i="7" s="1"/>
  <c r="I365" i="7" s="1"/>
  <c r="BG107" i="15"/>
  <c r="I144" i="7" s="1"/>
  <c r="I366" i="7" s="1"/>
  <c r="G119" i="7"/>
  <c r="G365" i="7" s="1"/>
  <c r="K365" i="7" s="1"/>
  <c r="F18" i="7"/>
  <c r="F361" i="7" s="1"/>
  <c r="F43" i="7"/>
  <c r="F362" i="7" s="1"/>
  <c r="F69" i="7"/>
  <c r="F363" i="7" s="1"/>
  <c r="F95" i="7"/>
  <c r="F364" i="7" s="1"/>
  <c r="F119" i="7"/>
  <c r="F365" i="7" s="1"/>
  <c r="F144" i="7"/>
  <c r="F366" i="7" s="1"/>
  <c r="E18" i="7"/>
  <c r="E361" i="7" s="1"/>
  <c r="E144" i="7"/>
  <c r="E366" i="7" s="1"/>
  <c r="D18" i="7"/>
  <c r="D361" i="7" s="1"/>
  <c r="D43" i="7"/>
  <c r="D362" i="7" s="1"/>
  <c r="D69" i="7"/>
  <c r="D363" i="7" s="1"/>
  <c r="D95" i="7"/>
  <c r="D364" i="7" s="1"/>
  <c r="D144" i="7"/>
  <c r="D366" i="7" s="1"/>
  <c r="C18" i="7"/>
  <c r="C361" i="7" s="1"/>
  <c r="C43" i="7"/>
  <c r="C362" i="7" s="1"/>
  <c r="C69" i="7"/>
  <c r="C363" i="7" s="1"/>
  <c r="C95" i="7"/>
  <c r="C364" i="7" s="1"/>
  <c r="C119" i="7"/>
  <c r="C365" i="7" s="1"/>
  <c r="C144" i="7"/>
  <c r="C366" i="7" s="1"/>
  <c r="B18" i="7"/>
  <c r="B361" i="7" s="1"/>
  <c r="B43" i="7"/>
  <c r="B362" i="7" s="1"/>
  <c r="B69" i="7"/>
  <c r="B363" i="7" s="1"/>
  <c r="B95" i="7"/>
  <c r="B364" i="7" s="1"/>
  <c r="B119" i="7"/>
  <c r="B365" i="7" s="1"/>
  <c r="B144" i="7"/>
  <c r="B366" i="7" s="1"/>
  <c r="H46" i="7"/>
  <c r="H341" i="7" s="1"/>
  <c r="G46" i="7"/>
  <c r="G341" i="7" s="1"/>
  <c r="G72" i="7"/>
  <c r="G342" i="7" s="1"/>
  <c r="H72" i="7"/>
  <c r="H342" i="7" s="1"/>
  <c r="G146" i="7"/>
  <c r="G322" i="7" s="1"/>
  <c r="H146" i="7"/>
  <c r="J46" i="7"/>
  <c r="J341" i="7" s="1"/>
  <c r="J72" i="7"/>
  <c r="J342" i="7" s="1"/>
  <c r="CF103" i="15"/>
  <c r="I46" i="7" s="1"/>
  <c r="I341" i="7" s="1"/>
  <c r="CF104" i="15"/>
  <c r="I72" i="7" s="1"/>
  <c r="I342" i="7" s="1"/>
  <c r="F46" i="7"/>
  <c r="F341" i="7" s="1"/>
  <c r="F72" i="7"/>
  <c r="F342" i="7" s="1"/>
  <c r="D46" i="7"/>
  <c r="D341" i="7" s="1"/>
  <c r="D72" i="7"/>
  <c r="D342" i="7" s="1"/>
  <c r="C46" i="7"/>
  <c r="C341" i="7" s="1"/>
  <c r="C72" i="7"/>
  <c r="C342" i="7" s="1"/>
  <c r="B46" i="7"/>
  <c r="B341" i="7" s="1"/>
  <c r="B72" i="7"/>
  <c r="B342" i="7" s="1"/>
  <c r="H45" i="7"/>
  <c r="H318" i="7" s="1"/>
  <c r="G45" i="7"/>
  <c r="G318" i="7" s="1"/>
  <c r="H71" i="7"/>
  <c r="H319" i="7" s="1"/>
  <c r="G71" i="7"/>
  <c r="G319" i="7" s="1"/>
  <c r="J45" i="7"/>
  <c r="J318" i="7" s="1"/>
  <c r="J71" i="7"/>
  <c r="J319" i="7" s="1"/>
  <c r="J146" i="7"/>
  <c r="J322" i="7" s="1"/>
  <c r="EX103" i="15"/>
  <c r="I45" i="7" s="1"/>
  <c r="I318" i="7" s="1"/>
  <c r="EX104" i="15"/>
  <c r="I71" i="7" s="1"/>
  <c r="I319" i="7" s="1"/>
  <c r="EX107" i="15"/>
  <c r="I146" i="7" s="1"/>
  <c r="I322" i="7" s="1"/>
  <c r="F45" i="7"/>
  <c r="F318" i="7" s="1"/>
  <c r="F71" i="7"/>
  <c r="F319" i="7" s="1"/>
  <c r="F146" i="7"/>
  <c r="F322" i="7" s="1"/>
  <c r="E146" i="7"/>
  <c r="E322" i="7" s="1"/>
  <c r="D45" i="7"/>
  <c r="D318" i="7" s="1"/>
  <c r="D71" i="7"/>
  <c r="D319" i="7" s="1"/>
  <c r="D146" i="7"/>
  <c r="D322" i="7" s="1"/>
  <c r="C45" i="7"/>
  <c r="C318" i="7" s="1"/>
  <c r="C71" i="7"/>
  <c r="C319" i="7" s="1"/>
  <c r="C146" i="7"/>
  <c r="C322" i="7" s="1"/>
  <c r="B45" i="7"/>
  <c r="B318" i="7" s="1"/>
  <c r="B71" i="7"/>
  <c r="B319" i="7" s="1"/>
  <c r="B146" i="7"/>
  <c r="B322" i="7" s="1"/>
  <c r="G16" i="7"/>
  <c r="H16" i="7"/>
  <c r="G41" i="7"/>
  <c r="H41" i="7"/>
  <c r="H296" i="7" s="1"/>
  <c r="G67" i="7"/>
  <c r="H67" i="7"/>
  <c r="H297" i="7" s="1"/>
  <c r="G93" i="7"/>
  <c r="G298" i="7" s="1"/>
  <c r="H93" i="7"/>
  <c r="H298" i="7" s="1"/>
  <c r="G142" i="7"/>
  <c r="H142" i="7"/>
  <c r="J16" i="7"/>
  <c r="J295" i="7" s="1"/>
  <c r="J41" i="7"/>
  <c r="J296" i="7" s="1"/>
  <c r="J67" i="7"/>
  <c r="J297" i="7" s="1"/>
  <c r="J93" i="7"/>
  <c r="J298" i="7" s="1"/>
  <c r="J142" i="7"/>
  <c r="J300" i="7" s="1"/>
  <c r="CZ102" i="15"/>
  <c r="I16" i="7" s="1"/>
  <c r="I295" i="7" s="1"/>
  <c r="CZ103" i="15"/>
  <c r="I41" i="7" s="1"/>
  <c r="I296" i="7" s="1"/>
  <c r="CZ104" i="15"/>
  <c r="I67" i="7" s="1"/>
  <c r="I297" i="7" s="1"/>
  <c r="CZ105" i="15"/>
  <c r="I93" i="7" s="1"/>
  <c r="I298" i="7" s="1"/>
  <c r="CZ107" i="15"/>
  <c r="I142" i="7" s="1"/>
  <c r="I300" i="7" s="1"/>
  <c r="F16" i="7"/>
  <c r="F295" i="7" s="1"/>
  <c r="F41" i="7"/>
  <c r="F296" i="7" s="1"/>
  <c r="F67" i="7"/>
  <c r="F297" i="7" s="1"/>
  <c r="F93" i="7"/>
  <c r="F298" i="7" s="1"/>
  <c r="F147" i="7"/>
  <c r="F299" i="7" s="1"/>
  <c r="F142" i="7"/>
  <c r="F300" i="7" s="1"/>
  <c r="E16" i="7"/>
  <c r="E295" i="7" s="1"/>
  <c r="E147" i="7"/>
  <c r="E299" i="7" s="1"/>
  <c r="E142" i="7"/>
  <c r="E300" i="7" s="1"/>
  <c r="D16" i="7"/>
  <c r="D295" i="7" s="1"/>
  <c r="D41" i="7"/>
  <c r="D296" i="7" s="1"/>
  <c r="D67" i="7"/>
  <c r="D297" i="7" s="1"/>
  <c r="D93" i="7"/>
  <c r="D298" i="7" s="1"/>
  <c r="D147" i="7"/>
  <c r="D299" i="7" s="1"/>
  <c r="D142" i="7"/>
  <c r="D300" i="7" s="1"/>
  <c r="C16" i="7"/>
  <c r="C295" i="7" s="1"/>
  <c r="C41" i="7"/>
  <c r="C296" i="7" s="1"/>
  <c r="C67" i="7"/>
  <c r="C297" i="7" s="1"/>
  <c r="C93" i="7"/>
  <c r="C298" i="7" s="1"/>
  <c r="C142" i="7"/>
  <c r="C300" i="7" s="1"/>
  <c r="B16" i="7"/>
  <c r="B295" i="7" s="1"/>
  <c r="B41" i="7"/>
  <c r="B296" i="7" s="1"/>
  <c r="B67" i="7"/>
  <c r="B297" i="7" s="1"/>
  <c r="B93" i="7"/>
  <c r="B298" i="7" s="1"/>
  <c r="B142" i="7"/>
  <c r="B300" i="7" s="1"/>
  <c r="G15" i="7"/>
  <c r="G272" i="7" s="1"/>
  <c r="H15" i="7"/>
  <c r="G40" i="7"/>
  <c r="G273" i="7" s="1"/>
  <c r="H40" i="7"/>
  <c r="H273" i="7" s="1"/>
  <c r="G66" i="7"/>
  <c r="G274" i="7" s="1"/>
  <c r="H66" i="7"/>
  <c r="H274" i="7" s="1"/>
  <c r="G92" i="7"/>
  <c r="H92" i="7"/>
  <c r="H275" i="7" s="1"/>
  <c r="G116" i="7"/>
  <c r="G276" i="7" s="1"/>
  <c r="H116" i="7"/>
  <c r="H276" i="7" s="1"/>
  <c r="G141" i="7"/>
  <c r="G277" i="7" s="1"/>
  <c r="H141" i="7"/>
  <c r="H277" i="7" s="1"/>
  <c r="J15" i="7"/>
  <c r="J272" i="7" s="1"/>
  <c r="J40" i="7"/>
  <c r="J273" i="7" s="1"/>
  <c r="J66" i="7"/>
  <c r="J274" i="7" s="1"/>
  <c r="J275" i="7"/>
  <c r="J116" i="7"/>
  <c r="J276" i="7" s="1"/>
  <c r="J141" i="7"/>
  <c r="J277" i="7" s="1"/>
  <c r="AC102" i="15"/>
  <c r="I15" i="7" s="1"/>
  <c r="I272" i="7" s="1"/>
  <c r="AC103" i="15"/>
  <c r="I40" i="7" s="1"/>
  <c r="I273" i="7" s="1"/>
  <c r="AC104" i="15"/>
  <c r="I66" i="7" s="1"/>
  <c r="I274" i="7" s="1"/>
  <c r="AC105" i="15"/>
  <c r="I92" i="7" s="1"/>
  <c r="I275" i="7" s="1"/>
  <c r="AC106" i="15"/>
  <c r="I116" i="7" s="1"/>
  <c r="I276" i="7" s="1"/>
  <c r="AC107" i="15"/>
  <c r="I141" i="7" s="1"/>
  <c r="I277" i="7" s="1"/>
  <c r="F15" i="7"/>
  <c r="F272" i="7" s="1"/>
  <c r="F40" i="7"/>
  <c r="F273" i="7" s="1"/>
  <c r="F66" i="7"/>
  <c r="F274" i="7" s="1"/>
  <c r="F92" i="7"/>
  <c r="F275" i="7" s="1"/>
  <c r="F116" i="7"/>
  <c r="F276" i="7" s="1"/>
  <c r="F141" i="7"/>
  <c r="F277" i="7" s="1"/>
  <c r="E15" i="7"/>
  <c r="E272" i="7" s="1"/>
  <c r="E141" i="7"/>
  <c r="E277" i="7" s="1"/>
  <c r="D15" i="7"/>
  <c r="D272" i="7" s="1"/>
  <c r="D40" i="7"/>
  <c r="D273" i="7" s="1"/>
  <c r="D66" i="7"/>
  <c r="D274" i="7" s="1"/>
  <c r="D92" i="7"/>
  <c r="D275" i="7" s="1"/>
  <c r="D141" i="7"/>
  <c r="D277" i="7" s="1"/>
  <c r="C15" i="7"/>
  <c r="C272" i="7" s="1"/>
  <c r="C40" i="7"/>
  <c r="C273" i="7" s="1"/>
  <c r="C66" i="7"/>
  <c r="C274" i="7" s="1"/>
  <c r="C92" i="7"/>
  <c r="C275" i="7" s="1"/>
  <c r="C116" i="7"/>
  <c r="C276" i="7" s="1"/>
  <c r="C141" i="7"/>
  <c r="C277" i="7" s="1"/>
  <c r="B40" i="7"/>
  <c r="B273" i="7" s="1"/>
  <c r="B66" i="7"/>
  <c r="B274" i="7" s="1"/>
  <c r="B92" i="7"/>
  <c r="B275" i="7" s="1"/>
  <c r="B116" i="7"/>
  <c r="B276" i="7" s="1"/>
  <c r="B141" i="7"/>
  <c r="B277" i="7" s="1"/>
  <c r="H13" i="7"/>
  <c r="H249" i="7" s="1"/>
  <c r="G13" i="7"/>
  <c r="G249" i="7" s="1"/>
  <c r="H38" i="7"/>
  <c r="H250" i="7" s="1"/>
  <c r="G38" i="7"/>
  <c r="G250" i="7" s="1"/>
  <c r="H64" i="7"/>
  <c r="H251" i="7" s="1"/>
  <c r="G64" i="7"/>
  <c r="G251" i="7" s="1"/>
  <c r="H90" i="7"/>
  <c r="H252" i="7" s="1"/>
  <c r="G90" i="7"/>
  <c r="G252" i="7" s="1"/>
  <c r="K253" i="7"/>
  <c r="H139" i="7"/>
  <c r="H254" i="7" s="1"/>
  <c r="G139" i="7"/>
  <c r="G254" i="7" s="1"/>
  <c r="J13" i="7"/>
  <c r="J249" i="7" s="1"/>
  <c r="J38" i="7"/>
  <c r="J250" i="7" s="1"/>
  <c r="J64" i="7"/>
  <c r="J251" i="7" s="1"/>
  <c r="J90" i="7"/>
  <c r="J252" i="7" s="1"/>
  <c r="J114" i="7"/>
  <c r="J253" i="7" s="1"/>
  <c r="J139" i="7"/>
  <c r="J254" i="7" s="1"/>
  <c r="FH102" i="15"/>
  <c r="I13" i="7" s="1"/>
  <c r="I249" i="7" s="1"/>
  <c r="FH103" i="15"/>
  <c r="I38" i="7" s="1"/>
  <c r="I250" i="7" s="1"/>
  <c r="FH104" i="15"/>
  <c r="I64" i="7" s="1"/>
  <c r="I251" i="7" s="1"/>
  <c r="FH105" i="15"/>
  <c r="I90" i="7" s="1"/>
  <c r="I252" i="7" s="1"/>
  <c r="FH106" i="15"/>
  <c r="I114" i="7" s="1"/>
  <c r="I253" i="7" s="1"/>
  <c r="FH107" i="15"/>
  <c r="I139" i="7" s="1"/>
  <c r="I254" i="7" s="1"/>
  <c r="G114" i="7"/>
  <c r="G253" i="7" s="1"/>
  <c r="F13" i="7"/>
  <c r="F249" i="7" s="1"/>
  <c r="F38" i="7"/>
  <c r="F250" i="7" s="1"/>
  <c r="F64" i="7"/>
  <c r="F251" i="7" s="1"/>
  <c r="F90" i="7"/>
  <c r="F252" i="7" s="1"/>
  <c r="F114" i="7"/>
  <c r="F253" i="7" s="1"/>
  <c r="F139" i="7"/>
  <c r="F254" i="7" s="1"/>
  <c r="E13" i="7"/>
  <c r="E249" i="7" s="1"/>
  <c r="E139" i="7"/>
  <c r="E254" i="7" s="1"/>
  <c r="D13" i="7"/>
  <c r="D249" i="7" s="1"/>
  <c r="D38" i="7"/>
  <c r="D250" i="7" s="1"/>
  <c r="D64" i="7"/>
  <c r="D251" i="7" s="1"/>
  <c r="D90" i="7"/>
  <c r="D252" i="7" s="1"/>
  <c r="D139" i="7"/>
  <c r="D254" i="7" s="1"/>
  <c r="C13" i="7"/>
  <c r="C249" i="7" s="1"/>
  <c r="C38" i="7"/>
  <c r="C250" i="7" s="1"/>
  <c r="C64" i="7"/>
  <c r="C251" i="7" s="1"/>
  <c r="C90" i="7"/>
  <c r="C252" i="7" s="1"/>
  <c r="C114" i="7"/>
  <c r="C253" i="7" s="1"/>
  <c r="C139" i="7"/>
  <c r="C254" i="7" s="1"/>
  <c r="B13" i="7"/>
  <c r="B249" i="7" s="1"/>
  <c r="B38" i="7"/>
  <c r="B250" i="7" s="1"/>
  <c r="B64" i="7"/>
  <c r="B251" i="7" s="1"/>
  <c r="B90" i="7"/>
  <c r="B252" i="7" s="1"/>
  <c r="B114" i="7"/>
  <c r="B253" i="7" s="1"/>
  <c r="B139" i="7"/>
  <c r="B254" i="7" s="1"/>
  <c r="G12" i="7"/>
  <c r="G227" i="7" s="1"/>
  <c r="H12" i="7"/>
  <c r="H227" i="7" s="1"/>
  <c r="G37" i="7"/>
  <c r="G228" i="7" s="1"/>
  <c r="H37" i="7"/>
  <c r="G63" i="7"/>
  <c r="G229" i="7" s="1"/>
  <c r="H63" i="7"/>
  <c r="H229" i="7" s="1"/>
  <c r="G89" i="7"/>
  <c r="H89" i="7"/>
  <c r="H230" i="7" s="1"/>
  <c r="G113" i="7"/>
  <c r="G231" i="7" s="1"/>
  <c r="H113" i="7"/>
  <c r="H231" i="7" s="1"/>
  <c r="G138" i="7"/>
  <c r="H138" i="7"/>
  <c r="J37" i="7"/>
  <c r="J228" i="7" s="1"/>
  <c r="J63" i="7"/>
  <c r="J229" i="7" s="1"/>
  <c r="J89" i="7"/>
  <c r="J230" i="7" s="1"/>
  <c r="J138" i="7"/>
  <c r="J232" i="7" s="1"/>
  <c r="AM102" i="15"/>
  <c r="I12" i="7" s="1"/>
  <c r="I227" i="7" s="1"/>
  <c r="AM103" i="15"/>
  <c r="I37" i="7" s="1"/>
  <c r="I228" i="7" s="1"/>
  <c r="AM104" i="15"/>
  <c r="I63" i="7" s="1"/>
  <c r="I229" i="7" s="1"/>
  <c r="AM105" i="15"/>
  <c r="I89" i="7" s="1"/>
  <c r="I230" i="7" s="1"/>
  <c r="AM106" i="15"/>
  <c r="I113" i="7" s="1"/>
  <c r="I231" i="7" s="1"/>
  <c r="AM107" i="15"/>
  <c r="I138" i="7" s="1"/>
  <c r="I232" i="7" s="1"/>
  <c r="F12" i="7"/>
  <c r="F227" i="7" s="1"/>
  <c r="F37" i="7"/>
  <c r="F228" i="7" s="1"/>
  <c r="F63" i="7"/>
  <c r="F229" i="7" s="1"/>
  <c r="F89" i="7"/>
  <c r="F230" i="7" s="1"/>
  <c r="F113" i="7"/>
  <c r="F231" i="7" s="1"/>
  <c r="F138" i="7"/>
  <c r="F232" i="7" s="1"/>
  <c r="E12" i="7"/>
  <c r="E227" i="7" s="1"/>
  <c r="E138" i="7"/>
  <c r="E232" i="7" s="1"/>
  <c r="D12" i="7"/>
  <c r="D227" i="7" s="1"/>
  <c r="D37" i="7"/>
  <c r="D228" i="7" s="1"/>
  <c r="D63" i="7"/>
  <c r="D229" i="7" s="1"/>
  <c r="D89" i="7"/>
  <c r="D230" i="7" s="1"/>
  <c r="D138" i="7"/>
  <c r="D232" i="7" s="1"/>
  <c r="C12" i="7"/>
  <c r="C227" i="7" s="1"/>
  <c r="C37" i="7"/>
  <c r="C228" i="7" s="1"/>
  <c r="C63" i="7"/>
  <c r="C229" i="7" s="1"/>
  <c r="C89" i="7"/>
  <c r="C230" i="7" s="1"/>
  <c r="C113" i="7"/>
  <c r="C231" i="7" s="1"/>
  <c r="C138" i="7"/>
  <c r="C232" i="7" s="1"/>
  <c r="B12" i="7"/>
  <c r="B227" i="7" s="1"/>
  <c r="B37" i="7"/>
  <c r="B228" i="7" s="1"/>
  <c r="B63" i="7"/>
  <c r="B229" i="7" s="1"/>
  <c r="B89" i="7"/>
  <c r="B230" i="7" s="1"/>
  <c r="B113" i="7"/>
  <c r="B231" i="7" s="1"/>
  <c r="B138" i="7"/>
  <c r="B232" i="7" s="1"/>
  <c r="K209" i="7"/>
  <c r="K212" i="7" s="1"/>
  <c r="J212" i="7"/>
  <c r="I212" i="7"/>
  <c r="G212" i="7"/>
  <c r="F212" i="7"/>
  <c r="E212" i="7"/>
  <c r="D212" i="7"/>
  <c r="C212" i="7"/>
  <c r="B212" i="7"/>
  <c r="G10" i="7"/>
  <c r="G183" i="7" s="1"/>
  <c r="H10" i="7"/>
  <c r="H183" i="7" s="1"/>
  <c r="G35" i="7"/>
  <c r="H35" i="7"/>
  <c r="G61" i="7"/>
  <c r="G185" i="7" s="1"/>
  <c r="H61" i="7"/>
  <c r="H87" i="7"/>
  <c r="G87" i="7"/>
  <c r="G186" i="7" s="1"/>
  <c r="G111" i="7"/>
  <c r="G187" i="7" s="1"/>
  <c r="H111" i="7"/>
  <c r="H187" i="7" s="1"/>
  <c r="G136" i="7"/>
  <c r="G188" i="7" s="1"/>
  <c r="H136" i="7"/>
  <c r="H188" i="7" s="1"/>
  <c r="J10" i="7"/>
  <c r="J183" i="7" s="1"/>
  <c r="J35" i="7"/>
  <c r="J184" i="7" s="1"/>
  <c r="J61" i="7"/>
  <c r="J185" i="7" s="1"/>
  <c r="J87" i="7"/>
  <c r="J186" i="7" s="1"/>
  <c r="J111" i="7"/>
  <c r="J187" i="7" s="1"/>
  <c r="J136" i="7"/>
  <c r="J188" i="7" s="1"/>
  <c r="S102" i="15"/>
  <c r="I10" i="7" s="1"/>
  <c r="I183" i="7" s="1"/>
  <c r="S103" i="15"/>
  <c r="I35" i="7" s="1"/>
  <c r="I184" i="7" s="1"/>
  <c r="S104" i="15"/>
  <c r="I61" i="7" s="1"/>
  <c r="I185" i="7" s="1"/>
  <c r="S105" i="15"/>
  <c r="I87" i="7" s="1"/>
  <c r="I186" i="7" s="1"/>
  <c r="S106" i="15"/>
  <c r="I111" i="7" s="1"/>
  <c r="I187" i="7" s="1"/>
  <c r="S107" i="15"/>
  <c r="I136" i="7" s="1"/>
  <c r="I188" i="7" s="1"/>
  <c r="F10" i="7"/>
  <c r="F183" i="7" s="1"/>
  <c r="F35" i="7"/>
  <c r="F184" i="7" s="1"/>
  <c r="F61" i="7"/>
  <c r="F185" i="7" s="1"/>
  <c r="F87" i="7"/>
  <c r="F186" i="7" s="1"/>
  <c r="F111" i="7"/>
  <c r="F187" i="7" s="1"/>
  <c r="F136" i="7"/>
  <c r="F188" i="7" s="1"/>
  <c r="E10" i="7"/>
  <c r="E183" i="7" s="1"/>
  <c r="E136" i="7"/>
  <c r="E188" i="7" s="1"/>
  <c r="D10" i="7"/>
  <c r="D183" i="7" s="1"/>
  <c r="D35" i="7"/>
  <c r="D184" i="7" s="1"/>
  <c r="D61" i="7"/>
  <c r="D185" i="7" s="1"/>
  <c r="D87" i="7"/>
  <c r="D186" i="7" s="1"/>
  <c r="D136" i="7"/>
  <c r="D188" i="7" s="1"/>
  <c r="C10" i="7"/>
  <c r="C183" i="7" s="1"/>
  <c r="C35" i="7"/>
  <c r="C184" i="7" s="1"/>
  <c r="C61" i="7"/>
  <c r="C185" i="7" s="1"/>
  <c r="C87" i="7"/>
  <c r="C186" i="7" s="1"/>
  <c r="C111" i="7"/>
  <c r="C187" i="7" s="1"/>
  <c r="C136" i="7"/>
  <c r="C188" i="7" s="1"/>
  <c r="B10" i="7"/>
  <c r="B183" i="7" s="1"/>
  <c r="B35" i="7"/>
  <c r="B184" i="7" s="1"/>
  <c r="B61" i="7"/>
  <c r="B185" i="7" s="1"/>
  <c r="B87" i="7"/>
  <c r="B186" i="7" s="1"/>
  <c r="B111" i="7"/>
  <c r="B187" i="7" s="1"/>
  <c r="B136" i="7"/>
  <c r="B188" i="7" s="1"/>
  <c r="G8" i="7"/>
  <c r="G160" i="7" s="1"/>
  <c r="H8" i="7"/>
  <c r="H160" i="7" s="1"/>
  <c r="G33" i="7"/>
  <c r="G161" i="7" s="1"/>
  <c r="H33" i="7"/>
  <c r="H161" i="7" s="1"/>
  <c r="G59" i="7"/>
  <c r="H59" i="7"/>
  <c r="G85" i="7"/>
  <c r="G163" i="7" s="1"/>
  <c r="H85" i="7"/>
  <c r="H163" i="7" s="1"/>
  <c r="G109" i="7"/>
  <c r="G164" i="7" s="1"/>
  <c r="H109" i="7"/>
  <c r="H164" i="7" s="1"/>
  <c r="G134" i="7"/>
  <c r="H134" i="7"/>
  <c r="H165" i="7" s="1"/>
  <c r="H26" i="6"/>
  <c r="H987" i="6" s="1"/>
  <c r="G26" i="6"/>
  <c r="G987" i="6" s="1"/>
  <c r="H52" i="6"/>
  <c r="H988" i="6" s="1"/>
  <c r="G52" i="6"/>
  <c r="G988" i="6" s="1"/>
  <c r="H78" i="6"/>
  <c r="H989" i="6" s="1"/>
  <c r="G78" i="6"/>
  <c r="G989" i="6" s="1"/>
  <c r="H106" i="6"/>
  <c r="H990" i="6" s="1"/>
  <c r="G106" i="6"/>
  <c r="G990" i="6" s="1"/>
  <c r="H134" i="6"/>
  <c r="H991" i="6" s="1"/>
  <c r="G134" i="6"/>
  <c r="G991" i="6" s="1"/>
  <c r="H163" i="6"/>
  <c r="H992" i="6" s="1"/>
  <c r="G163" i="6"/>
  <c r="G992" i="6" s="1"/>
  <c r="H190" i="6"/>
  <c r="H993" i="6" s="1"/>
  <c r="G190" i="6"/>
  <c r="G993" i="6" s="1"/>
  <c r="H220" i="6"/>
  <c r="H994" i="6" s="1"/>
  <c r="G220" i="6"/>
  <c r="G994" i="6" s="1"/>
  <c r="H245" i="6"/>
  <c r="H995" i="6" s="1"/>
  <c r="G245" i="6"/>
  <c r="G995" i="6" s="1"/>
  <c r="H275" i="6"/>
  <c r="H996" i="6" s="1"/>
  <c r="G275" i="6"/>
  <c r="G996" i="6" s="1"/>
  <c r="H302" i="6"/>
  <c r="H997" i="6" s="1"/>
  <c r="G302" i="6"/>
  <c r="G997" i="6" s="1"/>
  <c r="H329" i="6"/>
  <c r="H998" i="6" s="1"/>
  <c r="G329" i="6"/>
  <c r="G998" i="6" s="1"/>
  <c r="J26" i="6"/>
  <c r="J987" i="6" s="1"/>
  <c r="J52" i="6"/>
  <c r="J988" i="6" s="1"/>
  <c r="J78" i="6"/>
  <c r="J989" i="6" s="1"/>
  <c r="J106" i="6"/>
  <c r="J990" i="6" s="1"/>
  <c r="J134" i="6"/>
  <c r="J991" i="6" s="1"/>
  <c r="J163" i="6"/>
  <c r="J992" i="6" s="1"/>
  <c r="J190" i="6"/>
  <c r="J993" i="6" s="1"/>
  <c r="J220" i="6"/>
  <c r="J994" i="6" s="1"/>
  <c r="J245" i="6"/>
  <c r="J995" i="6" s="1"/>
  <c r="J275" i="6"/>
  <c r="J996" i="6" s="1"/>
  <c r="J302" i="6"/>
  <c r="J997" i="6" s="1"/>
  <c r="J329" i="6"/>
  <c r="J998" i="6" s="1"/>
  <c r="CP85" i="15"/>
  <c r="I26" i="6" s="1"/>
  <c r="I987" i="6" s="1"/>
  <c r="CP86" i="15"/>
  <c r="I52" i="6" s="1"/>
  <c r="I988" i="6" s="1"/>
  <c r="CP87" i="15"/>
  <c r="I78" i="6" s="1"/>
  <c r="I989" i="6" s="1"/>
  <c r="CP88" i="15"/>
  <c r="I106" i="6" s="1"/>
  <c r="I990" i="6" s="1"/>
  <c r="CP89" i="15"/>
  <c r="I134" i="6" s="1"/>
  <c r="I991" i="6" s="1"/>
  <c r="CP90" i="15"/>
  <c r="I163" i="6" s="1"/>
  <c r="I992" i="6" s="1"/>
  <c r="CP91" i="15"/>
  <c r="I190" i="6" s="1"/>
  <c r="I993" i="6" s="1"/>
  <c r="CP92" i="15"/>
  <c r="I220" i="6" s="1"/>
  <c r="I994" i="6" s="1"/>
  <c r="CP93" i="15"/>
  <c r="I245" i="6" s="1"/>
  <c r="I995" i="6" s="1"/>
  <c r="CP94" i="15"/>
  <c r="I275" i="6" s="1"/>
  <c r="I996" i="6" s="1"/>
  <c r="CP95" i="15"/>
  <c r="I302" i="6" s="1"/>
  <c r="I997" i="6" s="1"/>
  <c r="CP96" i="15"/>
  <c r="I329" i="6" s="1"/>
  <c r="I998" i="6" s="1"/>
  <c r="F26" i="6"/>
  <c r="F987" i="6" s="1"/>
  <c r="F52" i="6"/>
  <c r="F988" i="6" s="1"/>
  <c r="F78" i="6"/>
  <c r="F989" i="6" s="1"/>
  <c r="F106" i="6"/>
  <c r="F990" i="6" s="1"/>
  <c r="F134" i="6"/>
  <c r="F991" i="6" s="1"/>
  <c r="F163" i="6"/>
  <c r="F992" i="6" s="1"/>
  <c r="F190" i="6"/>
  <c r="F993" i="6" s="1"/>
  <c r="F220" i="6"/>
  <c r="F994" i="6" s="1"/>
  <c r="F245" i="6"/>
  <c r="F995" i="6" s="1"/>
  <c r="F275" i="6"/>
  <c r="F996" i="6" s="1"/>
  <c r="F302" i="6"/>
  <c r="F997" i="6" s="1"/>
  <c r="F329" i="6"/>
  <c r="F998" i="6" s="1"/>
  <c r="E26" i="6"/>
  <c r="E987" i="6" s="1"/>
  <c r="E52" i="6"/>
  <c r="E988" i="6" s="1"/>
  <c r="E78" i="6"/>
  <c r="E989" i="6" s="1"/>
  <c r="E106" i="6"/>
  <c r="E990" i="6" s="1"/>
  <c r="E134" i="6"/>
  <c r="E991" i="6" s="1"/>
  <c r="E163" i="6"/>
  <c r="E992" i="6" s="1"/>
  <c r="E190" i="6"/>
  <c r="E993" i="6" s="1"/>
  <c r="E220" i="6"/>
  <c r="E994" i="6" s="1"/>
  <c r="E245" i="6"/>
  <c r="E995" i="6" s="1"/>
  <c r="E275" i="6"/>
  <c r="E996" i="6" s="1"/>
  <c r="E302" i="6"/>
  <c r="E997" i="6" s="1"/>
  <c r="E329" i="6"/>
  <c r="E998" i="6" s="1"/>
  <c r="D26" i="6"/>
  <c r="D987" i="6" s="1"/>
  <c r="D52" i="6"/>
  <c r="D988" i="6" s="1"/>
  <c r="D78" i="6"/>
  <c r="D989" i="6" s="1"/>
  <c r="D106" i="6"/>
  <c r="D990" i="6" s="1"/>
  <c r="D134" i="6"/>
  <c r="D991" i="6" s="1"/>
  <c r="D163" i="6"/>
  <c r="D992" i="6" s="1"/>
  <c r="D190" i="6"/>
  <c r="D993" i="6" s="1"/>
  <c r="D220" i="6"/>
  <c r="D994" i="6" s="1"/>
  <c r="D245" i="6"/>
  <c r="D995" i="6" s="1"/>
  <c r="D275" i="6"/>
  <c r="D996" i="6" s="1"/>
  <c r="D302" i="6"/>
  <c r="D997" i="6" s="1"/>
  <c r="D329" i="6"/>
  <c r="D998" i="6" s="1"/>
  <c r="C26" i="6"/>
  <c r="C987" i="6" s="1"/>
  <c r="C52" i="6"/>
  <c r="C988" i="6" s="1"/>
  <c r="C78" i="6"/>
  <c r="C989" i="6" s="1"/>
  <c r="C106" i="6"/>
  <c r="C990" i="6" s="1"/>
  <c r="C134" i="6"/>
  <c r="C991" i="6" s="1"/>
  <c r="C163" i="6"/>
  <c r="C992" i="6" s="1"/>
  <c r="C190" i="6"/>
  <c r="C993" i="6" s="1"/>
  <c r="C220" i="6"/>
  <c r="C994" i="6" s="1"/>
  <c r="C245" i="6"/>
  <c r="C995" i="6" s="1"/>
  <c r="C275" i="6"/>
  <c r="C996" i="6" s="1"/>
  <c r="C302" i="6"/>
  <c r="C997" i="6" s="1"/>
  <c r="C329" i="6"/>
  <c r="C998" i="6" s="1"/>
  <c r="B26" i="6"/>
  <c r="B987" i="6" s="1"/>
  <c r="B52" i="6"/>
  <c r="B988" i="6" s="1"/>
  <c r="B78" i="6"/>
  <c r="B989" i="6" s="1"/>
  <c r="B106" i="6"/>
  <c r="B990" i="6" s="1"/>
  <c r="B134" i="6"/>
  <c r="B991" i="6" s="1"/>
  <c r="B163" i="6"/>
  <c r="B992" i="6" s="1"/>
  <c r="B190" i="6"/>
  <c r="B993" i="6" s="1"/>
  <c r="B220" i="6"/>
  <c r="B994" i="6" s="1"/>
  <c r="B245" i="6"/>
  <c r="B995" i="6" s="1"/>
  <c r="B275" i="6"/>
  <c r="B996" i="6" s="1"/>
  <c r="B302" i="6"/>
  <c r="B997" i="6" s="1"/>
  <c r="B329" i="6"/>
  <c r="B998" i="6" s="1"/>
  <c r="H157" i="6"/>
  <c r="H967" i="6" s="1"/>
  <c r="G157" i="6"/>
  <c r="G967" i="6" s="1"/>
  <c r="G974" i="6" s="1"/>
  <c r="J157" i="6"/>
  <c r="J967" i="6" s="1"/>
  <c r="J974" i="6" s="1"/>
  <c r="GL90" i="15"/>
  <c r="I157" i="6" s="1"/>
  <c r="I967" i="6" s="1"/>
  <c r="I974" i="6" s="1"/>
  <c r="F157" i="6"/>
  <c r="F967" i="6" s="1"/>
  <c r="F974" i="6" s="1"/>
  <c r="E157" i="6"/>
  <c r="E967" i="6" s="1"/>
  <c r="E974" i="6" s="1"/>
  <c r="D157" i="6"/>
  <c r="D967" i="6" s="1"/>
  <c r="D974" i="6" s="1"/>
  <c r="E406" i="12" s="1"/>
  <c r="C157" i="6"/>
  <c r="C967" i="6" s="1"/>
  <c r="C974" i="6" s="1"/>
  <c r="D406" i="12" s="1"/>
  <c r="B157" i="6"/>
  <c r="B967" i="6" s="1"/>
  <c r="B974" i="6" s="1"/>
  <c r="C406" i="12" s="1"/>
  <c r="H15" i="6"/>
  <c r="H935" i="6" s="1"/>
  <c r="G15" i="6"/>
  <c r="G935" i="6" s="1"/>
  <c r="K936" i="6"/>
  <c r="H208" i="6"/>
  <c r="H942" i="6" s="1"/>
  <c r="G208" i="6"/>
  <c r="G942" i="6" s="1"/>
  <c r="J15" i="6"/>
  <c r="J935" i="6" s="1"/>
  <c r="J208" i="6"/>
  <c r="J942" i="6" s="1"/>
  <c r="HZ85" i="15"/>
  <c r="I15" i="6" s="1"/>
  <c r="I935" i="6" s="1"/>
  <c r="HZ92" i="15"/>
  <c r="I208" i="6" s="1"/>
  <c r="I942" i="6" s="1"/>
  <c r="F15" i="6"/>
  <c r="F935" i="6" s="1"/>
  <c r="F208" i="6"/>
  <c r="F942" i="6" s="1"/>
  <c r="E15" i="6"/>
  <c r="E935" i="6" s="1"/>
  <c r="E208" i="6"/>
  <c r="E942" i="6" s="1"/>
  <c r="D15" i="6"/>
  <c r="D935" i="6" s="1"/>
  <c r="D208" i="6"/>
  <c r="D942" i="6" s="1"/>
  <c r="C15" i="6"/>
  <c r="C935" i="6" s="1"/>
  <c r="C208" i="6"/>
  <c r="C942" i="6" s="1"/>
  <c r="B15" i="6"/>
  <c r="B935" i="6" s="1"/>
  <c r="B208" i="6"/>
  <c r="B942" i="6" s="1"/>
  <c r="H189" i="6"/>
  <c r="H914" i="6" s="1"/>
  <c r="G189" i="6"/>
  <c r="G914" i="6" s="1"/>
  <c r="G920" i="6" s="1"/>
  <c r="J189" i="6"/>
  <c r="J914" i="6" s="1"/>
  <c r="J920" i="6" s="1"/>
  <c r="HF91" i="15"/>
  <c r="I189" i="6" s="1"/>
  <c r="I914" i="6" s="1"/>
  <c r="I920" i="6" s="1"/>
  <c r="F189" i="6"/>
  <c r="F914" i="6" s="1"/>
  <c r="F920" i="6" s="1"/>
  <c r="E189" i="6"/>
  <c r="E914" i="6" s="1"/>
  <c r="E920" i="6" s="1"/>
  <c r="D189" i="6"/>
  <c r="D914" i="6" s="1"/>
  <c r="D920" i="6" s="1"/>
  <c r="C189" i="6"/>
  <c r="C914" i="6" s="1"/>
  <c r="C920" i="6" s="1"/>
  <c r="B189" i="6"/>
  <c r="B914" i="6" s="1"/>
  <c r="B920" i="6" s="1"/>
  <c r="K884" i="6"/>
  <c r="K891" i="6" s="1"/>
  <c r="G162" i="6"/>
  <c r="G884" i="6" s="1"/>
  <c r="G891" i="6" s="1"/>
  <c r="J162" i="6"/>
  <c r="J884" i="6" s="1"/>
  <c r="J891" i="6" s="1"/>
  <c r="GV90" i="15"/>
  <c r="I162" i="6" s="1"/>
  <c r="I884" i="6" s="1"/>
  <c r="I891" i="6" s="1"/>
  <c r="F162" i="6"/>
  <c r="F884" i="6" s="1"/>
  <c r="F891" i="6" s="1"/>
  <c r="E162" i="6"/>
  <c r="E884" i="6" s="1"/>
  <c r="E891" i="6" s="1"/>
  <c r="D162" i="6"/>
  <c r="D884" i="6" s="1"/>
  <c r="D891" i="6" s="1"/>
  <c r="C162" i="6"/>
  <c r="C884" i="6" s="1"/>
  <c r="C891" i="6" s="1"/>
  <c r="B162" i="6"/>
  <c r="B884" i="6" s="1"/>
  <c r="B891" i="6" s="1"/>
  <c r="H104" i="6"/>
  <c r="H852" i="6" s="1"/>
  <c r="G104" i="6"/>
  <c r="G852" i="6" s="1"/>
  <c r="G861" i="6" s="1"/>
  <c r="J104" i="6"/>
  <c r="J852" i="6" s="1"/>
  <c r="J861" i="6" s="1"/>
  <c r="EN88" i="15"/>
  <c r="I104" i="6" s="1"/>
  <c r="I852" i="6" s="1"/>
  <c r="I861" i="6" s="1"/>
  <c r="F104" i="6"/>
  <c r="F852" i="6" s="1"/>
  <c r="F861" i="6" s="1"/>
  <c r="E104" i="6"/>
  <c r="E852" i="6" s="1"/>
  <c r="E861" i="6" s="1"/>
  <c r="D104" i="6"/>
  <c r="D852" i="6" s="1"/>
  <c r="D861" i="6" s="1"/>
  <c r="C104" i="6"/>
  <c r="C852" i="6" s="1"/>
  <c r="C861" i="6" s="1"/>
  <c r="B104" i="6"/>
  <c r="B852" i="6" s="1"/>
  <c r="B861" i="6" s="1"/>
  <c r="H103" i="6"/>
  <c r="H822" i="6" s="1"/>
  <c r="G103" i="6"/>
  <c r="G822" i="6" s="1"/>
  <c r="G831" i="6" s="1"/>
  <c r="J103" i="6"/>
  <c r="J822" i="6" s="1"/>
  <c r="J831" i="6" s="1"/>
  <c r="ED88" i="15"/>
  <c r="I103" i="6" s="1"/>
  <c r="I822" i="6" s="1"/>
  <c r="I831" i="6" s="1"/>
  <c r="F103" i="6"/>
  <c r="F822" i="6" s="1"/>
  <c r="F831" i="6" s="1"/>
  <c r="E103" i="6"/>
  <c r="E822" i="6" s="1"/>
  <c r="E831" i="6" s="1"/>
  <c r="D103" i="6"/>
  <c r="D822" i="6" s="1"/>
  <c r="D831" i="6" s="1"/>
  <c r="C103" i="6"/>
  <c r="C822" i="6" s="1"/>
  <c r="C831" i="6" s="1"/>
  <c r="B103" i="6"/>
  <c r="B822" i="6" s="1"/>
  <c r="B831" i="6" s="1"/>
  <c r="H25" i="6"/>
  <c r="H790" i="6" s="1"/>
  <c r="G25" i="6"/>
  <c r="G790" i="6" s="1"/>
  <c r="H105" i="6"/>
  <c r="H793" i="6" s="1"/>
  <c r="G105" i="6"/>
  <c r="G793" i="6" s="1"/>
  <c r="H273" i="6"/>
  <c r="H795" i="6" s="1"/>
  <c r="G273" i="6"/>
  <c r="G795" i="6" s="1"/>
  <c r="J25" i="6"/>
  <c r="J790" i="6" s="1"/>
  <c r="J105" i="6"/>
  <c r="J793" i="6" s="1"/>
  <c r="J273" i="6"/>
  <c r="J795" i="6" s="1"/>
  <c r="GL85" i="15"/>
  <c r="I25" i="6" s="1"/>
  <c r="I790" i="6" s="1"/>
  <c r="GL88" i="15"/>
  <c r="I105" i="6" s="1"/>
  <c r="I793" i="6" s="1"/>
  <c r="GL94" i="15"/>
  <c r="I273" i="6" s="1"/>
  <c r="I795" i="6" s="1"/>
  <c r="F25" i="6"/>
  <c r="F790" i="6" s="1"/>
  <c r="F105" i="6"/>
  <c r="F793" i="6" s="1"/>
  <c r="F273" i="6"/>
  <c r="F795" i="6" s="1"/>
  <c r="E25" i="6"/>
  <c r="E790" i="6" s="1"/>
  <c r="E105" i="6"/>
  <c r="E793" i="6" s="1"/>
  <c r="E273" i="6"/>
  <c r="E795" i="6" s="1"/>
  <c r="D25" i="6"/>
  <c r="D790" i="6" s="1"/>
  <c r="D105" i="6"/>
  <c r="D793" i="6" s="1"/>
  <c r="D273" i="6"/>
  <c r="D795" i="6" s="1"/>
  <c r="C25" i="6"/>
  <c r="C790" i="6" s="1"/>
  <c r="C105" i="6"/>
  <c r="C793" i="6" s="1"/>
  <c r="C273" i="6"/>
  <c r="C795" i="6" s="1"/>
  <c r="B25" i="6"/>
  <c r="B790" i="6" s="1"/>
  <c r="B105" i="6"/>
  <c r="B793" i="6" s="1"/>
  <c r="B273" i="6"/>
  <c r="B795" i="6" s="1"/>
  <c r="H774" i="6"/>
  <c r="G774" i="6"/>
  <c r="G777" i="6" s="1"/>
  <c r="J777" i="6"/>
  <c r="I774" i="6"/>
  <c r="I777" i="6" s="1"/>
  <c r="F774" i="6"/>
  <c r="F777" i="6" s="1"/>
  <c r="E774" i="6"/>
  <c r="E777" i="6" s="1"/>
  <c r="D774" i="6"/>
  <c r="D777" i="6" s="1"/>
  <c r="C774" i="6"/>
  <c r="C777" i="6"/>
  <c r="B774" i="6"/>
  <c r="B777" i="6" s="1"/>
  <c r="G22" i="6"/>
  <c r="G736" i="6" s="1"/>
  <c r="H22" i="6"/>
  <c r="G50" i="6"/>
  <c r="G737" i="6" s="1"/>
  <c r="H50" i="6"/>
  <c r="H737" i="6" s="1"/>
  <c r="G75" i="6"/>
  <c r="G738" i="6" s="1"/>
  <c r="H75" i="6"/>
  <c r="H738" i="6" s="1"/>
  <c r="G100" i="6"/>
  <c r="G739" i="6" s="1"/>
  <c r="H100" i="6"/>
  <c r="H739" i="6" s="1"/>
  <c r="G133" i="6"/>
  <c r="G740" i="6" s="1"/>
  <c r="H133" i="6"/>
  <c r="H740" i="6" s="1"/>
  <c r="G158" i="6"/>
  <c r="G741" i="6" s="1"/>
  <c r="H158" i="6"/>
  <c r="H741" i="6" s="1"/>
  <c r="G187" i="6"/>
  <c r="G742" i="6" s="1"/>
  <c r="H187" i="6"/>
  <c r="H742" i="6" s="1"/>
  <c r="G218" i="6"/>
  <c r="G743" i="6" s="1"/>
  <c r="H218" i="6"/>
  <c r="H743" i="6" s="1"/>
  <c r="G243" i="6"/>
  <c r="G744" i="6" s="1"/>
  <c r="H243" i="6"/>
  <c r="H744" i="6" s="1"/>
  <c r="G271" i="6"/>
  <c r="G745" i="6" s="1"/>
  <c r="H271" i="6"/>
  <c r="H745" i="6" s="1"/>
  <c r="G300" i="6"/>
  <c r="G746" i="6" s="1"/>
  <c r="H300" i="6"/>
  <c r="H746" i="6" s="1"/>
  <c r="G327" i="6"/>
  <c r="G747" i="6" s="1"/>
  <c r="H327" i="6"/>
  <c r="H747" i="6" s="1"/>
  <c r="J22" i="6"/>
  <c r="J736" i="6" s="1"/>
  <c r="J50" i="6"/>
  <c r="J737" i="6" s="1"/>
  <c r="J75" i="6"/>
  <c r="J738" i="6" s="1"/>
  <c r="J100" i="6"/>
  <c r="J739" i="6" s="1"/>
  <c r="J133" i="6"/>
  <c r="J740" i="6" s="1"/>
  <c r="J158" i="6"/>
  <c r="J741" i="6" s="1"/>
  <c r="J187" i="6"/>
  <c r="J742" i="6" s="1"/>
  <c r="J218" i="6"/>
  <c r="J743" i="6" s="1"/>
  <c r="J243" i="6"/>
  <c r="J744" i="6" s="1"/>
  <c r="J271" i="6"/>
  <c r="J745" i="6" s="1"/>
  <c r="J300" i="6"/>
  <c r="J746" i="6" s="1"/>
  <c r="J327" i="6"/>
  <c r="J747" i="6" s="1"/>
  <c r="FH85" i="15"/>
  <c r="I22" i="6" s="1"/>
  <c r="I736" i="6" s="1"/>
  <c r="FH86" i="15"/>
  <c r="I50" i="6" s="1"/>
  <c r="I737" i="6" s="1"/>
  <c r="FH87" i="15"/>
  <c r="I75" i="6" s="1"/>
  <c r="I738" i="6" s="1"/>
  <c r="FH88" i="15"/>
  <c r="I100" i="6" s="1"/>
  <c r="I739" i="6" s="1"/>
  <c r="FH89" i="15"/>
  <c r="I133" i="6" s="1"/>
  <c r="I740" i="6" s="1"/>
  <c r="FH90" i="15"/>
  <c r="I158" i="6" s="1"/>
  <c r="I741" i="6" s="1"/>
  <c r="FH91" i="15"/>
  <c r="I187" i="6" s="1"/>
  <c r="I742" i="6" s="1"/>
  <c r="FH92" i="15"/>
  <c r="I218" i="6" s="1"/>
  <c r="I743" i="6" s="1"/>
  <c r="FH93" i="15"/>
  <c r="I243" i="6" s="1"/>
  <c r="I744" i="6" s="1"/>
  <c r="FH94" i="15"/>
  <c r="I271" i="6" s="1"/>
  <c r="I745" i="6" s="1"/>
  <c r="FH95" i="15"/>
  <c r="I300" i="6" s="1"/>
  <c r="I746" i="6" s="1"/>
  <c r="FH96" i="15"/>
  <c r="I327" i="6" s="1"/>
  <c r="I747" i="6" s="1"/>
  <c r="F22" i="6"/>
  <c r="F736" i="6" s="1"/>
  <c r="F50" i="6"/>
  <c r="F737" i="6" s="1"/>
  <c r="F75" i="6"/>
  <c r="F738" i="6" s="1"/>
  <c r="F100" i="6"/>
  <c r="F739" i="6" s="1"/>
  <c r="F133" i="6"/>
  <c r="F740" i="6" s="1"/>
  <c r="F158" i="6"/>
  <c r="F741" i="6" s="1"/>
  <c r="F187" i="6"/>
  <c r="F742" i="6" s="1"/>
  <c r="F218" i="6"/>
  <c r="F743" i="6" s="1"/>
  <c r="F243" i="6"/>
  <c r="F744" i="6" s="1"/>
  <c r="F271" i="6"/>
  <c r="F745" i="6" s="1"/>
  <c r="F300" i="6"/>
  <c r="F746" i="6" s="1"/>
  <c r="F327" i="6"/>
  <c r="F747" i="6" s="1"/>
  <c r="E22" i="6"/>
  <c r="E736" i="6" s="1"/>
  <c r="E50" i="6"/>
  <c r="E737" i="6" s="1"/>
  <c r="E75" i="6"/>
  <c r="E738" i="6" s="1"/>
  <c r="E100" i="6"/>
  <c r="E739" i="6" s="1"/>
  <c r="E133" i="6"/>
  <c r="E740" i="6" s="1"/>
  <c r="E158" i="6"/>
  <c r="E741" i="6" s="1"/>
  <c r="E187" i="6"/>
  <c r="E742" i="6" s="1"/>
  <c r="E218" i="6"/>
  <c r="E743" i="6" s="1"/>
  <c r="E243" i="6"/>
  <c r="E744" i="6" s="1"/>
  <c r="E271" i="6"/>
  <c r="E745" i="6" s="1"/>
  <c r="E300" i="6"/>
  <c r="E746" i="6" s="1"/>
  <c r="E327" i="6"/>
  <c r="E747" i="6" s="1"/>
  <c r="D22" i="6"/>
  <c r="D736" i="6" s="1"/>
  <c r="D50" i="6"/>
  <c r="D737" i="6" s="1"/>
  <c r="D75" i="6"/>
  <c r="D738" i="6" s="1"/>
  <c r="D100" i="6"/>
  <c r="D739" i="6" s="1"/>
  <c r="D133" i="6"/>
  <c r="D740" i="6" s="1"/>
  <c r="D158" i="6"/>
  <c r="D741" i="6" s="1"/>
  <c r="D187" i="6"/>
  <c r="D742" i="6" s="1"/>
  <c r="D218" i="6"/>
  <c r="D743" i="6" s="1"/>
  <c r="D243" i="6"/>
  <c r="D744" i="6" s="1"/>
  <c r="D271" i="6"/>
  <c r="D745" i="6" s="1"/>
  <c r="D300" i="6"/>
  <c r="D746" i="6" s="1"/>
  <c r="D327" i="6"/>
  <c r="D747" i="6" s="1"/>
  <c r="C22" i="6"/>
  <c r="C736" i="6" s="1"/>
  <c r="C50" i="6"/>
  <c r="C737" i="6" s="1"/>
  <c r="C75" i="6"/>
  <c r="C738" i="6" s="1"/>
  <c r="C100" i="6"/>
  <c r="C739" i="6" s="1"/>
  <c r="C133" i="6"/>
  <c r="C740" i="6" s="1"/>
  <c r="C158" i="6"/>
  <c r="C741" i="6" s="1"/>
  <c r="C187" i="6"/>
  <c r="C742" i="6" s="1"/>
  <c r="C218" i="6"/>
  <c r="C743" i="6" s="1"/>
  <c r="C243" i="6"/>
  <c r="C744" i="6" s="1"/>
  <c r="C271" i="6"/>
  <c r="C745" i="6" s="1"/>
  <c r="C300" i="6"/>
  <c r="C746" i="6" s="1"/>
  <c r="C327" i="6"/>
  <c r="C747" i="6" s="1"/>
  <c r="B22" i="6"/>
  <c r="B736" i="6" s="1"/>
  <c r="B50" i="6"/>
  <c r="B737" i="6" s="1"/>
  <c r="B75" i="6"/>
  <c r="B738" i="6" s="1"/>
  <c r="B100" i="6"/>
  <c r="B739" i="6" s="1"/>
  <c r="B133" i="6"/>
  <c r="B740" i="6" s="1"/>
  <c r="B158" i="6"/>
  <c r="B741" i="6" s="1"/>
  <c r="B187" i="6"/>
  <c r="B742" i="6" s="1"/>
  <c r="B218" i="6"/>
  <c r="B743" i="6" s="1"/>
  <c r="B243" i="6"/>
  <c r="B744" i="6" s="1"/>
  <c r="B271" i="6"/>
  <c r="B745" i="6" s="1"/>
  <c r="B300" i="6"/>
  <c r="B746" i="6" s="1"/>
  <c r="B327" i="6"/>
  <c r="B747" i="6" s="1"/>
  <c r="G18" i="6"/>
  <c r="H18" i="6"/>
  <c r="H707" i="6" s="1"/>
  <c r="G46" i="6"/>
  <c r="H46" i="6"/>
  <c r="H708" i="6" s="1"/>
  <c r="G71" i="6"/>
  <c r="H71" i="6"/>
  <c r="H709" i="6" s="1"/>
  <c r="G96" i="6"/>
  <c r="H96" i="6"/>
  <c r="H710" i="6" s="1"/>
  <c r="G126" i="6"/>
  <c r="H126" i="6"/>
  <c r="H154" i="6"/>
  <c r="H712" i="6" s="1"/>
  <c r="G154" i="6"/>
  <c r="G712" i="6" s="1"/>
  <c r="K713" i="6"/>
  <c r="G211" i="6"/>
  <c r="G714" i="6" s="1"/>
  <c r="H211" i="6"/>
  <c r="H714" i="6" s="1"/>
  <c r="G238" i="6"/>
  <c r="H238" i="6"/>
  <c r="H715" i="6" s="1"/>
  <c r="G265" i="6"/>
  <c r="H265" i="6"/>
  <c r="H716" i="6" s="1"/>
  <c r="G295" i="6"/>
  <c r="G717" i="6" s="1"/>
  <c r="H295" i="6"/>
  <c r="G322" i="6"/>
  <c r="G718" i="6" s="1"/>
  <c r="H322" i="6"/>
  <c r="H718" i="6" s="1"/>
  <c r="J18" i="6"/>
  <c r="J707" i="6" s="1"/>
  <c r="J46" i="6"/>
  <c r="J708" i="6" s="1"/>
  <c r="J71" i="6"/>
  <c r="J709" i="6" s="1"/>
  <c r="J96" i="6"/>
  <c r="J710" i="6" s="1"/>
  <c r="J126" i="6"/>
  <c r="J711" i="6" s="1"/>
  <c r="J154" i="6"/>
  <c r="J712" i="6" s="1"/>
  <c r="J182" i="6"/>
  <c r="J713" i="6" s="1"/>
  <c r="J211" i="6"/>
  <c r="J714" i="6" s="1"/>
  <c r="J238" i="6"/>
  <c r="J715" i="6" s="1"/>
  <c r="J265" i="6"/>
  <c r="J716" i="6" s="1"/>
  <c r="J295" i="6"/>
  <c r="J717" i="6" s="1"/>
  <c r="J322" i="6"/>
  <c r="J718" i="6" s="1"/>
  <c r="CZ85" i="15"/>
  <c r="I18" i="6" s="1"/>
  <c r="I707" i="6" s="1"/>
  <c r="CZ86" i="15"/>
  <c r="I46" i="6" s="1"/>
  <c r="I708" i="6" s="1"/>
  <c r="CZ87" i="15"/>
  <c r="I71" i="6" s="1"/>
  <c r="I709" i="6" s="1"/>
  <c r="CZ88" i="15"/>
  <c r="I96" i="6" s="1"/>
  <c r="I710" i="6" s="1"/>
  <c r="CZ89" i="15"/>
  <c r="I126" i="6" s="1"/>
  <c r="I711" i="6" s="1"/>
  <c r="CZ90" i="15"/>
  <c r="I154" i="6" s="1"/>
  <c r="I712" i="6" s="1"/>
  <c r="CZ91" i="15"/>
  <c r="I182" i="6" s="1"/>
  <c r="I713" i="6" s="1"/>
  <c r="CZ92" i="15"/>
  <c r="I211" i="6" s="1"/>
  <c r="I714" i="6" s="1"/>
  <c r="CZ93" i="15"/>
  <c r="I238" i="6" s="1"/>
  <c r="I715" i="6" s="1"/>
  <c r="CZ94" i="15"/>
  <c r="I265" i="6" s="1"/>
  <c r="I716" i="6" s="1"/>
  <c r="CZ95" i="15"/>
  <c r="I295" i="6" s="1"/>
  <c r="I717" i="6" s="1"/>
  <c r="CZ96" i="15"/>
  <c r="I322" i="6" s="1"/>
  <c r="I718" i="6" s="1"/>
  <c r="G182" i="6"/>
  <c r="G713" i="6" s="1"/>
  <c r="F18" i="6"/>
  <c r="F707" i="6" s="1"/>
  <c r="F46" i="6"/>
  <c r="F708" i="6" s="1"/>
  <c r="F71" i="6"/>
  <c r="F709" i="6" s="1"/>
  <c r="F96" i="6"/>
  <c r="F710" i="6" s="1"/>
  <c r="F126" i="6"/>
  <c r="F711" i="6" s="1"/>
  <c r="F154" i="6"/>
  <c r="F712" i="6" s="1"/>
  <c r="F182" i="6"/>
  <c r="F713" i="6" s="1"/>
  <c r="F211" i="6"/>
  <c r="F714" i="6" s="1"/>
  <c r="F238" i="6"/>
  <c r="F715" i="6" s="1"/>
  <c r="F265" i="6"/>
  <c r="F716" i="6" s="1"/>
  <c r="F295" i="6"/>
  <c r="F717" i="6" s="1"/>
  <c r="F322" i="6"/>
  <c r="F718" i="6" s="1"/>
  <c r="E18" i="6"/>
  <c r="E707" i="6" s="1"/>
  <c r="E46" i="6"/>
  <c r="E708" i="6" s="1"/>
  <c r="E71" i="6"/>
  <c r="E709" i="6" s="1"/>
  <c r="E96" i="6"/>
  <c r="E710" i="6" s="1"/>
  <c r="E126" i="6"/>
  <c r="E711" i="6" s="1"/>
  <c r="E154" i="6"/>
  <c r="E712" i="6" s="1"/>
  <c r="E182" i="6"/>
  <c r="E713" i="6" s="1"/>
  <c r="E211" i="6"/>
  <c r="E714" i="6" s="1"/>
  <c r="E238" i="6"/>
  <c r="E715" i="6" s="1"/>
  <c r="E265" i="6"/>
  <c r="E716" i="6" s="1"/>
  <c r="E295" i="6"/>
  <c r="E717" i="6" s="1"/>
  <c r="E322" i="6"/>
  <c r="E718" i="6" s="1"/>
  <c r="D18" i="6"/>
  <c r="D707" i="6" s="1"/>
  <c r="D46" i="6"/>
  <c r="D708" i="6" s="1"/>
  <c r="D71" i="6"/>
  <c r="D709" i="6" s="1"/>
  <c r="D96" i="6"/>
  <c r="D710" i="6" s="1"/>
  <c r="D126" i="6"/>
  <c r="D711" i="6" s="1"/>
  <c r="D154" i="6"/>
  <c r="D712" i="6" s="1"/>
  <c r="D182" i="6"/>
  <c r="D713" i="6" s="1"/>
  <c r="D211" i="6"/>
  <c r="D714" i="6" s="1"/>
  <c r="D238" i="6"/>
  <c r="D715" i="6" s="1"/>
  <c r="D265" i="6"/>
  <c r="D716" i="6" s="1"/>
  <c r="D295" i="6"/>
  <c r="D717" i="6" s="1"/>
  <c r="D322" i="6"/>
  <c r="D718" i="6" s="1"/>
  <c r="C18" i="6"/>
  <c r="C707" i="6" s="1"/>
  <c r="C46" i="6"/>
  <c r="C708" i="6" s="1"/>
  <c r="C71" i="6"/>
  <c r="C709" i="6" s="1"/>
  <c r="C96" i="6"/>
  <c r="C710" i="6" s="1"/>
  <c r="C126" i="6"/>
  <c r="C711" i="6" s="1"/>
  <c r="C154" i="6"/>
  <c r="C712" i="6" s="1"/>
  <c r="C182" i="6"/>
  <c r="C713" i="6" s="1"/>
  <c r="C211" i="6"/>
  <c r="C714" i="6" s="1"/>
  <c r="C238" i="6"/>
  <c r="C715" i="6" s="1"/>
  <c r="C265" i="6"/>
  <c r="C716" i="6" s="1"/>
  <c r="C295" i="6"/>
  <c r="C717" i="6" s="1"/>
  <c r="C322" i="6"/>
  <c r="C718" i="6" s="1"/>
  <c r="B18" i="6"/>
  <c r="B707" i="6" s="1"/>
  <c r="B46" i="6"/>
  <c r="B708" i="6" s="1"/>
  <c r="B71" i="6"/>
  <c r="B709" i="6" s="1"/>
  <c r="B96" i="6"/>
  <c r="B710" i="6" s="1"/>
  <c r="B126" i="6"/>
  <c r="B711" i="6" s="1"/>
  <c r="B154" i="6"/>
  <c r="B712" i="6" s="1"/>
  <c r="B182" i="6"/>
  <c r="B713" i="6" s="1"/>
  <c r="B211" i="6"/>
  <c r="B714" i="6" s="1"/>
  <c r="B238" i="6"/>
  <c r="B715" i="6" s="1"/>
  <c r="B265" i="6"/>
  <c r="B716" i="6" s="1"/>
  <c r="B295" i="6"/>
  <c r="B717" i="6" s="1"/>
  <c r="B322" i="6"/>
  <c r="B718" i="6" s="1"/>
  <c r="H21" i="6"/>
  <c r="H679" i="6" s="1"/>
  <c r="G21" i="6"/>
  <c r="H49" i="6"/>
  <c r="H680" i="6" s="1"/>
  <c r="G49" i="6"/>
  <c r="G680" i="6" s="1"/>
  <c r="H74" i="6"/>
  <c r="H681" i="6" s="1"/>
  <c r="G74" i="6"/>
  <c r="G681" i="6" s="1"/>
  <c r="K682" i="6"/>
  <c r="H130" i="6"/>
  <c r="H683" i="6" s="1"/>
  <c r="G130" i="6"/>
  <c r="G683" i="6" s="1"/>
  <c r="H161" i="6"/>
  <c r="H684" i="6" s="1"/>
  <c r="G161" i="6"/>
  <c r="G684" i="6" s="1"/>
  <c r="K685" i="6"/>
  <c r="H215" i="6"/>
  <c r="H686" i="6" s="1"/>
  <c r="G215" i="6"/>
  <c r="G686" i="6" s="1"/>
  <c r="H242" i="6"/>
  <c r="H687" i="6" s="1"/>
  <c r="G242" i="6"/>
  <c r="G687" i="6" s="1"/>
  <c r="H269" i="6"/>
  <c r="H688" i="6" s="1"/>
  <c r="G269" i="6"/>
  <c r="G688" i="6" s="1"/>
  <c r="H299" i="6"/>
  <c r="H689" i="6" s="1"/>
  <c r="G299" i="6"/>
  <c r="G689" i="6" s="1"/>
  <c r="H326" i="6"/>
  <c r="H690" i="6" s="1"/>
  <c r="G326" i="6"/>
  <c r="G690" i="6" s="1"/>
  <c r="J21" i="6"/>
  <c r="J679" i="6" s="1"/>
  <c r="J49" i="6"/>
  <c r="J680" i="6" s="1"/>
  <c r="J74" i="6"/>
  <c r="J681" i="6" s="1"/>
  <c r="J682" i="6"/>
  <c r="J130" i="6"/>
  <c r="J683" i="6" s="1"/>
  <c r="J161" i="6"/>
  <c r="J684" i="6" s="1"/>
  <c r="J215" i="6"/>
  <c r="J686" i="6" s="1"/>
  <c r="J242" i="6"/>
  <c r="J687" i="6" s="1"/>
  <c r="J269" i="6"/>
  <c r="J688" i="6" s="1"/>
  <c r="J299" i="6"/>
  <c r="J689" i="6" s="1"/>
  <c r="J326" i="6"/>
  <c r="J690" i="6" s="1"/>
  <c r="DJ85" i="15"/>
  <c r="I21" i="6" s="1"/>
  <c r="I679" i="6" s="1"/>
  <c r="DJ86" i="15"/>
  <c r="I49" i="6" s="1"/>
  <c r="I680" i="6" s="1"/>
  <c r="DJ87" i="15"/>
  <c r="I74" i="6" s="1"/>
  <c r="I681" i="6" s="1"/>
  <c r="I682" i="6"/>
  <c r="DJ89" i="15"/>
  <c r="I130" i="6" s="1"/>
  <c r="I683" i="6" s="1"/>
  <c r="DJ90" i="15"/>
  <c r="I161" i="6" s="1"/>
  <c r="I684" i="6" s="1"/>
  <c r="DJ92" i="15"/>
  <c r="I215" i="6" s="1"/>
  <c r="I686" i="6" s="1"/>
  <c r="DJ93" i="15"/>
  <c r="I242" i="6" s="1"/>
  <c r="I687" i="6" s="1"/>
  <c r="DJ94" i="15"/>
  <c r="I269" i="6" s="1"/>
  <c r="I688" i="6" s="1"/>
  <c r="DJ95" i="15"/>
  <c r="I299" i="6" s="1"/>
  <c r="I689" i="6" s="1"/>
  <c r="DJ96" i="15"/>
  <c r="I326" i="6" s="1"/>
  <c r="I690" i="6" s="1"/>
  <c r="F21" i="6"/>
  <c r="F679" i="6" s="1"/>
  <c r="F49" i="6"/>
  <c r="F680" i="6" s="1"/>
  <c r="F74" i="6"/>
  <c r="F681" i="6" s="1"/>
  <c r="F99" i="6"/>
  <c r="F682" i="6" s="1"/>
  <c r="F130" i="6"/>
  <c r="F683" i="6" s="1"/>
  <c r="F161" i="6"/>
  <c r="F684" i="6" s="1"/>
  <c r="F215" i="6"/>
  <c r="F686" i="6" s="1"/>
  <c r="F242" i="6"/>
  <c r="F687" i="6" s="1"/>
  <c r="F269" i="6"/>
  <c r="F688" i="6" s="1"/>
  <c r="F299" i="6"/>
  <c r="F689" i="6" s="1"/>
  <c r="F326" i="6"/>
  <c r="E21" i="6"/>
  <c r="E679" i="6" s="1"/>
  <c r="E49" i="6"/>
  <c r="E680" i="6" s="1"/>
  <c r="E74" i="6"/>
  <c r="E681" i="6" s="1"/>
  <c r="E99" i="6"/>
  <c r="E682" i="6" s="1"/>
  <c r="E130" i="6"/>
  <c r="E683" i="6" s="1"/>
  <c r="E161" i="6"/>
  <c r="E684" i="6" s="1"/>
  <c r="E215" i="6"/>
  <c r="E686" i="6" s="1"/>
  <c r="E242" i="6"/>
  <c r="E687" i="6" s="1"/>
  <c r="E269" i="6"/>
  <c r="E688" i="6" s="1"/>
  <c r="E299" i="6"/>
  <c r="E689" i="6" s="1"/>
  <c r="E326" i="6"/>
  <c r="D21" i="6"/>
  <c r="D679" i="6" s="1"/>
  <c r="D49" i="6"/>
  <c r="D680" i="6" s="1"/>
  <c r="D74" i="6"/>
  <c r="D681" i="6" s="1"/>
  <c r="D99" i="6"/>
  <c r="D682" i="6" s="1"/>
  <c r="D130" i="6"/>
  <c r="D683" i="6" s="1"/>
  <c r="D161" i="6"/>
  <c r="D684" i="6" s="1"/>
  <c r="D215" i="6"/>
  <c r="D686" i="6" s="1"/>
  <c r="D242" i="6"/>
  <c r="D687" i="6" s="1"/>
  <c r="D269" i="6"/>
  <c r="D688" i="6" s="1"/>
  <c r="D299" i="6"/>
  <c r="D689" i="6" s="1"/>
  <c r="D326" i="6"/>
  <c r="C21" i="6"/>
  <c r="C679" i="6" s="1"/>
  <c r="C49" i="6"/>
  <c r="C680" i="6" s="1"/>
  <c r="C74" i="6"/>
  <c r="C681" i="6" s="1"/>
  <c r="C130" i="6"/>
  <c r="C683" i="6" s="1"/>
  <c r="C161" i="6"/>
  <c r="C684" i="6" s="1"/>
  <c r="C215" i="6"/>
  <c r="C686" i="6" s="1"/>
  <c r="C242" i="6"/>
  <c r="C687" i="6" s="1"/>
  <c r="C269" i="6"/>
  <c r="C688" i="6" s="1"/>
  <c r="C299" i="6"/>
  <c r="C689" i="6" s="1"/>
  <c r="C326" i="6"/>
  <c r="C690" i="6" s="1"/>
  <c r="B21" i="6"/>
  <c r="B679" i="6" s="1"/>
  <c r="B49" i="6"/>
  <c r="B680" i="6" s="1"/>
  <c r="B74" i="6"/>
  <c r="B681" i="6" s="1"/>
  <c r="B682" i="6"/>
  <c r="B130" i="6"/>
  <c r="B683" i="6" s="1"/>
  <c r="B161" i="6"/>
  <c r="B684" i="6" s="1"/>
  <c r="B186" i="6"/>
  <c r="B685" i="6" s="1"/>
  <c r="B215" i="6"/>
  <c r="B686" i="6" s="1"/>
  <c r="B242" i="6"/>
  <c r="B687" i="6" s="1"/>
  <c r="B269" i="6"/>
  <c r="B688" i="6" s="1"/>
  <c r="B299" i="6"/>
  <c r="B689" i="6" s="1"/>
  <c r="B326" i="6"/>
  <c r="B690" i="6" s="1"/>
  <c r="G24" i="6"/>
  <c r="G651" i="6" s="1"/>
  <c r="H24" i="6"/>
  <c r="H651" i="6" s="1"/>
  <c r="G129" i="6"/>
  <c r="H129" i="6"/>
  <c r="H655" i="6" s="1"/>
  <c r="G160" i="6"/>
  <c r="G656" i="6" s="1"/>
  <c r="H160" i="6"/>
  <c r="H656" i="6" s="1"/>
  <c r="G214" i="6"/>
  <c r="H214" i="6"/>
  <c r="G241" i="6"/>
  <c r="H241" i="6"/>
  <c r="G268" i="6"/>
  <c r="G660" i="6" s="1"/>
  <c r="H268" i="6"/>
  <c r="H660" i="6" s="1"/>
  <c r="J24" i="6"/>
  <c r="J651" i="6" s="1"/>
  <c r="J129" i="6"/>
  <c r="J655" i="6" s="1"/>
  <c r="J160" i="6"/>
  <c r="J656" i="6" s="1"/>
  <c r="J214" i="6"/>
  <c r="J658" i="6" s="1"/>
  <c r="J241" i="6"/>
  <c r="J659" i="6" s="1"/>
  <c r="J268" i="6"/>
  <c r="J660" i="6" s="1"/>
  <c r="CF85" i="15"/>
  <c r="I24" i="6" s="1"/>
  <c r="I651" i="6" s="1"/>
  <c r="CF89" i="15"/>
  <c r="I129" i="6" s="1"/>
  <c r="I655" i="6" s="1"/>
  <c r="CF90" i="15"/>
  <c r="I160" i="6" s="1"/>
  <c r="I656" i="6" s="1"/>
  <c r="CF92" i="15"/>
  <c r="I214" i="6" s="1"/>
  <c r="I658" i="6" s="1"/>
  <c r="CF93" i="15"/>
  <c r="I241" i="6" s="1"/>
  <c r="I659" i="6" s="1"/>
  <c r="CF94" i="15"/>
  <c r="I268" i="6" s="1"/>
  <c r="I660" i="6" s="1"/>
  <c r="F24" i="6"/>
  <c r="F651" i="6" s="1"/>
  <c r="F129" i="6"/>
  <c r="F655" i="6" s="1"/>
  <c r="F160" i="6"/>
  <c r="F656" i="6" s="1"/>
  <c r="F214" i="6"/>
  <c r="F658" i="6" s="1"/>
  <c r="F241" i="6"/>
  <c r="F659" i="6" s="1"/>
  <c r="F268" i="6"/>
  <c r="F660" i="6" s="1"/>
  <c r="E24" i="6"/>
  <c r="E651" i="6" s="1"/>
  <c r="E129" i="6"/>
  <c r="E655" i="6" s="1"/>
  <c r="E160" i="6"/>
  <c r="E656" i="6" s="1"/>
  <c r="E214" i="6"/>
  <c r="E658" i="6" s="1"/>
  <c r="E241" i="6"/>
  <c r="E659" i="6" s="1"/>
  <c r="E268" i="6"/>
  <c r="E660" i="6" s="1"/>
  <c r="D24" i="6"/>
  <c r="D651" i="6" s="1"/>
  <c r="D129" i="6"/>
  <c r="D655" i="6" s="1"/>
  <c r="D160" i="6"/>
  <c r="D656" i="6" s="1"/>
  <c r="D214" i="6"/>
  <c r="D658" i="6" s="1"/>
  <c r="D241" i="6"/>
  <c r="D659" i="6" s="1"/>
  <c r="D268" i="6"/>
  <c r="D660" i="6" s="1"/>
  <c r="C24" i="6"/>
  <c r="C651" i="6" s="1"/>
  <c r="C129" i="6"/>
  <c r="C655" i="6" s="1"/>
  <c r="C160" i="6"/>
  <c r="C656" i="6" s="1"/>
  <c r="C214" i="6"/>
  <c r="C658" i="6" s="1"/>
  <c r="C241" i="6"/>
  <c r="C659" i="6" s="1"/>
  <c r="C268" i="6"/>
  <c r="C660" i="6" s="1"/>
  <c r="B24" i="6"/>
  <c r="B651" i="6" s="1"/>
  <c r="B129" i="6"/>
  <c r="B655" i="6" s="1"/>
  <c r="B160" i="6"/>
  <c r="B656" i="6" s="1"/>
  <c r="B214" i="6"/>
  <c r="B658" i="6" s="1"/>
  <c r="B241" i="6"/>
  <c r="B659" i="6" s="1"/>
  <c r="B268" i="6"/>
  <c r="B660" i="6" s="1"/>
  <c r="G17" i="6"/>
  <c r="H17" i="6"/>
  <c r="H623" i="6" s="1"/>
  <c r="G45" i="6"/>
  <c r="G624" i="6" s="1"/>
  <c r="H45" i="6"/>
  <c r="H624" i="6" s="1"/>
  <c r="K626" i="6"/>
  <c r="G153" i="6"/>
  <c r="G628" i="6" s="1"/>
  <c r="H153" i="6"/>
  <c r="H628" i="6" s="1"/>
  <c r="H181" i="6"/>
  <c r="H629" i="6" s="1"/>
  <c r="G181" i="6"/>
  <c r="G629" i="6" s="1"/>
  <c r="G210" i="6"/>
  <c r="G630" i="6" s="1"/>
  <c r="H210" i="6"/>
  <c r="H630" i="6" s="1"/>
  <c r="G237" i="6"/>
  <c r="H237" i="6"/>
  <c r="G264" i="6"/>
  <c r="H264" i="6"/>
  <c r="H632" i="6" s="1"/>
  <c r="H294" i="6"/>
  <c r="H633" i="6" s="1"/>
  <c r="G294" i="6"/>
  <c r="G633" i="6" s="1"/>
  <c r="G70" i="6"/>
  <c r="G625" i="6" s="1"/>
  <c r="G95" i="6"/>
  <c r="G626" i="6" s="1"/>
  <c r="J17" i="6"/>
  <c r="J623" i="6" s="1"/>
  <c r="J45" i="6"/>
  <c r="J624" i="6" s="1"/>
  <c r="J70" i="6"/>
  <c r="J625" i="6" s="1"/>
  <c r="J626" i="6"/>
  <c r="J153" i="6"/>
  <c r="J628" i="6" s="1"/>
  <c r="J181" i="6"/>
  <c r="J629" i="6" s="1"/>
  <c r="J294" i="6"/>
  <c r="J633" i="6" s="1"/>
  <c r="AC85" i="15"/>
  <c r="I17" i="6" s="1"/>
  <c r="I623" i="6" s="1"/>
  <c r="AC86" i="15"/>
  <c r="I45" i="6" s="1"/>
  <c r="I624" i="6" s="1"/>
  <c r="AC87" i="15"/>
  <c r="I70" i="6" s="1"/>
  <c r="I625" i="6" s="1"/>
  <c r="AC88" i="15"/>
  <c r="I95" i="6" s="1"/>
  <c r="I626" i="6" s="1"/>
  <c r="AC90" i="15"/>
  <c r="I153" i="6" s="1"/>
  <c r="I628" i="6" s="1"/>
  <c r="AC91" i="15"/>
  <c r="I181" i="6" s="1"/>
  <c r="I629" i="6" s="1"/>
  <c r="AC92" i="15"/>
  <c r="I210" i="6" s="1"/>
  <c r="I630" i="6" s="1"/>
  <c r="AC93" i="15"/>
  <c r="I237" i="6" s="1"/>
  <c r="I631" i="6" s="1"/>
  <c r="AC94" i="15"/>
  <c r="I264" i="6" s="1"/>
  <c r="I632" i="6" s="1"/>
  <c r="AC95" i="15"/>
  <c r="I294" i="6" s="1"/>
  <c r="I633" i="6" s="1"/>
  <c r="F17" i="6"/>
  <c r="F623" i="6" s="1"/>
  <c r="F45" i="6"/>
  <c r="F624" i="6" s="1"/>
  <c r="F70" i="6"/>
  <c r="F625" i="6" s="1"/>
  <c r="F95" i="6"/>
  <c r="F626" i="6" s="1"/>
  <c r="F153" i="6"/>
  <c r="F628" i="6" s="1"/>
  <c r="F181" i="6"/>
  <c r="F629" i="6" s="1"/>
  <c r="F210" i="6"/>
  <c r="F630" i="6" s="1"/>
  <c r="F237" i="6"/>
  <c r="F631" i="6" s="1"/>
  <c r="F264" i="6"/>
  <c r="F632" i="6" s="1"/>
  <c r="F294" i="6"/>
  <c r="F633" i="6" s="1"/>
  <c r="E17" i="6"/>
  <c r="E623" i="6" s="1"/>
  <c r="E45" i="6"/>
  <c r="E624" i="6" s="1"/>
  <c r="E70" i="6"/>
  <c r="E625" i="6" s="1"/>
  <c r="E95" i="6"/>
  <c r="E626" i="6" s="1"/>
  <c r="E153" i="6"/>
  <c r="E628" i="6" s="1"/>
  <c r="E181" i="6"/>
  <c r="E629" i="6" s="1"/>
  <c r="E210" i="6"/>
  <c r="E630" i="6" s="1"/>
  <c r="E237" i="6"/>
  <c r="E631" i="6" s="1"/>
  <c r="E264" i="6"/>
  <c r="E632" i="6" s="1"/>
  <c r="E294" i="6"/>
  <c r="E633" i="6" s="1"/>
  <c r="D17" i="6"/>
  <c r="D623" i="6" s="1"/>
  <c r="D45" i="6"/>
  <c r="D624" i="6" s="1"/>
  <c r="D70" i="6"/>
  <c r="D625" i="6" s="1"/>
  <c r="D95" i="6"/>
  <c r="D626" i="6" s="1"/>
  <c r="D153" i="6"/>
  <c r="D628" i="6" s="1"/>
  <c r="D181" i="6"/>
  <c r="D629" i="6" s="1"/>
  <c r="D210" i="6"/>
  <c r="D630" i="6" s="1"/>
  <c r="D237" i="6"/>
  <c r="D631" i="6" s="1"/>
  <c r="D264" i="6"/>
  <c r="D632" i="6" s="1"/>
  <c r="D294" i="6"/>
  <c r="D633" i="6" s="1"/>
  <c r="C17" i="6"/>
  <c r="C623" i="6" s="1"/>
  <c r="C45" i="6"/>
  <c r="C624" i="6" s="1"/>
  <c r="C70" i="6"/>
  <c r="C625" i="6" s="1"/>
  <c r="C95" i="6"/>
  <c r="C626" i="6" s="1"/>
  <c r="C153" i="6"/>
  <c r="C628" i="6" s="1"/>
  <c r="C181" i="6"/>
  <c r="C629" i="6" s="1"/>
  <c r="C210" i="6"/>
  <c r="C630" i="6" s="1"/>
  <c r="C237" i="6"/>
  <c r="C631" i="6" s="1"/>
  <c r="C264" i="6"/>
  <c r="C632" i="6" s="1"/>
  <c r="C294" i="6"/>
  <c r="C633" i="6" s="1"/>
  <c r="B17" i="6"/>
  <c r="B623" i="6" s="1"/>
  <c r="B45" i="6"/>
  <c r="B624" i="6" s="1"/>
  <c r="B70" i="6"/>
  <c r="B625" i="6" s="1"/>
  <c r="B95" i="6"/>
  <c r="B626" i="6" s="1"/>
  <c r="B153" i="6"/>
  <c r="B628" i="6" s="1"/>
  <c r="B181" i="6"/>
  <c r="B629" i="6" s="1"/>
  <c r="B210" i="6"/>
  <c r="B630" i="6" s="1"/>
  <c r="B237" i="6"/>
  <c r="B631" i="6" s="1"/>
  <c r="B264" i="6"/>
  <c r="B632" i="6" s="1"/>
  <c r="B294" i="6"/>
  <c r="B633" i="6" s="1"/>
  <c r="H23" i="6"/>
  <c r="H593" i="6" s="1"/>
  <c r="G23" i="6"/>
  <c r="G593" i="6" s="1"/>
  <c r="G51" i="6"/>
  <c r="G594" i="6" s="1"/>
  <c r="H51" i="6"/>
  <c r="H594" i="6" s="1"/>
  <c r="G76" i="6"/>
  <c r="H76" i="6"/>
  <c r="G101" i="6"/>
  <c r="H101" i="6"/>
  <c r="H596" i="6" s="1"/>
  <c r="G132" i="6"/>
  <c r="G597" i="6" s="1"/>
  <c r="H132" i="6"/>
  <c r="H597" i="6" s="1"/>
  <c r="G159" i="6"/>
  <c r="G598" i="6" s="1"/>
  <c r="H159" i="6"/>
  <c r="H598" i="6" s="1"/>
  <c r="K599" i="6"/>
  <c r="K600" i="6"/>
  <c r="K601" i="6"/>
  <c r="K602" i="6"/>
  <c r="K603" i="6"/>
  <c r="J23" i="6"/>
  <c r="J593" i="6" s="1"/>
  <c r="J51" i="6"/>
  <c r="J594" i="6" s="1"/>
  <c r="J76" i="6"/>
  <c r="J595" i="6" s="1"/>
  <c r="J101" i="6"/>
  <c r="J596" i="6" s="1"/>
  <c r="J132" i="6"/>
  <c r="J597" i="6" s="1"/>
  <c r="J159" i="6"/>
  <c r="J598" i="6" s="1"/>
  <c r="J188" i="6"/>
  <c r="J599" i="6" s="1"/>
  <c r="J217" i="6"/>
  <c r="J600" i="6" s="1"/>
  <c r="J244" i="6"/>
  <c r="J601" i="6" s="1"/>
  <c r="J270" i="6"/>
  <c r="J602" i="6" s="1"/>
  <c r="J301" i="6"/>
  <c r="J603" i="6" s="1"/>
  <c r="J328" i="6"/>
  <c r="J604" i="6" s="1"/>
  <c r="FR85" i="15"/>
  <c r="I23" i="6" s="1"/>
  <c r="I593" i="6" s="1"/>
  <c r="FR86" i="15"/>
  <c r="I51" i="6" s="1"/>
  <c r="I594" i="6" s="1"/>
  <c r="FR87" i="15"/>
  <c r="I76" i="6" s="1"/>
  <c r="I595" i="6" s="1"/>
  <c r="FR88" i="15"/>
  <c r="I101" i="6" s="1"/>
  <c r="I596" i="6" s="1"/>
  <c r="FR89" i="15"/>
  <c r="I132" i="6" s="1"/>
  <c r="I597" i="6" s="1"/>
  <c r="FR90" i="15"/>
  <c r="I159" i="6" s="1"/>
  <c r="I598" i="6" s="1"/>
  <c r="FR91" i="15"/>
  <c r="I188" i="6" s="1"/>
  <c r="I599" i="6" s="1"/>
  <c r="FR92" i="15"/>
  <c r="I217" i="6" s="1"/>
  <c r="I600" i="6" s="1"/>
  <c r="FR93" i="15"/>
  <c r="I244" i="6" s="1"/>
  <c r="I601" i="6" s="1"/>
  <c r="FR94" i="15"/>
  <c r="I270" i="6" s="1"/>
  <c r="I602" i="6" s="1"/>
  <c r="FR95" i="15"/>
  <c r="I301" i="6" s="1"/>
  <c r="I603" i="6" s="1"/>
  <c r="FR96" i="15"/>
  <c r="I328" i="6" s="1"/>
  <c r="I604" i="6" s="1"/>
  <c r="G188" i="6"/>
  <c r="G599" i="6" s="1"/>
  <c r="G217" i="6"/>
  <c r="G600" i="6" s="1"/>
  <c r="G244" i="6"/>
  <c r="G601" i="6" s="1"/>
  <c r="G270" i="6"/>
  <c r="G602" i="6" s="1"/>
  <c r="G301" i="6"/>
  <c r="G603" i="6" s="1"/>
  <c r="G328" i="6"/>
  <c r="G604" i="6" s="1"/>
  <c r="F23" i="6"/>
  <c r="F593" i="6" s="1"/>
  <c r="F51" i="6"/>
  <c r="F594" i="6" s="1"/>
  <c r="F76" i="6"/>
  <c r="F595" i="6" s="1"/>
  <c r="F101" i="6"/>
  <c r="F596" i="6" s="1"/>
  <c r="F132" i="6"/>
  <c r="F597" i="6" s="1"/>
  <c r="F159" i="6"/>
  <c r="F598" i="6" s="1"/>
  <c r="F188" i="6"/>
  <c r="F599" i="6" s="1"/>
  <c r="F217" i="6"/>
  <c r="F600" i="6" s="1"/>
  <c r="F244" i="6"/>
  <c r="F601" i="6" s="1"/>
  <c r="F270" i="6"/>
  <c r="F602" i="6" s="1"/>
  <c r="F301" i="6"/>
  <c r="F603" i="6" s="1"/>
  <c r="F328" i="6"/>
  <c r="F604" i="6" s="1"/>
  <c r="E23" i="6"/>
  <c r="E593" i="6" s="1"/>
  <c r="E51" i="6"/>
  <c r="E594" i="6" s="1"/>
  <c r="E76" i="6"/>
  <c r="E595" i="6" s="1"/>
  <c r="E101" i="6"/>
  <c r="E596" i="6" s="1"/>
  <c r="E132" i="6"/>
  <c r="E597" i="6" s="1"/>
  <c r="E159" i="6"/>
  <c r="E598" i="6" s="1"/>
  <c r="E188" i="6"/>
  <c r="E599" i="6" s="1"/>
  <c r="E217" i="6"/>
  <c r="E600" i="6" s="1"/>
  <c r="E244" i="6"/>
  <c r="E601" i="6" s="1"/>
  <c r="E270" i="6"/>
  <c r="E602" i="6" s="1"/>
  <c r="E301" i="6"/>
  <c r="E603" i="6" s="1"/>
  <c r="E328" i="6"/>
  <c r="E604" i="6" s="1"/>
  <c r="D23" i="6"/>
  <c r="D593" i="6" s="1"/>
  <c r="D51" i="6"/>
  <c r="D594" i="6" s="1"/>
  <c r="D76" i="6"/>
  <c r="D595" i="6" s="1"/>
  <c r="D101" i="6"/>
  <c r="D596" i="6" s="1"/>
  <c r="D132" i="6"/>
  <c r="D597" i="6" s="1"/>
  <c r="D159" i="6"/>
  <c r="D598" i="6" s="1"/>
  <c r="D188" i="6"/>
  <c r="D599" i="6" s="1"/>
  <c r="D217" i="6"/>
  <c r="D600" i="6" s="1"/>
  <c r="D244" i="6"/>
  <c r="D601" i="6" s="1"/>
  <c r="D270" i="6"/>
  <c r="D602" i="6" s="1"/>
  <c r="D301" i="6"/>
  <c r="D603" i="6" s="1"/>
  <c r="D328" i="6"/>
  <c r="D604" i="6" s="1"/>
  <c r="C23" i="6"/>
  <c r="C593" i="6" s="1"/>
  <c r="C51" i="6"/>
  <c r="C594" i="6" s="1"/>
  <c r="C76" i="6"/>
  <c r="C595" i="6" s="1"/>
  <c r="C101" i="6"/>
  <c r="C596" i="6" s="1"/>
  <c r="C132" i="6"/>
  <c r="C597" i="6" s="1"/>
  <c r="C159" i="6"/>
  <c r="C598" i="6" s="1"/>
  <c r="C188" i="6"/>
  <c r="C599" i="6" s="1"/>
  <c r="C217" i="6"/>
  <c r="C600" i="6" s="1"/>
  <c r="C244" i="6"/>
  <c r="C601" i="6" s="1"/>
  <c r="C270" i="6"/>
  <c r="C602" i="6" s="1"/>
  <c r="C301" i="6"/>
  <c r="C603" i="6" s="1"/>
  <c r="C328" i="6"/>
  <c r="C604" i="6" s="1"/>
  <c r="B23" i="6"/>
  <c r="B593" i="6" s="1"/>
  <c r="B51" i="6"/>
  <c r="B594" i="6" s="1"/>
  <c r="B76" i="6"/>
  <c r="B595" i="6" s="1"/>
  <c r="B101" i="6"/>
  <c r="B596" i="6" s="1"/>
  <c r="B132" i="6"/>
  <c r="B597" i="6" s="1"/>
  <c r="B159" i="6"/>
  <c r="B598" i="6" s="1"/>
  <c r="B188" i="6"/>
  <c r="B599" i="6" s="1"/>
  <c r="B217" i="6"/>
  <c r="B600" i="6" s="1"/>
  <c r="B244" i="6"/>
  <c r="B601" i="6" s="1"/>
  <c r="B270" i="6"/>
  <c r="B602" i="6" s="1"/>
  <c r="B301" i="6"/>
  <c r="B603" i="6" s="1"/>
  <c r="B328" i="6"/>
  <c r="B604" i="6" s="1"/>
  <c r="H69" i="6"/>
  <c r="H567" i="6" s="1"/>
  <c r="G69" i="6"/>
  <c r="G567" i="6" s="1"/>
  <c r="H94" i="6"/>
  <c r="H568" i="6" s="1"/>
  <c r="G94" i="6"/>
  <c r="G568" i="6" s="1"/>
  <c r="K569" i="6"/>
  <c r="H152" i="6"/>
  <c r="H570" i="6" s="1"/>
  <c r="G152" i="6"/>
  <c r="K571" i="6"/>
  <c r="K572" i="6"/>
  <c r="K573" i="6"/>
  <c r="K574" i="6"/>
  <c r="H293" i="6"/>
  <c r="H575" i="6" s="1"/>
  <c r="G293" i="6"/>
  <c r="G575" i="6" s="1"/>
  <c r="K576" i="6"/>
  <c r="J69" i="6"/>
  <c r="J567" i="6" s="1"/>
  <c r="J94" i="6"/>
  <c r="J568" i="6" s="1"/>
  <c r="J152" i="6"/>
  <c r="J570" i="6" s="1"/>
  <c r="J293" i="6"/>
  <c r="J575" i="6" s="1"/>
  <c r="AW87" i="15"/>
  <c r="I69" i="6" s="1"/>
  <c r="I567" i="6" s="1"/>
  <c r="AW88" i="15"/>
  <c r="I94" i="6" s="1"/>
  <c r="I568" i="6" s="1"/>
  <c r="AW90" i="15"/>
  <c r="I152" i="6" s="1"/>
  <c r="I570" i="6" s="1"/>
  <c r="AW95" i="15"/>
  <c r="I293" i="6" s="1"/>
  <c r="I575" i="6" s="1"/>
  <c r="F69" i="6"/>
  <c r="F567" i="6" s="1"/>
  <c r="F94" i="6"/>
  <c r="F568" i="6" s="1"/>
  <c r="F152" i="6"/>
  <c r="F570" i="6" s="1"/>
  <c r="F293" i="6"/>
  <c r="F575" i="6" s="1"/>
  <c r="E69" i="6"/>
  <c r="E567" i="6" s="1"/>
  <c r="E94" i="6"/>
  <c r="E568" i="6" s="1"/>
  <c r="E152" i="6"/>
  <c r="E570" i="6" s="1"/>
  <c r="E293" i="6"/>
  <c r="E575" i="6" s="1"/>
  <c r="D69" i="6"/>
  <c r="D567" i="6" s="1"/>
  <c r="D94" i="6"/>
  <c r="D568" i="6" s="1"/>
  <c r="D152" i="6"/>
  <c r="D570" i="6" s="1"/>
  <c r="D293" i="6"/>
  <c r="D575" i="6" s="1"/>
  <c r="C69" i="6"/>
  <c r="C567" i="6" s="1"/>
  <c r="C94" i="6"/>
  <c r="C568" i="6" s="1"/>
  <c r="C152" i="6"/>
  <c r="C570" i="6" s="1"/>
  <c r="C293" i="6"/>
  <c r="C575" i="6" s="1"/>
  <c r="B69" i="6"/>
  <c r="B567" i="6" s="1"/>
  <c r="B94" i="6"/>
  <c r="B568" i="6" s="1"/>
  <c r="B152" i="6"/>
  <c r="B570" i="6" s="1"/>
  <c r="B293" i="6"/>
  <c r="B575" i="6" s="1"/>
  <c r="K539" i="6"/>
  <c r="J550" i="6"/>
  <c r="I550" i="6"/>
  <c r="G550" i="6"/>
  <c r="F550" i="6"/>
  <c r="E550" i="6"/>
  <c r="D550" i="6"/>
  <c r="C550" i="6"/>
  <c r="B550" i="6"/>
  <c r="G14" i="6"/>
  <c r="G508" i="6" s="1"/>
  <c r="H14" i="6"/>
  <c r="H508" i="6" s="1"/>
  <c r="H509" i="6"/>
  <c r="G509" i="6"/>
  <c r="G67" i="6"/>
  <c r="G510" i="6" s="1"/>
  <c r="H67" i="6"/>
  <c r="H510" i="6" s="1"/>
  <c r="H93" i="6"/>
  <c r="H511" i="6" s="1"/>
  <c r="G93" i="6"/>
  <c r="G511" i="6" s="1"/>
  <c r="H122" i="6"/>
  <c r="H512" i="6" s="1"/>
  <c r="G122" i="6"/>
  <c r="G512" i="6" s="1"/>
  <c r="G151" i="6"/>
  <c r="H151" i="6"/>
  <c r="H513" i="6" s="1"/>
  <c r="K514" i="6"/>
  <c r="G207" i="6"/>
  <c r="G515" i="6" s="1"/>
  <c r="H207" i="6"/>
  <c r="H515" i="6" s="1"/>
  <c r="H235" i="6"/>
  <c r="H516" i="6" s="1"/>
  <c r="G235" i="6"/>
  <c r="G516" i="6" s="1"/>
  <c r="H262" i="6"/>
  <c r="H517" i="6" s="1"/>
  <c r="G262" i="6"/>
  <c r="G517" i="6" s="1"/>
  <c r="H292" i="6"/>
  <c r="H518" i="6" s="1"/>
  <c r="G292" i="6"/>
  <c r="G518" i="6" s="1"/>
  <c r="H319" i="6"/>
  <c r="H519" i="6" s="1"/>
  <c r="G319" i="6"/>
  <c r="G519" i="6" s="1"/>
  <c r="J14" i="6"/>
  <c r="J508" i="6" s="1"/>
  <c r="J509" i="6"/>
  <c r="J67" i="6"/>
  <c r="J510" i="6" s="1"/>
  <c r="J93" i="6"/>
  <c r="J511" i="6" s="1"/>
  <c r="J122" i="6"/>
  <c r="J512" i="6" s="1"/>
  <c r="J151" i="6"/>
  <c r="J513" i="6" s="1"/>
  <c r="J179" i="6"/>
  <c r="J514" i="6" s="1"/>
  <c r="J207" i="6"/>
  <c r="J515" i="6" s="1"/>
  <c r="J235" i="6"/>
  <c r="J516" i="6" s="1"/>
  <c r="J262" i="6"/>
  <c r="J517" i="6" s="1"/>
  <c r="J292" i="6"/>
  <c r="J518" i="6" s="1"/>
  <c r="J319" i="6"/>
  <c r="J519" i="6" s="1"/>
  <c r="EX85" i="15"/>
  <c r="I14" i="6" s="1"/>
  <c r="I508" i="6" s="1"/>
  <c r="HZ86" i="15"/>
  <c r="EX87" i="15"/>
  <c r="I67" i="6" s="1"/>
  <c r="I510" i="6" s="1"/>
  <c r="EX88" i="15"/>
  <c r="I93" i="6" s="1"/>
  <c r="I511" i="6" s="1"/>
  <c r="EX89" i="15"/>
  <c r="I122" i="6" s="1"/>
  <c r="I512" i="6" s="1"/>
  <c r="EX90" i="15"/>
  <c r="I151" i="6" s="1"/>
  <c r="I513" i="6" s="1"/>
  <c r="EX91" i="15"/>
  <c r="I179" i="6" s="1"/>
  <c r="I514" i="6" s="1"/>
  <c r="EX92" i="15"/>
  <c r="I207" i="6" s="1"/>
  <c r="I515" i="6" s="1"/>
  <c r="EX93" i="15"/>
  <c r="I235" i="6" s="1"/>
  <c r="I516" i="6" s="1"/>
  <c r="EX94" i="15"/>
  <c r="I262" i="6" s="1"/>
  <c r="I517" i="6" s="1"/>
  <c r="EX95" i="15"/>
  <c r="I292" i="6" s="1"/>
  <c r="I518" i="6" s="1"/>
  <c r="EX96" i="15"/>
  <c r="I319" i="6" s="1"/>
  <c r="I519" i="6" s="1"/>
  <c r="G179" i="6"/>
  <c r="G514" i="6" s="1"/>
  <c r="F14" i="6"/>
  <c r="F508" i="6" s="1"/>
  <c r="F509" i="6"/>
  <c r="F67" i="6"/>
  <c r="F510" i="6" s="1"/>
  <c r="F93" i="6"/>
  <c r="F511" i="6" s="1"/>
  <c r="F122" i="6"/>
  <c r="F512" i="6" s="1"/>
  <c r="F151" i="6"/>
  <c r="F513" i="6" s="1"/>
  <c r="F179" i="6"/>
  <c r="F514" i="6" s="1"/>
  <c r="F207" i="6"/>
  <c r="F515" i="6" s="1"/>
  <c r="F235" i="6"/>
  <c r="F516" i="6" s="1"/>
  <c r="F262" i="6"/>
  <c r="F517" i="6" s="1"/>
  <c r="F292" i="6"/>
  <c r="F518" i="6" s="1"/>
  <c r="F319" i="6"/>
  <c r="F519" i="6" s="1"/>
  <c r="E14" i="6"/>
  <c r="E508" i="6" s="1"/>
  <c r="E509" i="6"/>
  <c r="E67" i="6"/>
  <c r="E510" i="6" s="1"/>
  <c r="E93" i="6"/>
  <c r="E511" i="6" s="1"/>
  <c r="E122" i="6"/>
  <c r="E512" i="6" s="1"/>
  <c r="E151" i="6"/>
  <c r="E513" i="6" s="1"/>
  <c r="E179" i="6"/>
  <c r="E514" i="6" s="1"/>
  <c r="E207" i="6"/>
  <c r="E515" i="6" s="1"/>
  <c r="E235" i="6"/>
  <c r="E516" i="6" s="1"/>
  <c r="E262" i="6"/>
  <c r="E517" i="6" s="1"/>
  <c r="E292" i="6"/>
  <c r="E518" i="6" s="1"/>
  <c r="E319" i="6"/>
  <c r="E519" i="6" s="1"/>
  <c r="D14" i="6"/>
  <c r="D508" i="6" s="1"/>
  <c r="D509" i="6"/>
  <c r="D67" i="6"/>
  <c r="D510" i="6" s="1"/>
  <c r="D93" i="6"/>
  <c r="D511" i="6" s="1"/>
  <c r="D122" i="6"/>
  <c r="D512" i="6" s="1"/>
  <c r="D151" i="6"/>
  <c r="D513" i="6" s="1"/>
  <c r="D179" i="6"/>
  <c r="D514" i="6" s="1"/>
  <c r="D207" i="6"/>
  <c r="D515" i="6" s="1"/>
  <c r="D235" i="6"/>
  <c r="D516" i="6" s="1"/>
  <c r="D262" i="6"/>
  <c r="D517" i="6" s="1"/>
  <c r="D292" i="6"/>
  <c r="D518" i="6" s="1"/>
  <c r="D319" i="6"/>
  <c r="D519" i="6" s="1"/>
  <c r="C14" i="6"/>
  <c r="C508" i="6" s="1"/>
  <c r="C509" i="6"/>
  <c r="C67" i="6"/>
  <c r="C510" i="6" s="1"/>
  <c r="C93" i="6"/>
  <c r="C511" i="6" s="1"/>
  <c r="C122" i="6"/>
  <c r="C512" i="6" s="1"/>
  <c r="C151" i="6"/>
  <c r="C513" i="6" s="1"/>
  <c r="C179" i="6"/>
  <c r="C514" i="6" s="1"/>
  <c r="C207" i="6"/>
  <c r="C515" i="6" s="1"/>
  <c r="C235" i="6"/>
  <c r="C516" i="6" s="1"/>
  <c r="C262" i="6"/>
  <c r="C517" i="6" s="1"/>
  <c r="C292" i="6"/>
  <c r="C518" i="6" s="1"/>
  <c r="C319" i="6"/>
  <c r="C519" i="6" s="1"/>
  <c r="B14" i="6"/>
  <c r="B508" i="6" s="1"/>
  <c r="B509" i="6"/>
  <c r="B67" i="6"/>
  <c r="B510" i="6" s="1"/>
  <c r="B93" i="6"/>
  <c r="B511" i="6" s="1"/>
  <c r="B122" i="6"/>
  <c r="B512" i="6" s="1"/>
  <c r="B151" i="6"/>
  <c r="B513" i="6" s="1"/>
  <c r="B179" i="6"/>
  <c r="B514" i="6" s="1"/>
  <c r="B207" i="6"/>
  <c r="B515" i="6" s="1"/>
  <c r="B235" i="6"/>
  <c r="B516" i="6" s="1"/>
  <c r="B262" i="6"/>
  <c r="B517" i="6" s="1"/>
  <c r="B292" i="6"/>
  <c r="B518" i="6" s="1"/>
  <c r="B319" i="6"/>
  <c r="B519" i="6" s="1"/>
  <c r="G13" i="6"/>
  <c r="G479" i="6" s="1"/>
  <c r="H13" i="6"/>
  <c r="H479" i="6" s="1"/>
  <c r="G41" i="6"/>
  <c r="G480" i="6" s="1"/>
  <c r="H41" i="6"/>
  <c r="H480" i="6" s="1"/>
  <c r="G66" i="6"/>
  <c r="G481" i="6" s="1"/>
  <c r="H66" i="6"/>
  <c r="H481" i="6" s="1"/>
  <c r="G92" i="6"/>
  <c r="G482" i="6" s="1"/>
  <c r="H92" i="6"/>
  <c r="G121" i="6"/>
  <c r="G483" i="6" s="1"/>
  <c r="H121" i="6"/>
  <c r="H483" i="6" s="1"/>
  <c r="G150" i="6"/>
  <c r="G484" i="6" s="1"/>
  <c r="H150" i="6"/>
  <c r="H484" i="6" s="1"/>
  <c r="K485" i="6"/>
  <c r="G206" i="6"/>
  <c r="H206" i="6"/>
  <c r="H486" i="6" s="1"/>
  <c r="G234" i="6"/>
  <c r="G487" i="6" s="1"/>
  <c r="H234" i="6"/>
  <c r="H487" i="6" s="1"/>
  <c r="G261" i="6"/>
  <c r="G488" i="6" s="1"/>
  <c r="H261" i="6"/>
  <c r="H488" i="6" s="1"/>
  <c r="H291" i="6"/>
  <c r="H489" i="6" s="1"/>
  <c r="G291" i="6"/>
  <c r="G489" i="6" s="1"/>
  <c r="G318" i="6"/>
  <c r="H318" i="6"/>
  <c r="J13" i="6"/>
  <c r="J479" i="6" s="1"/>
  <c r="J41" i="6"/>
  <c r="J480" i="6" s="1"/>
  <c r="J66" i="6"/>
  <c r="J481" i="6" s="1"/>
  <c r="J92" i="6"/>
  <c r="J482" i="6" s="1"/>
  <c r="J121" i="6"/>
  <c r="J483" i="6" s="1"/>
  <c r="J150" i="6"/>
  <c r="J484" i="6" s="1"/>
  <c r="J178" i="6"/>
  <c r="J485" i="6" s="1"/>
  <c r="J206" i="6"/>
  <c r="J486" i="6" s="1"/>
  <c r="J234" i="6"/>
  <c r="J487" i="6" s="1"/>
  <c r="J261" i="6"/>
  <c r="J488" i="6" s="1"/>
  <c r="J291" i="6"/>
  <c r="J489" i="6" s="1"/>
  <c r="J318" i="6"/>
  <c r="J490" i="6" s="1"/>
  <c r="AM85" i="15"/>
  <c r="I13" i="6" s="1"/>
  <c r="I479" i="6" s="1"/>
  <c r="AM86" i="15"/>
  <c r="I41" i="6" s="1"/>
  <c r="I480" i="6" s="1"/>
  <c r="AM87" i="15"/>
  <c r="I66" i="6" s="1"/>
  <c r="I481" i="6" s="1"/>
  <c r="AM88" i="15"/>
  <c r="I92" i="6" s="1"/>
  <c r="I482" i="6" s="1"/>
  <c r="AM89" i="15"/>
  <c r="I121" i="6" s="1"/>
  <c r="I483" i="6" s="1"/>
  <c r="AM90" i="15"/>
  <c r="I150" i="6" s="1"/>
  <c r="I484" i="6" s="1"/>
  <c r="AM91" i="15"/>
  <c r="I178" i="6" s="1"/>
  <c r="I485" i="6" s="1"/>
  <c r="AM92" i="15"/>
  <c r="I206" i="6" s="1"/>
  <c r="I486" i="6" s="1"/>
  <c r="AM93" i="15"/>
  <c r="I234" i="6" s="1"/>
  <c r="I487" i="6" s="1"/>
  <c r="AM94" i="15"/>
  <c r="I261" i="6" s="1"/>
  <c r="I488" i="6" s="1"/>
  <c r="AM95" i="15"/>
  <c r="I291" i="6" s="1"/>
  <c r="I489" i="6" s="1"/>
  <c r="AM96" i="15"/>
  <c r="I318" i="6" s="1"/>
  <c r="I490" i="6" s="1"/>
  <c r="G178" i="6"/>
  <c r="G485" i="6" s="1"/>
  <c r="F13" i="6"/>
  <c r="F479" i="6" s="1"/>
  <c r="F41" i="6"/>
  <c r="F480" i="6" s="1"/>
  <c r="F66" i="6"/>
  <c r="F481" i="6" s="1"/>
  <c r="F92" i="6"/>
  <c r="F482" i="6" s="1"/>
  <c r="F121" i="6"/>
  <c r="F483" i="6" s="1"/>
  <c r="F150" i="6"/>
  <c r="F484" i="6" s="1"/>
  <c r="F178" i="6"/>
  <c r="F485" i="6" s="1"/>
  <c r="F206" i="6"/>
  <c r="F486" i="6" s="1"/>
  <c r="F234" i="6"/>
  <c r="F487" i="6" s="1"/>
  <c r="F261" i="6"/>
  <c r="F488" i="6" s="1"/>
  <c r="F291" i="6"/>
  <c r="F489" i="6" s="1"/>
  <c r="F318" i="6"/>
  <c r="F490" i="6" s="1"/>
  <c r="E13" i="6"/>
  <c r="E479" i="6" s="1"/>
  <c r="E41" i="6"/>
  <c r="E480" i="6" s="1"/>
  <c r="E66" i="6"/>
  <c r="E481" i="6" s="1"/>
  <c r="E92" i="6"/>
  <c r="E482" i="6" s="1"/>
  <c r="E121" i="6"/>
  <c r="E483" i="6" s="1"/>
  <c r="E150" i="6"/>
  <c r="E484" i="6" s="1"/>
  <c r="E178" i="6"/>
  <c r="E485" i="6" s="1"/>
  <c r="E206" i="6"/>
  <c r="E486" i="6" s="1"/>
  <c r="E234" i="6"/>
  <c r="E487" i="6" s="1"/>
  <c r="E261" i="6"/>
  <c r="E488" i="6" s="1"/>
  <c r="E291" i="6"/>
  <c r="E489" i="6" s="1"/>
  <c r="E318" i="6"/>
  <c r="E490" i="6" s="1"/>
  <c r="D13" i="6"/>
  <c r="D479" i="6" s="1"/>
  <c r="D41" i="6"/>
  <c r="D480" i="6" s="1"/>
  <c r="D66" i="6"/>
  <c r="D481" i="6" s="1"/>
  <c r="D92" i="6"/>
  <c r="D482" i="6" s="1"/>
  <c r="D121" i="6"/>
  <c r="D483" i="6" s="1"/>
  <c r="D150" i="6"/>
  <c r="D484" i="6" s="1"/>
  <c r="D178" i="6"/>
  <c r="D485" i="6" s="1"/>
  <c r="D206" i="6"/>
  <c r="D486" i="6" s="1"/>
  <c r="D234" i="6"/>
  <c r="D487" i="6" s="1"/>
  <c r="D261" i="6"/>
  <c r="D488" i="6" s="1"/>
  <c r="D291" i="6"/>
  <c r="D489" i="6" s="1"/>
  <c r="D318" i="6"/>
  <c r="D490" i="6" s="1"/>
  <c r="C13" i="6"/>
  <c r="C479" i="6" s="1"/>
  <c r="C41" i="6"/>
  <c r="C480" i="6" s="1"/>
  <c r="C66" i="6"/>
  <c r="C481" i="6" s="1"/>
  <c r="C92" i="6"/>
  <c r="C482" i="6" s="1"/>
  <c r="C121" i="6"/>
  <c r="C483" i="6" s="1"/>
  <c r="C150" i="6"/>
  <c r="C484" i="6" s="1"/>
  <c r="C178" i="6"/>
  <c r="C485" i="6" s="1"/>
  <c r="C206" i="6"/>
  <c r="C486" i="6" s="1"/>
  <c r="C234" i="6"/>
  <c r="C487" i="6" s="1"/>
  <c r="C261" i="6"/>
  <c r="C488" i="6" s="1"/>
  <c r="C291" i="6"/>
  <c r="C489" i="6" s="1"/>
  <c r="C318" i="6"/>
  <c r="C490" i="6" s="1"/>
  <c r="B13" i="6"/>
  <c r="B479" i="6" s="1"/>
  <c r="B41" i="6"/>
  <c r="B480" i="6" s="1"/>
  <c r="B66" i="6"/>
  <c r="B481" i="6" s="1"/>
  <c r="B92" i="6"/>
  <c r="B482" i="6" s="1"/>
  <c r="B121" i="6"/>
  <c r="B483" i="6" s="1"/>
  <c r="B150" i="6"/>
  <c r="B484" i="6" s="1"/>
  <c r="B178" i="6"/>
  <c r="B485" i="6" s="1"/>
  <c r="B206" i="6"/>
  <c r="B486" i="6" s="1"/>
  <c r="B234" i="6"/>
  <c r="B487" i="6" s="1"/>
  <c r="B261" i="6"/>
  <c r="B488" i="6" s="1"/>
  <c r="B291" i="6"/>
  <c r="B489" i="6" s="1"/>
  <c r="B318" i="6"/>
  <c r="B490" i="6" s="1"/>
  <c r="G20" i="6"/>
  <c r="G451" i="6" s="1"/>
  <c r="H20" i="6"/>
  <c r="H451" i="6" s="1"/>
  <c r="G48" i="6"/>
  <c r="G452" i="6" s="1"/>
  <c r="H48" i="6"/>
  <c r="H452" i="6" s="1"/>
  <c r="G73" i="6"/>
  <c r="G453" i="6" s="1"/>
  <c r="H73" i="6"/>
  <c r="G98" i="6"/>
  <c r="G454" i="6" s="1"/>
  <c r="H98" i="6"/>
  <c r="G128" i="6"/>
  <c r="H128" i="6"/>
  <c r="H455" i="6" s="1"/>
  <c r="G156" i="6"/>
  <c r="G456" i="6" s="1"/>
  <c r="H156" i="6"/>
  <c r="G184" i="6"/>
  <c r="G457" i="6" s="1"/>
  <c r="H184" i="6"/>
  <c r="H457" i="6" s="1"/>
  <c r="G213" i="6"/>
  <c r="G458" i="6" s="1"/>
  <c r="H213" i="6"/>
  <c r="H458" i="6" s="1"/>
  <c r="G240" i="6"/>
  <c r="H240" i="6"/>
  <c r="G267" i="6"/>
  <c r="G460" i="6" s="1"/>
  <c r="H267" i="6"/>
  <c r="G297" i="6"/>
  <c r="H297" i="6"/>
  <c r="H461" i="6" s="1"/>
  <c r="G324" i="6"/>
  <c r="G462" i="6" s="1"/>
  <c r="H324" i="6"/>
  <c r="H462" i="6" s="1"/>
  <c r="J20" i="6"/>
  <c r="J451" i="6" s="1"/>
  <c r="J48" i="6"/>
  <c r="J452" i="6" s="1"/>
  <c r="J73" i="6"/>
  <c r="J453" i="6" s="1"/>
  <c r="J98" i="6"/>
  <c r="J454" i="6" s="1"/>
  <c r="J128" i="6"/>
  <c r="J455" i="6" s="1"/>
  <c r="J156" i="6"/>
  <c r="J456" i="6" s="1"/>
  <c r="J184" i="6"/>
  <c r="J457" i="6" s="1"/>
  <c r="J213" i="6"/>
  <c r="J458" i="6" s="1"/>
  <c r="J240" i="6"/>
  <c r="J459" i="6" s="1"/>
  <c r="J267" i="6"/>
  <c r="J460" i="6" s="1"/>
  <c r="J297" i="6"/>
  <c r="J461" i="6" s="1"/>
  <c r="J324" i="6"/>
  <c r="J462" i="6" s="1"/>
  <c r="I20" i="6"/>
  <c r="I451" i="6" s="1"/>
  <c r="BV86" i="15"/>
  <c r="BV87" i="15"/>
  <c r="I73" i="6" s="1"/>
  <c r="I453" i="6" s="1"/>
  <c r="BV88" i="15"/>
  <c r="I98" i="6" s="1"/>
  <c r="I454" i="6" s="1"/>
  <c r="BV89" i="15"/>
  <c r="I128" i="6" s="1"/>
  <c r="I455" i="6" s="1"/>
  <c r="BV90" i="15"/>
  <c r="I156" i="6" s="1"/>
  <c r="I456" i="6" s="1"/>
  <c r="BV91" i="15"/>
  <c r="I184" i="6" s="1"/>
  <c r="I457" i="6" s="1"/>
  <c r="BV92" i="15"/>
  <c r="I213" i="6" s="1"/>
  <c r="I458" i="6" s="1"/>
  <c r="BV93" i="15"/>
  <c r="I240" i="6" s="1"/>
  <c r="I459" i="6" s="1"/>
  <c r="BV94" i="15"/>
  <c r="I267" i="6" s="1"/>
  <c r="I460" i="6" s="1"/>
  <c r="BV95" i="15"/>
  <c r="I297" i="6" s="1"/>
  <c r="I461" i="6" s="1"/>
  <c r="BV96" i="15"/>
  <c r="I324" i="6" s="1"/>
  <c r="I462" i="6" s="1"/>
  <c r="F20" i="6"/>
  <c r="F451" i="6" s="1"/>
  <c r="F48" i="6"/>
  <c r="F452" i="6" s="1"/>
  <c r="F73" i="6"/>
  <c r="F453" i="6" s="1"/>
  <c r="F98" i="6"/>
  <c r="F454" i="6" s="1"/>
  <c r="F128" i="6"/>
  <c r="F455" i="6" s="1"/>
  <c r="F156" i="6"/>
  <c r="F456" i="6" s="1"/>
  <c r="F184" i="6"/>
  <c r="F457" i="6" s="1"/>
  <c r="F213" i="6"/>
  <c r="F458" i="6" s="1"/>
  <c r="F240" i="6"/>
  <c r="F459" i="6" s="1"/>
  <c r="F267" i="6"/>
  <c r="F460" i="6" s="1"/>
  <c r="F297" i="6"/>
  <c r="F461" i="6" s="1"/>
  <c r="F324" i="6"/>
  <c r="F462" i="6" s="1"/>
  <c r="E20" i="6"/>
  <c r="E451" i="6" s="1"/>
  <c r="E48" i="6"/>
  <c r="E452" i="6" s="1"/>
  <c r="E73" i="6"/>
  <c r="E453" i="6" s="1"/>
  <c r="E98" i="6"/>
  <c r="E454" i="6" s="1"/>
  <c r="E128" i="6"/>
  <c r="E455" i="6" s="1"/>
  <c r="E156" i="6"/>
  <c r="E456" i="6" s="1"/>
  <c r="E184" i="6"/>
  <c r="E457" i="6" s="1"/>
  <c r="E213" i="6"/>
  <c r="E458" i="6" s="1"/>
  <c r="E240" i="6"/>
  <c r="E459" i="6" s="1"/>
  <c r="E267" i="6"/>
  <c r="E460" i="6" s="1"/>
  <c r="E297" i="6"/>
  <c r="E461" i="6" s="1"/>
  <c r="E324" i="6"/>
  <c r="E462" i="6" s="1"/>
  <c r="D20" i="6"/>
  <c r="D451" i="6" s="1"/>
  <c r="D48" i="6"/>
  <c r="D452" i="6" s="1"/>
  <c r="D73" i="6"/>
  <c r="D453" i="6" s="1"/>
  <c r="D98" i="6"/>
  <c r="D454" i="6" s="1"/>
  <c r="D128" i="6"/>
  <c r="D455" i="6" s="1"/>
  <c r="D156" i="6"/>
  <c r="D456" i="6" s="1"/>
  <c r="D184" i="6"/>
  <c r="D457" i="6" s="1"/>
  <c r="D213" i="6"/>
  <c r="D458" i="6" s="1"/>
  <c r="D240" i="6"/>
  <c r="D459" i="6" s="1"/>
  <c r="D267" i="6"/>
  <c r="D460" i="6" s="1"/>
  <c r="D297" i="6"/>
  <c r="D461" i="6" s="1"/>
  <c r="D324" i="6"/>
  <c r="D462" i="6" s="1"/>
  <c r="C20" i="6"/>
  <c r="C451" i="6" s="1"/>
  <c r="C48" i="6"/>
  <c r="C452" i="6" s="1"/>
  <c r="C73" i="6"/>
  <c r="C453" i="6" s="1"/>
  <c r="C98" i="6"/>
  <c r="C454" i="6" s="1"/>
  <c r="C128" i="6"/>
  <c r="C455" i="6" s="1"/>
  <c r="C156" i="6"/>
  <c r="C456" i="6" s="1"/>
  <c r="C184" i="6"/>
  <c r="C457" i="6" s="1"/>
  <c r="C213" i="6"/>
  <c r="C458" i="6" s="1"/>
  <c r="C240" i="6"/>
  <c r="C459" i="6" s="1"/>
  <c r="C267" i="6"/>
  <c r="C460" i="6" s="1"/>
  <c r="C297" i="6"/>
  <c r="C461" i="6" s="1"/>
  <c r="C324" i="6"/>
  <c r="C462" i="6" s="1"/>
  <c r="B20" i="6"/>
  <c r="B451" i="6" s="1"/>
  <c r="B48" i="6"/>
  <c r="B452" i="6" s="1"/>
  <c r="B73" i="6"/>
  <c r="B453" i="6" s="1"/>
  <c r="B98" i="6"/>
  <c r="B454" i="6" s="1"/>
  <c r="B128" i="6"/>
  <c r="B455" i="6" s="1"/>
  <c r="B156" i="6"/>
  <c r="B456" i="6" s="1"/>
  <c r="B184" i="6"/>
  <c r="B457" i="6" s="1"/>
  <c r="B213" i="6"/>
  <c r="B458" i="6" s="1"/>
  <c r="B240" i="6"/>
  <c r="B459" i="6" s="1"/>
  <c r="B267" i="6"/>
  <c r="B460" i="6" s="1"/>
  <c r="B297" i="6"/>
  <c r="B461" i="6" s="1"/>
  <c r="B324" i="6"/>
  <c r="B462" i="6" s="1"/>
  <c r="G19" i="6"/>
  <c r="H19" i="6"/>
  <c r="H423" i="6" s="1"/>
  <c r="G47" i="6"/>
  <c r="H47" i="6"/>
  <c r="G72" i="6"/>
  <c r="H72" i="6"/>
  <c r="G97" i="6"/>
  <c r="G426" i="6" s="1"/>
  <c r="H97" i="6"/>
  <c r="G127" i="6"/>
  <c r="H127" i="6"/>
  <c r="H427" i="6" s="1"/>
  <c r="G155" i="6"/>
  <c r="H155" i="6"/>
  <c r="H428" i="6" s="1"/>
  <c r="G183" i="6"/>
  <c r="H183" i="6"/>
  <c r="H429" i="6" s="1"/>
  <c r="G212" i="6"/>
  <c r="G430" i="6" s="1"/>
  <c r="H212" i="6"/>
  <c r="H430" i="6" s="1"/>
  <c r="G239" i="6"/>
  <c r="H239" i="6"/>
  <c r="G266" i="6"/>
  <c r="H266" i="6"/>
  <c r="H432" i="6" s="1"/>
  <c r="G296" i="6"/>
  <c r="H296" i="6"/>
  <c r="H433" i="6" s="1"/>
  <c r="G323" i="6"/>
  <c r="G434" i="6" s="1"/>
  <c r="H323" i="6"/>
  <c r="H434" i="6" s="1"/>
  <c r="J19" i="6"/>
  <c r="J423" i="6" s="1"/>
  <c r="J47" i="6"/>
  <c r="J424" i="6" s="1"/>
  <c r="J72" i="6"/>
  <c r="J425" i="6" s="1"/>
  <c r="J97" i="6"/>
  <c r="J426" i="6" s="1"/>
  <c r="J127" i="6"/>
  <c r="J427" i="6" s="1"/>
  <c r="J155" i="6"/>
  <c r="J428" i="6" s="1"/>
  <c r="J183" i="6"/>
  <c r="J429" i="6" s="1"/>
  <c r="J212" i="6"/>
  <c r="J430" i="6" s="1"/>
  <c r="J239" i="6"/>
  <c r="J431" i="6" s="1"/>
  <c r="J266" i="6"/>
  <c r="J432" i="6" s="1"/>
  <c r="J296" i="6"/>
  <c r="J433" i="6" s="1"/>
  <c r="J323" i="6"/>
  <c r="J434" i="6" s="1"/>
  <c r="BG85" i="15"/>
  <c r="I19" i="6" s="1"/>
  <c r="I423" i="6" s="1"/>
  <c r="BG86" i="15"/>
  <c r="I47" i="6" s="1"/>
  <c r="I424" i="6" s="1"/>
  <c r="BG87" i="15"/>
  <c r="I72" i="6" s="1"/>
  <c r="I425" i="6" s="1"/>
  <c r="BG88" i="15"/>
  <c r="I97" i="6" s="1"/>
  <c r="I426" i="6" s="1"/>
  <c r="BG89" i="15"/>
  <c r="I127" i="6" s="1"/>
  <c r="I427" i="6" s="1"/>
  <c r="BG90" i="15"/>
  <c r="I155" i="6" s="1"/>
  <c r="I428" i="6" s="1"/>
  <c r="BG91" i="15"/>
  <c r="I183" i="6" s="1"/>
  <c r="I429" i="6" s="1"/>
  <c r="BG92" i="15"/>
  <c r="I212" i="6" s="1"/>
  <c r="I430" i="6" s="1"/>
  <c r="BG93" i="15"/>
  <c r="I239" i="6" s="1"/>
  <c r="I431" i="6" s="1"/>
  <c r="BG94" i="15"/>
  <c r="I266" i="6" s="1"/>
  <c r="I432" i="6" s="1"/>
  <c r="BG95" i="15"/>
  <c r="I296" i="6" s="1"/>
  <c r="I433" i="6" s="1"/>
  <c r="BG96" i="15"/>
  <c r="I323" i="6" s="1"/>
  <c r="I434" i="6" s="1"/>
  <c r="F19" i="6"/>
  <c r="F423" i="6" s="1"/>
  <c r="F47" i="6"/>
  <c r="F424" i="6" s="1"/>
  <c r="F72" i="6"/>
  <c r="F425" i="6" s="1"/>
  <c r="F97" i="6"/>
  <c r="F426" i="6" s="1"/>
  <c r="F127" i="6"/>
  <c r="F427" i="6" s="1"/>
  <c r="F155" i="6"/>
  <c r="F428" i="6" s="1"/>
  <c r="F183" i="6"/>
  <c r="F429" i="6" s="1"/>
  <c r="F212" i="6"/>
  <c r="F430" i="6" s="1"/>
  <c r="F239" i="6"/>
  <c r="F431" i="6" s="1"/>
  <c r="F266" i="6"/>
  <c r="F432" i="6" s="1"/>
  <c r="F296" i="6"/>
  <c r="F433" i="6" s="1"/>
  <c r="F323" i="6"/>
  <c r="F434" i="6" s="1"/>
  <c r="E19" i="6"/>
  <c r="E423" i="6" s="1"/>
  <c r="E47" i="6"/>
  <c r="E424" i="6" s="1"/>
  <c r="E72" i="6"/>
  <c r="E425" i="6" s="1"/>
  <c r="E97" i="6"/>
  <c r="E426" i="6" s="1"/>
  <c r="E127" i="6"/>
  <c r="E427" i="6" s="1"/>
  <c r="E155" i="6"/>
  <c r="E428" i="6" s="1"/>
  <c r="E183" i="6"/>
  <c r="E429" i="6" s="1"/>
  <c r="E212" i="6"/>
  <c r="E430" i="6" s="1"/>
  <c r="E239" i="6"/>
  <c r="E431" i="6" s="1"/>
  <c r="E266" i="6"/>
  <c r="E432" i="6" s="1"/>
  <c r="E296" i="6"/>
  <c r="E433" i="6" s="1"/>
  <c r="E323" i="6"/>
  <c r="E434" i="6" s="1"/>
  <c r="D19" i="6"/>
  <c r="D423" i="6" s="1"/>
  <c r="D47" i="6"/>
  <c r="D424" i="6" s="1"/>
  <c r="D72" i="6"/>
  <c r="D425" i="6" s="1"/>
  <c r="D97" i="6"/>
  <c r="D426" i="6" s="1"/>
  <c r="D127" i="6"/>
  <c r="D427" i="6" s="1"/>
  <c r="D155" i="6"/>
  <c r="D428" i="6" s="1"/>
  <c r="D183" i="6"/>
  <c r="D429" i="6" s="1"/>
  <c r="D212" i="6"/>
  <c r="D430" i="6" s="1"/>
  <c r="D239" i="6"/>
  <c r="D431" i="6" s="1"/>
  <c r="D266" i="6"/>
  <c r="D432" i="6" s="1"/>
  <c r="D296" i="6"/>
  <c r="D433" i="6" s="1"/>
  <c r="D323" i="6"/>
  <c r="D434" i="6" s="1"/>
  <c r="C19" i="6"/>
  <c r="C423" i="6" s="1"/>
  <c r="C47" i="6"/>
  <c r="C424" i="6" s="1"/>
  <c r="C72" i="6"/>
  <c r="C425" i="6" s="1"/>
  <c r="C97" i="6"/>
  <c r="C426" i="6" s="1"/>
  <c r="C127" i="6"/>
  <c r="C427" i="6" s="1"/>
  <c r="C155" i="6"/>
  <c r="C428" i="6" s="1"/>
  <c r="C183" i="6"/>
  <c r="C429" i="6" s="1"/>
  <c r="C212" i="6"/>
  <c r="C430" i="6" s="1"/>
  <c r="C239" i="6"/>
  <c r="C431" i="6" s="1"/>
  <c r="C266" i="6"/>
  <c r="C432" i="6" s="1"/>
  <c r="C296" i="6"/>
  <c r="C433" i="6" s="1"/>
  <c r="C323" i="6"/>
  <c r="C434" i="6" s="1"/>
  <c r="B19" i="6"/>
  <c r="B423" i="6" s="1"/>
  <c r="B47" i="6"/>
  <c r="B424" i="6" s="1"/>
  <c r="B72" i="6"/>
  <c r="B425" i="6" s="1"/>
  <c r="B97" i="6"/>
  <c r="B426" i="6" s="1"/>
  <c r="B127" i="6"/>
  <c r="B427" i="6" s="1"/>
  <c r="B155" i="6"/>
  <c r="B428" i="6" s="1"/>
  <c r="B183" i="6"/>
  <c r="B429" i="6" s="1"/>
  <c r="B212" i="6"/>
  <c r="B430" i="6" s="1"/>
  <c r="B239" i="6"/>
  <c r="B431" i="6" s="1"/>
  <c r="B266" i="6"/>
  <c r="B432" i="6" s="1"/>
  <c r="B296" i="6"/>
  <c r="B433" i="6" s="1"/>
  <c r="B323" i="6"/>
  <c r="B434" i="6" s="1"/>
  <c r="K404" i="6"/>
  <c r="J274" i="6"/>
  <c r="J401" i="6" s="1"/>
  <c r="J404" i="6" s="1"/>
  <c r="I274" i="6"/>
  <c r="I401" i="6" s="1"/>
  <c r="I404" i="6" s="1"/>
  <c r="G274" i="6"/>
  <c r="G401" i="6" s="1"/>
  <c r="G404" i="6" s="1"/>
  <c r="F274" i="6"/>
  <c r="F401" i="6" s="1"/>
  <c r="F404" i="6" s="1"/>
  <c r="E274" i="6"/>
  <c r="E401" i="6" s="1"/>
  <c r="E404" i="6" s="1"/>
  <c r="D274" i="6"/>
  <c r="D401" i="6" s="1"/>
  <c r="D404" i="6" s="1"/>
  <c r="C274" i="6"/>
  <c r="C401" i="6" s="1"/>
  <c r="C404" i="6" s="1"/>
  <c r="B274" i="6"/>
  <c r="B401" i="6" s="1"/>
  <c r="B404" i="6" s="1"/>
  <c r="G11" i="6"/>
  <c r="G364" i="6" s="1"/>
  <c r="H11" i="6"/>
  <c r="H364" i="6" s="1"/>
  <c r="G39" i="6"/>
  <c r="G365" i="6" s="1"/>
  <c r="H39" i="6"/>
  <c r="H365" i="6" s="1"/>
  <c r="G64" i="6"/>
  <c r="G366" i="6" s="1"/>
  <c r="H64" i="6"/>
  <c r="H366" i="6" s="1"/>
  <c r="G90" i="6"/>
  <c r="H90" i="6"/>
  <c r="H367" i="6" s="1"/>
  <c r="G119" i="6"/>
  <c r="G368" i="6" s="1"/>
  <c r="H119" i="6"/>
  <c r="H368" i="6" s="1"/>
  <c r="G148" i="6"/>
  <c r="H148" i="6"/>
  <c r="H369" i="6" s="1"/>
  <c r="G176" i="6"/>
  <c r="G370" i="6" s="1"/>
  <c r="H176" i="6"/>
  <c r="H370" i="6" s="1"/>
  <c r="G204" i="6"/>
  <c r="H204" i="6"/>
  <c r="G232" i="6"/>
  <c r="G372" i="6" s="1"/>
  <c r="H232" i="6"/>
  <c r="H372" i="6" s="1"/>
  <c r="G259" i="6"/>
  <c r="H259" i="6"/>
  <c r="H373" i="6" s="1"/>
  <c r="G289" i="6"/>
  <c r="G374" i="6" s="1"/>
  <c r="H289" i="6"/>
  <c r="G316" i="6"/>
  <c r="H316" i="6"/>
  <c r="J11" i="6"/>
  <c r="J364" i="6" s="1"/>
  <c r="J39" i="6"/>
  <c r="J365" i="6" s="1"/>
  <c r="J64" i="6"/>
  <c r="J366" i="6" s="1"/>
  <c r="J90" i="6"/>
  <c r="J367" i="6" s="1"/>
  <c r="J119" i="6"/>
  <c r="J368" i="6" s="1"/>
  <c r="J148" i="6"/>
  <c r="J369" i="6" s="1"/>
  <c r="J176" i="6"/>
  <c r="J370" i="6" s="1"/>
  <c r="J204" i="6"/>
  <c r="J371" i="6" s="1"/>
  <c r="J232" i="6"/>
  <c r="J372" i="6" s="1"/>
  <c r="J259" i="6"/>
  <c r="J373" i="6" s="1"/>
  <c r="J289" i="6"/>
  <c r="J374" i="6" s="1"/>
  <c r="J316" i="6"/>
  <c r="J375" i="6" s="1"/>
  <c r="S85" i="15"/>
  <c r="I11" i="6" s="1"/>
  <c r="I364" i="6" s="1"/>
  <c r="S86" i="15"/>
  <c r="I39" i="6" s="1"/>
  <c r="I365" i="6" s="1"/>
  <c r="S87" i="15"/>
  <c r="I64" i="6" s="1"/>
  <c r="I366" i="6" s="1"/>
  <c r="S88" i="15"/>
  <c r="I90" i="6" s="1"/>
  <c r="I367" i="6" s="1"/>
  <c r="S89" i="15"/>
  <c r="I119" i="6" s="1"/>
  <c r="I368" i="6" s="1"/>
  <c r="S90" i="15"/>
  <c r="I148" i="6" s="1"/>
  <c r="I369" i="6" s="1"/>
  <c r="I176" i="6"/>
  <c r="I370" i="6" s="1"/>
  <c r="S92" i="15"/>
  <c r="I204" i="6" s="1"/>
  <c r="I371" i="6" s="1"/>
  <c r="S93" i="15"/>
  <c r="I232" i="6" s="1"/>
  <c r="I372" i="6" s="1"/>
  <c r="S94" i="15"/>
  <c r="I259" i="6" s="1"/>
  <c r="I373" i="6" s="1"/>
  <c r="S95" i="15"/>
  <c r="I289" i="6" s="1"/>
  <c r="I374" i="6" s="1"/>
  <c r="S96" i="15"/>
  <c r="I316" i="6" s="1"/>
  <c r="I375" i="6" s="1"/>
  <c r="F11" i="6"/>
  <c r="F364" i="6" s="1"/>
  <c r="F39" i="6"/>
  <c r="F365" i="6" s="1"/>
  <c r="F64" i="6"/>
  <c r="F366" i="6" s="1"/>
  <c r="F90" i="6"/>
  <c r="F367" i="6" s="1"/>
  <c r="F119" i="6"/>
  <c r="F368" i="6" s="1"/>
  <c r="F148" i="6"/>
  <c r="F369" i="6" s="1"/>
  <c r="F176" i="6"/>
  <c r="F370" i="6" s="1"/>
  <c r="F204" i="6"/>
  <c r="F371" i="6" s="1"/>
  <c r="F232" i="6"/>
  <c r="F372" i="6" s="1"/>
  <c r="F259" i="6"/>
  <c r="F373" i="6" s="1"/>
  <c r="F289" i="6"/>
  <c r="F374" i="6" s="1"/>
  <c r="F316" i="6"/>
  <c r="F375" i="6" s="1"/>
  <c r="E11" i="6"/>
  <c r="E364" i="6" s="1"/>
  <c r="E39" i="6"/>
  <c r="E365" i="6" s="1"/>
  <c r="E64" i="6"/>
  <c r="E366" i="6" s="1"/>
  <c r="E90" i="6"/>
  <c r="E367" i="6" s="1"/>
  <c r="E119" i="6"/>
  <c r="E368" i="6" s="1"/>
  <c r="E148" i="6"/>
  <c r="E369" i="6" s="1"/>
  <c r="E176" i="6"/>
  <c r="E370" i="6" s="1"/>
  <c r="E204" i="6"/>
  <c r="E371" i="6" s="1"/>
  <c r="E232" i="6"/>
  <c r="E372" i="6" s="1"/>
  <c r="E259" i="6"/>
  <c r="E373" i="6" s="1"/>
  <c r="E289" i="6"/>
  <c r="E374" i="6" s="1"/>
  <c r="E316" i="6"/>
  <c r="E375" i="6" s="1"/>
  <c r="D11" i="6"/>
  <c r="D364" i="6" s="1"/>
  <c r="D39" i="6"/>
  <c r="D365" i="6" s="1"/>
  <c r="D64" i="6"/>
  <c r="D366" i="6" s="1"/>
  <c r="D90" i="6"/>
  <c r="D367" i="6" s="1"/>
  <c r="D119" i="6"/>
  <c r="D368" i="6" s="1"/>
  <c r="D148" i="6"/>
  <c r="D369" i="6" s="1"/>
  <c r="D176" i="6"/>
  <c r="D370" i="6" s="1"/>
  <c r="D204" i="6"/>
  <c r="D371" i="6" s="1"/>
  <c r="D232" i="6"/>
  <c r="D372" i="6" s="1"/>
  <c r="D259" i="6"/>
  <c r="D373" i="6" s="1"/>
  <c r="D289" i="6"/>
  <c r="D374" i="6" s="1"/>
  <c r="D316" i="6"/>
  <c r="D375" i="6" s="1"/>
  <c r="C11" i="6"/>
  <c r="C364" i="6" s="1"/>
  <c r="C39" i="6"/>
  <c r="C365" i="6" s="1"/>
  <c r="C64" i="6"/>
  <c r="C366" i="6" s="1"/>
  <c r="C90" i="6"/>
  <c r="C367" i="6" s="1"/>
  <c r="C119" i="6"/>
  <c r="C368" i="6" s="1"/>
  <c r="C148" i="6"/>
  <c r="C369" i="6" s="1"/>
  <c r="C176" i="6"/>
  <c r="C370" i="6" s="1"/>
  <c r="C204" i="6"/>
  <c r="C371" i="6" s="1"/>
  <c r="C232" i="6"/>
  <c r="C372" i="6" s="1"/>
  <c r="C259" i="6"/>
  <c r="C373" i="6" s="1"/>
  <c r="C289" i="6"/>
  <c r="C374" i="6" s="1"/>
  <c r="C316" i="6"/>
  <c r="C375" i="6" s="1"/>
  <c r="B11" i="6"/>
  <c r="B364" i="6" s="1"/>
  <c r="B39" i="6"/>
  <c r="B365" i="6" s="1"/>
  <c r="B64" i="6"/>
  <c r="B366" i="6" s="1"/>
  <c r="B90" i="6"/>
  <c r="B367" i="6" s="1"/>
  <c r="B119" i="6"/>
  <c r="B368" i="6" s="1"/>
  <c r="B148" i="6"/>
  <c r="B369" i="6" s="1"/>
  <c r="B176" i="6"/>
  <c r="B370" i="6" s="1"/>
  <c r="B204" i="6"/>
  <c r="B371" i="6" s="1"/>
  <c r="B232" i="6"/>
  <c r="B372" i="6" s="1"/>
  <c r="B259" i="6"/>
  <c r="B373" i="6" s="1"/>
  <c r="B289" i="6"/>
  <c r="B374" i="6" s="1"/>
  <c r="B316" i="6"/>
  <c r="B375" i="6" s="1"/>
  <c r="H79" i="5"/>
  <c r="H864" i="5" s="1"/>
  <c r="G79" i="5"/>
  <c r="G864" i="5" s="1"/>
  <c r="H184" i="5"/>
  <c r="H868" i="5" s="1"/>
  <c r="G184" i="5"/>
  <c r="G868" i="5" s="1"/>
  <c r="J79" i="5"/>
  <c r="J864" i="5" s="1"/>
  <c r="J184" i="5"/>
  <c r="J868" i="5" s="1"/>
  <c r="HP72" i="15"/>
  <c r="I79" i="5" s="1"/>
  <c r="I864" i="5" s="1"/>
  <c r="HP76" i="15"/>
  <c r="I184" i="5" s="1"/>
  <c r="I868" i="5" s="1"/>
  <c r="F79" i="5"/>
  <c r="F864" i="5" s="1"/>
  <c r="F184" i="5"/>
  <c r="F868" i="5" s="1"/>
  <c r="E79" i="5"/>
  <c r="E864" i="5" s="1"/>
  <c r="E184" i="5"/>
  <c r="E868" i="5" s="1"/>
  <c r="D79" i="5"/>
  <c r="D864" i="5" s="1"/>
  <c r="D184" i="5"/>
  <c r="D868" i="5" s="1"/>
  <c r="C79" i="5"/>
  <c r="C864" i="5" s="1"/>
  <c r="C184" i="5"/>
  <c r="C868" i="5" s="1"/>
  <c r="B79" i="5"/>
  <c r="B864" i="5" s="1"/>
  <c r="B184" i="5"/>
  <c r="B868" i="5" s="1"/>
  <c r="H26" i="5"/>
  <c r="H832" i="5" s="1"/>
  <c r="G26" i="5"/>
  <c r="G832" i="5" s="1"/>
  <c r="H53" i="5"/>
  <c r="H833" i="5" s="1"/>
  <c r="G53" i="5"/>
  <c r="G833" i="5" s="1"/>
  <c r="H81" i="5"/>
  <c r="H834" i="5" s="1"/>
  <c r="G81" i="5"/>
  <c r="G834" i="5" s="1"/>
  <c r="H109" i="5"/>
  <c r="H835" i="5" s="1"/>
  <c r="G109" i="5"/>
  <c r="G835" i="5" s="1"/>
  <c r="H137" i="5"/>
  <c r="H836" i="5" s="1"/>
  <c r="G137" i="5"/>
  <c r="G836" i="5" s="1"/>
  <c r="H166" i="5"/>
  <c r="H837" i="5" s="1"/>
  <c r="G166" i="5"/>
  <c r="G837" i="5" s="1"/>
  <c r="H197" i="5"/>
  <c r="H838" i="5" s="1"/>
  <c r="G197" i="5"/>
  <c r="G838" i="5" s="1"/>
  <c r="H224" i="5"/>
  <c r="H839" i="5" s="1"/>
  <c r="G224" i="5"/>
  <c r="G839" i="5" s="1"/>
  <c r="H249" i="5"/>
  <c r="H840" i="5" s="1"/>
  <c r="G249" i="5"/>
  <c r="G840" i="5" s="1"/>
  <c r="H276" i="5"/>
  <c r="H841" i="5" s="1"/>
  <c r="G276" i="5"/>
  <c r="G841" i="5" s="1"/>
  <c r="J26" i="5"/>
  <c r="J832" i="5" s="1"/>
  <c r="J53" i="5"/>
  <c r="J833" i="5" s="1"/>
  <c r="J81" i="5"/>
  <c r="J834" i="5" s="1"/>
  <c r="J109" i="5"/>
  <c r="J835" i="5" s="1"/>
  <c r="J137" i="5"/>
  <c r="J836" i="5" s="1"/>
  <c r="J166" i="5"/>
  <c r="J837" i="5" s="1"/>
  <c r="J197" i="5"/>
  <c r="J838" i="5" s="1"/>
  <c r="J224" i="5"/>
  <c r="J839" i="5" s="1"/>
  <c r="J249" i="5"/>
  <c r="J840" i="5" s="1"/>
  <c r="J276" i="5"/>
  <c r="J841" i="5" s="1"/>
  <c r="HF70" i="15"/>
  <c r="I26" i="5" s="1"/>
  <c r="I832" i="5" s="1"/>
  <c r="HF71" i="15"/>
  <c r="I53" i="5" s="1"/>
  <c r="I833" i="5" s="1"/>
  <c r="HF72" i="15"/>
  <c r="I81" i="5" s="1"/>
  <c r="I834" i="5" s="1"/>
  <c r="HF73" i="15"/>
  <c r="I109" i="5" s="1"/>
  <c r="I835" i="5" s="1"/>
  <c r="HF74" i="15"/>
  <c r="I137" i="5" s="1"/>
  <c r="I836" i="5" s="1"/>
  <c r="HF75" i="15"/>
  <c r="I166" i="5" s="1"/>
  <c r="I837" i="5" s="1"/>
  <c r="HF76" i="15"/>
  <c r="I197" i="5" s="1"/>
  <c r="I838" i="5" s="1"/>
  <c r="HF77" i="15"/>
  <c r="I224" i="5" s="1"/>
  <c r="I839" i="5" s="1"/>
  <c r="HF78" i="15"/>
  <c r="I249" i="5" s="1"/>
  <c r="I840" i="5" s="1"/>
  <c r="HF79" i="15"/>
  <c r="I276" i="5" s="1"/>
  <c r="I841" i="5" s="1"/>
  <c r="F26" i="5"/>
  <c r="F832" i="5" s="1"/>
  <c r="F53" i="5"/>
  <c r="F833" i="5" s="1"/>
  <c r="F81" i="5"/>
  <c r="F834" i="5" s="1"/>
  <c r="F109" i="5"/>
  <c r="F835" i="5" s="1"/>
  <c r="F137" i="5"/>
  <c r="F836" i="5" s="1"/>
  <c r="F166" i="5"/>
  <c r="F837" i="5" s="1"/>
  <c r="F197" i="5"/>
  <c r="F838" i="5" s="1"/>
  <c r="F224" i="5"/>
  <c r="F839" i="5" s="1"/>
  <c r="F249" i="5"/>
  <c r="F840" i="5" s="1"/>
  <c r="F276" i="5"/>
  <c r="F841" i="5" s="1"/>
  <c r="E26" i="5"/>
  <c r="E832" i="5" s="1"/>
  <c r="E53" i="5"/>
  <c r="E833" i="5" s="1"/>
  <c r="E81" i="5"/>
  <c r="E834" i="5" s="1"/>
  <c r="E109" i="5"/>
  <c r="E835" i="5" s="1"/>
  <c r="E137" i="5"/>
  <c r="E836" i="5" s="1"/>
  <c r="E166" i="5"/>
  <c r="E837" i="5" s="1"/>
  <c r="E197" i="5"/>
  <c r="E838" i="5" s="1"/>
  <c r="E224" i="5"/>
  <c r="E839" i="5" s="1"/>
  <c r="E249" i="5"/>
  <c r="E840" i="5" s="1"/>
  <c r="E276" i="5"/>
  <c r="E841" i="5" s="1"/>
  <c r="D26" i="5"/>
  <c r="D832" i="5" s="1"/>
  <c r="D53" i="5"/>
  <c r="D833" i="5" s="1"/>
  <c r="D81" i="5"/>
  <c r="D834" i="5" s="1"/>
  <c r="D109" i="5"/>
  <c r="D835" i="5" s="1"/>
  <c r="D137" i="5"/>
  <c r="D836" i="5" s="1"/>
  <c r="D166" i="5"/>
  <c r="D837" i="5" s="1"/>
  <c r="D197" i="5"/>
  <c r="D838" i="5" s="1"/>
  <c r="D224" i="5"/>
  <c r="D839" i="5" s="1"/>
  <c r="D249" i="5"/>
  <c r="D840" i="5" s="1"/>
  <c r="D276" i="5"/>
  <c r="D841" i="5" s="1"/>
  <c r="C26" i="5"/>
  <c r="C832" i="5" s="1"/>
  <c r="C53" i="5"/>
  <c r="C833" i="5" s="1"/>
  <c r="C81" i="5"/>
  <c r="C834" i="5" s="1"/>
  <c r="C109" i="5"/>
  <c r="C835" i="5" s="1"/>
  <c r="C137" i="5"/>
  <c r="C836" i="5" s="1"/>
  <c r="C166" i="5"/>
  <c r="C837" i="5" s="1"/>
  <c r="C197" i="5"/>
  <c r="C838" i="5" s="1"/>
  <c r="C224" i="5"/>
  <c r="C839" i="5" s="1"/>
  <c r="C249" i="5"/>
  <c r="C840" i="5" s="1"/>
  <c r="C276" i="5"/>
  <c r="C841" i="5" s="1"/>
  <c r="B26" i="5"/>
  <c r="B832" i="5" s="1"/>
  <c r="B53" i="5"/>
  <c r="B833" i="5" s="1"/>
  <c r="B81" i="5"/>
  <c r="B834" i="5" s="1"/>
  <c r="B109" i="5"/>
  <c r="B835" i="5" s="1"/>
  <c r="B137" i="5"/>
  <c r="B836" i="5" s="1"/>
  <c r="B166" i="5"/>
  <c r="B837" i="5" s="1"/>
  <c r="B197" i="5"/>
  <c r="B838" i="5" s="1"/>
  <c r="B224" i="5"/>
  <c r="B839" i="5" s="1"/>
  <c r="B249" i="5"/>
  <c r="B840" i="5" s="1"/>
  <c r="B276" i="5"/>
  <c r="B841" i="5" s="1"/>
  <c r="H278" i="5"/>
  <c r="H816" i="5" s="1"/>
  <c r="G278" i="5"/>
  <c r="G816" i="5" s="1"/>
  <c r="G817" i="5" s="1"/>
  <c r="H636" i="12" s="1"/>
  <c r="J278" i="5"/>
  <c r="J816" i="5" s="1"/>
  <c r="J817" i="5" s="1"/>
  <c r="K636" i="12" s="1"/>
  <c r="EN79" i="15"/>
  <c r="I278" i="5" s="1"/>
  <c r="I816" i="5" s="1"/>
  <c r="I817" i="5" s="1"/>
  <c r="J636" i="12" s="1"/>
  <c r="F278" i="5"/>
  <c r="F816" i="5" s="1"/>
  <c r="F817" i="5" s="1"/>
  <c r="G636" i="12" s="1"/>
  <c r="E278" i="5"/>
  <c r="E816" i="5" s="1"/>
  <c r="E817" i="5" s="1"/>
  <c r="D278" i="5"/>
  <c r="D816" i="5" s="1"/>
  <c r="D817" i="5" s="1"/>
  <c r="E636" i="12" s="1"/>
  <c r="C278" i="5"/>
  <c r="C816" i="5" s="1"/>
  <c r="C817" i="5" s="1"/>
  <c r="B278" i="5"/>
  <c r="B816" i="5" s="1"/>
  <c r="B817" i="5" s="1"/>
  <c r="K793" i="5"/>
  <c r="G52" i="5"/>
  <c r="G784" i="5" s="1"/>
  <c r="G196" i="5"/>
  <c r="G789" i="5" s="1"/>
  <c r="J52" i="5"/>
  <c r="J784" i="5" s="1"/>
  <c r="J196" i="5"/>
  <c r="J789" i="5" s="1"/>
  <c r="EX71" i="15"/>
  <c r="EX76" i="15"/>
  <c r="I196" i="5" s="1"/>
  <c r="I789" i="5" s="1"/>
  <c r="F52" i="5"/>
  <c r="F784" i="5" s="1"/>
  <c r="F196" i="5"/>
  <c r="F789" i="5" s="1"/>
  <c r="E52" i="5"/>
  <c r="E784" i="5" s="1"/>
  <c r="E196" i="5"/>
  <c r="E789" i="5" s="1"/>
  <c r="D52" i="5"/>
  <c r="D784" i="5" s="1"/>
  <c r="D196" i="5"/>
  <c r="D789" i="5" s="1"/>
  <c r="C52" i="5"/>
  <c r="C784" i="5" s="1"/>
  <c r="C196" i="5"/>
  <c r="C789" i="5" s="1"/>
  <c r="B52" i="5"/>
  <c r="B784" i="5" s="1"/>
  <c r="B196" i="5"/>
  <c r="B789" i="5" s="1"/>
  <c r="K769" i="5"/>
  <c r="J164" i="5"/>
  <c r="J764" i="5" s="1"/>
  <c r="J769" i="5" s="1"/>
  <c r="GL75" i="15"/>
  <c r="I164" i="5" s="1"/>
  <c r="I764" i="5" s="1"/>
  <c r="I769" i="5" s="1"/>
  <c r="G164" i="5"/>
  <c r="G764" i="5" s="1"/>
  <c r="G769" i="5" s="1"/>
  <c r="F164" i="5"/>
  <c r="F764" i="5" s="1"/>
  <c r="F769" i="5" s="1"/>
  <c r="E164" i="5"/>
  <c r="E764" i="5" s="1"/>
  <c r="E769" i="5" s="1"/>
  <c r="D164" i="5"/>
  <c r="D764" i="5" s="1"/>
  <c r="D769" i="5" s="1"/>
  <c r="C164" i="5"/>
  <c r="C764" i="5" s="1"/>
  <c r="C769" i="5" s="1"/>
  <c r="B164" i="5"/>
  <c r="B764" i="5" s="1"/>
  <c r="B769" i="5" s="1"/>
  <c r="K746" i="5"/>
  <c r="G163" i="5"/>
  <c r="G741" i="5" s="1"/>
  <c r="G746" i="5" s="1"/>
  <c r="J163" i="5"/>
  <c r="J741" i="5" s="1"/>
  <c r="J746" i="5" s="1"/>
  <c r="K509" i="12" s="1"/>
  <c r="ED75" i="15"/>
  <c r="I163" i="5" s="1"/>
  <c r="I741" i="5" s="1"/>
  <c r="I746" i="5" s="1"/>
  <c r="F163" i="5"/>
  <c r="F741" i="5" s="1"/>
  <c r="F746" i="5" s="1"/>
  <c r="G509" i="12" s="1"/>
  <c r="E163" i="5"/>
  <c r="E741" i="5" s="1"/>
  <c r="E746" i="5" s="1"/>
  <c r="F509" i="12" s="1"/>
  <c r="D163" i="5"/>
  <c r="D741" i="5" s="1"/>
  <c r="D746" i="5" s="1"/>
  <c r="E509" i="12" s="1"/>
  <c r="C163" i="5"/>
  <c r="C741" i="5" s="1"/>
  <c r="C746" i="5" s="1"/>
  <c r="D509" i="12" s="1"/>
  <c r="B163" i="5"/>
  <c r="B741" i="5" s="1"/>
  <c r="B746" i="5" s="1"/>
  <c r="C509" i="12" s="1"/>
  <c r="K720" i="5"/>
  <c r="G277" i="5"/>
  <c r="G719" i="5" s="1"/>
  <c r="G720" i="5" s="1"/>
  <c r="J277" i="5"/>
  <c r="J719" i="5" s="1"/>
  <c r="J720" i="5" s="1"/>
  <c r="K560" i="12" s="1"/>
  <c r="GV79" i="15"/>
  <c r="I277" i="5" s="1"/>
  <c r="I719" i="5" s="1"/>
  <c r="I720" i="5" s="1"/>
  <c r="J560" i="12" s="1"/>
  <c r="F277" i="5"/>
  <c r="F719" i="5" s="1"/>
  <c r="F720" i="5" s="1"/>
  <c r="E277" i="5"/>
  <c r="E719" i="5" s="1"/>
  <c r="E720" i="5" s="1"/>
  <c r="F560" i="12" s="1"/>
  <c r="D277" i="5"/>
  <c r="D719" i="5" s="1"/>
  <c r="D720" i="5" s="1"/>
  <c r="E560" i="12" s="1"/>
  <c r="C277" i="5"/>
  <c r="C719" i="5" s="1"/>
  <c r="C720" i="5" s="1"/>
  <c r="D560" i="12" s="1"/>
  <c r="B277" i="5"/>
  <c r="B719" i="5" s="1"/>
  <c r="B720" i="5" s="1"/>
  <c r="C560" i="12" s="1"/>
  <c r="H18" i="5"/>
  <c r="H682" i="5" s="1"/>
  <c r="G18" i="5"/>
  <c r="G682" i="5" s="1"/>
  <c r="H45" i="5"/>
  <c r="H683" i="5" s="1"/>
  <c r="G45" i="5"/>
  <c r="G683" i="5" s="1"/>
  <c r="H73" i="5"/>
  <c r="H684" i="5" s="1"/>
  <c r="G73" i="5"/>
  <c r="G684" i="5" s="1"/>
  <c r="H101" i="5"/>
  <c r="H685" i="5" s="1"/>
  <c r="G101" i="5"/>
  <c r="G685" i="5" s="1"/>
  <c r="H128" i="5"/>
  <c r="H686" i="5" s="1"/>
  <c r="G128" i="5"/>
  <c r="G686" i="5" s="1"/>
  <c r="H154" i="5"/>
  <c r="H687" i="5" s="1"/>
  <c r="G154" i="5"/>
  <c r="G687" i="5" s="1"/>
  <c r="H187" i="5"/>
  <c r="H688" i="5" s="1"/>
  <c r="G187" i="5"/>
  <c r="G688" i="5" s="1"/>
  <c r="H216" i="5"/>
  <c r="H689" i="5" s="1"/>
  <c r="G216" i="5"/>
  <c r="G689" i="5" s="1"/>
  <c r="H243" i="5"/>
  <c r="H690" i="5" s="1"/>
  <c r="G243" i="5"/>
  <c r="G690" i="5" s="1"/>
  <c r="H270" i="5"/>
  <c r="H691" i="5" s="1"/>
  <c r="G270" i="5"/>
  <c r="G691" i="5" s="1"/>
  <c r="J18" i="5"/>
  <c r="J682" i="5" s="1"/>
  <c r="J45" i="5"/>
  <c r="J683" i="5" s="1"/>
  <c r="J73" i="5"/>
  <c r="J684" i="5" s="1"/>
  <c r="J685" i="5"/>
  <c r="J128" i="5"/>
  <c r="J686" i="5" s="1"/>
  <c r="J154" i="5"/>
  <c r="J687" i="5" s="1"/>
  <c r="J187" i="5"/>
  <c r="J688" i="5" s="1"/>
  <c r="J216" i="5"/>
  <c r="J689" i="5" s="1"/>
  <c r="J243" i="5"/>
  <c r="J690" i="5" s="1"/>
  <c r="J270" i="5"/>
  <c r="J691" i="5" s="1"/>
  <c r="BG70" i="15"/>
  <c r="I18" i="5" s="1"/>
  <c r="I682" i="5" s="1"/>
  <c r="BG71" i="15"/>
  <c r="I45" i="5" s="1"/>
  <c r="I683" i="5" s="1"/>
  <c r="BG72" i="15"/>
  <c r="I73" i="5" s="1"/>
  <c r="I684" i="5" s="1"/>
  <c r="BG73" i="15"/>
  <c r="I101" i="5" s="1"/>
  <c r="I685" i="5" s="1"/>
  <c r="BG74" i="15"/>
  <c r="I128" i="5" s="1"/>
  <c r="I686" i="5" s="1"/>
  <c r="BG75" i="15"/>
  <c r="I154" i="5" s="1"/>
  <c r="I687" i="5" s="1"/>
  <c r="BG76" i="15"/>
  <c r="I187" i="5" s="1"/>
  <c r="I688" i="5" s="1"/>
  <c r="BG77" i="15"/>
  <c r="I216" i="5" s="1"/>
  <c r="I689" i="5" s="1"/>
  <c r="BG78" i="15"/>
  <c r="I243" i="5" s="1"/>
  <c r="I690" i="5" s="1"/>
  <c r="BG79" i="15"/>
  <c r="I270" i="5" s="1"/>
  <c r="I691" i="5" s="1"/>
  <c r="F18" i="5"/>
  <c r="F682" i="5" s="1"/>
  <c r="F45" i="5"/>
  <c r="F683" i="5" s="1"/>
  <c r="F73" i="5"/>
  <c r="F684" i="5" s="1"/>
  <c r="F101" i="5"/>
  <c r="F685" i="5" s="1"/>
  <c r="F128" i="5"/>
  <c r="F686" i="5" s="1"/>
  <c r="F154" i="5"/>
  <c r="F687" i="5" s="1"/>
  <c r="F187" i="5"/>
  <c r="F688" i="5" s="1"/>
  <c r="F216" i="5"/>
  <c r="F689" i="5" s="1"/>
  <c r="F243" i="5"/>
  <c r="F690" i="5" s="1"/>
  <c r="F270" i="5"/>
  <c r="F691" i="5" s="1"/>
  <c r="E18" i="5"/>
  <c r="E682" i="5" s="1"/>
  <c r="E45" i="5"/>
  <c r="E683" i="5" s="1"/>
  <c r="E73" i="5"/>
  <c r="E684" i="5" s="1"/>
  <c r="E101" i="5"/>
  <c r="E685" i="5" s="1"/>
  <c r="E128" i="5"/>
  <c r="E686" i="5" s="1"/>
  <c r="E154" i="5"/>
  <c r="E687" i="5" s="1"/>
  <c r="E187" i="5"/>
  <c r="E688" i="5" s="1"/>
  <c r="E216" i="5"/>
  <c r="E689" i="5" s="1"/>
  <c r="E243" i="5"/>
  <c r="E690" i="5" s="1"/>
  <c r="E270" i="5"/>
  <c r="E691" i="5" s="1"/>
  <c r="D18" i="5"/>
  <c r="D682" i="5" s="1"/>
  <c r="D45" i="5"/>
  <c r="D683" i="5" s="1"/>
  <c r="D73" i="5"/>
  <c r="D684" i="5" s="1"/>
  <c r="D101" i="5"/>
  <c r="D685" i="5" s="1"/>
  <c r="D128" i="5"/>
  <c r="D686" i="5" s="1"/>
  <c r="D154" i="5"/>
  <c r="D687" i="5" s="1"/>
  <c r="D187" i="5"/>
  <c r="D688" i="5" s="1"/>
  <c r="D216" i="5"/>
  <c r="D689" i="5" s="1"/>
  <c r="D243" i="5"/>
  <c r="D690" i="5" s="1"/>
  <c r="D270" i="5"/>
  <c r="D691" i="5" s="1"/>
  <c r="C18" i="5"/>
  <c r="C682" i="5" s="1"/>
  <c r="C45" i="5"/>
  <c r="C683" i="5" s="1"/>
  <c r="C73" i="5"/>
  <c r="C684" i="5" s="1"/>
  <c r="C101" i="5"/>
  <c r="C685" i="5" s="1"/>
  <c r="C128" i="5"/>
  <c r="C686" i="5" s="1"/>
  <c r="C154" i="5"/>
  <c r="C687" i="5" s="1"/>
  <c r="C187" i="5"/>
  <c r="C688" i="5" s="1"/>
  <c r="C216" i="5"/>
  <c r="C689" i="5" s="1"/>
  <c r="C243" i="5"/>
  <c r="C690" i="5" s="1"/>
  <c r="C270" i="5"/>
  <c r="C691" i="5" s="1"/>
  <c r="B18" i="5"/>
  <c r="B682" i="5" s="1"/>
  <c r="B45" i="5"/>
  <c r="B683" i="5" s="1"/>
  <c r="B73" i="5"/>
  <c r="B684" i="5" s="1"/>
  <c r="B101" i="5"/>
  <c r="B685" i="5" s="1"/>
  <c r="B128" i="5"/>
  <c r="B686" i="5" s="1"/>
  <c r="B154" i="5"/>
  <c r="B687" i="5" s="1"/>
  <c r="B187" i="5"/>
  <c r="B688" i="5" s="1"/>
  <c r="B216" i="5"/>
  <c r="B689" i="5" s="1"/>
  <c r="B243" i="5"/>
  <c r="B690" i="5" s="1"/>
  <c r="B270" i="5"/>
  <c r="B691" i="5" s="1"/>
  <c r="G51" i="5"/>
  <c r="H51" i="5"/>
  <c r="K661" i="5"/>
  <c r="G160" i="5"/>
  <c r="H160" i="5"/>
  <c r="H663" i="5" s="1"/>
  <c r="G194" i="5"/>
  <c r="H194" i="5"/>
  <c r="H664" i="5" s="1"/>
  <c r="K665" i="5"/>
  <c r="K666" i="5"/>
  <c r="K667" i="5"/>
  <c r="G661" i="5"/>
  <c r="G665" i="5"/>
  <c r="G666" i="5"/>
  <c r="G667" i="5"/>
  <c r="J51" i="5"/>
  <c r="J659" i="5" s="1"/>
  <c r="J160" i="5"/>
  <c r="J663" i="5" s="1"/>
  <c r="J666" i="5"/>
  <c r="J667" i="5"/>
  <c r="CZ71" i="15"/>
  <c r="I51" i="5" s="1"/>
  <c r="I659" i="5" s="1"/>
  <c r="CZ75" i="15"/>
  <c r="I160" i="5" s="1"/>
  <c r="I663" i="5" s="1"/>
  <c r="CZ76" i="15"/>
  <c r="I194" i="5" s="1"/>
  <c r="I664" i="5" s="1"/>
  <c r="I666" i="5"/>
  <c r="I667" i="5"/>
  <c r="F51" i="5"/>
  <c r="F659" i="5" s="1"/>
  <c r="F661" i="5"/>
  <c r="F160" i="5"/>
  <c r="F663" i="5" s="1"/>
  <c r="F194" i="5"/>
  <c r="F664" i="5" s="1"/>
  <c r="F665" i="5"/>
  <c r="F666" i="5"/>
  <c r="F667" i="5"/>
  <c r="E51" i="5"/>
  <c r="E659" i="5" s="1"/>
  <c r="E661" i="5"/>
  <c r="E160" i="5"/>
  <c r="E663" i="5" s="1"/>
  <c r="E194" i="5"/>
  <c r="E664" i="5" s="1"/>
  <c r="E665" i="5"/>
  <c r="E666" i="5"/>
  <c r="E667" i="5"/>
  <c r="D51" i="5"/>
  <c r="D659" i="5" s="1"/>
  <c r="D661" i="5"/>
  <c r="D160" i="5"/>
  <c r="D663" i="5" s="1"/>
  <c r="D194" i="5"/>
  <c r="D664" i="5" s="1"/>
  <c r="D665" i="5"/>
  <c r="D666" i="5"/>
  <c r="D667" i="5"/>
  <c r="C51" i="5"/>
  <c r="C659" i="5" s="1"/>
  <c r="C160" i="5"/>
  <c r="C663" i="5" s="1"/>
  <c r="C194" i="5"/>
  <c r="C664" i="5" s="1"/>
  <c r="C665" i="5"/>
  <c r="C666" i="5"/>
  <c r="C667" i="5"/>
  <c r="B51" i="5"/>
  <c r="B659" i="5" s="1"/>
  <c r="B160" i="5"/>
  <c r="B663" i="5" s="1"/>
  <c r="B194" i="5"/>
  <c r="B664" i="5" s="1"/>
  <c r="B666" i="5"/>
  <c r="B667" i="5"/>
  <c r="K629" i="5"/>
  <c r="K635" i="5" s="1"/>
  <c r="G130" i="5"/>
  <c r="G629" i="5" s="1"/>
  <c r="G635" i="5" s="1"/>
  <c r="J130" i="5"/>
  <c r="J629" i="5" s="1"/>
  <c r="J635" i="5" s="1"/>
  <c r="CF74" i="15"/>
  <c r="I130" i="5" s="1"/>
  <c r="I629" i="5" s="1"/>
  <c r="I635" i="5" s="1"/>
  <c r="F130" i="5"/>
  <c r="F629" i="5" s="1"/>
  <c r="F635" i="5" s="1"/>
  <c r="E130" i="5"/>
  <c r="E629" i="5" s="1"/>
  <c r="E635" i="5" s="1"/>
  <c r="D130" i="5"/>
  <c r="D629" i="5" s="1"/>
  <c r="D635" i="5" s="1"/>
  <c r="C130" i="5"/>
  <c r="C629" i="5" s="1"/>
  <c r="C635" i="5" s="1"/>
  <c r="B130" i="5"/>
  <c r="B629" i="5" s="1"/>
  <c r="B631" i="5"/>
  <c r="K592" i="5"/>
  <c r="G50" i="5"/>
  <c r="G593" i="5" s="1"/>
  <c r="H50" i="5"/>
  <c r="H593" i="5" s="1"/>
  <c r="K594" i="5"/>
  <c r="K595" i="5"/>
  <c r="G134" i="5"/>
  <c r="H134" i="5"/>
  <c r="H596" i="5" s="1"/>
  <c r="K597" i="5"/>
  <c r="G193" i="5"/>
  <c r="G598" i="5" s="1"/>
  <c r="H193" i="5"/>
  <c r="H598" i="5" s="1"/>
  <c r="G222" i="5"/>
  <c r="G599" i="5" s="1"/>
  <c r="H222" i="5"/>
  <c r="H599" i="5" s="1"/>
  <c r="G247" i="5"/>
  <c r="G600" i="5" s="1"/>
  <c r="H247" i="5"/>
  <c r="H600" i="5" s="1"/>
  <c r="G274" i="5"/>
  <c r="G601" i="5" s="1"/>
  <c r="H274" i="5"/>
  <c r="G23" i="5"/>
  <c r="G592" i="5" s="1"/>
  <c r="G78" i="5"/>
  <c r="G594" i="5" s="1"/>
  <c r="G107" i="5"/>
  <c r="G595" i="5" s="1"/>
  <c r="G159" i="5"/>
  <c r="G597" i="5" s="1"/>
  <c r="J23" i="5"/>
  <c r="J592" i="5" s="1"/>
  <c r="J50" i="5"/>
  <c r="J593" i="5" s="1"/>
  <c r="J78" i="5"/>
  <c r="J594" i="5" s="1"/>
  <c r="J107" i="5"/>
  <c r="J595" i="5" s="1"/>
  <c r="J134" i="5"/>
  <c r="J596" i="5" s="1"/>
  <c r="J159" i="5"/>
  <c r="J597" i="5" s="1"/>
  <c r="J193" i="5"/>
  <c r="J598" i="5" s="1"/>
  <c r="J222" i="5"/>
  <c r="J599" i="5" s="1"/>
  <c r="J247" i="5"/>
  <c r="J600" i="5" s="1"/>
  <c r="J274" i="5"/>
  <c r="J601" i="5" s="1"/>
  <c r="GB70" i="15"/>
  <c r="I23" i="5" s="1"/>
  <c r="I592" i="5" s="1"/>
  <c r="GB71" i="15"/>
  <c r="I50" i="5" s="1"/>
  <c r="I593" i="5" s="1"/>
  <c r="GB72" i="15"/>
  <c r="I78" i="5" s="1"/>
  <c r="I594" i="5" s="1"/>
  <c r="GB73" i="15"/>
  <c r="I107" i="5" s="1"/>
  <c r="I595" i="5" s="1"/>
  <c r="GB74" i="15"/>
  <c r="I134" i="5" s="1"/>
  <c r="I596" i="5" s="1"/>
  <c r="GB75" i="15"/>
  <c r="I159" i="5" s="1"/>
  <c r="I597" i="5" s="1"/>
  <c r="GB76" i="15"/>
  <c r="I193" i="5" s="1"/>
  <c r="I598" i="5" s="1"/>
  <c r="GB77" i="15"/>
  <c r="I222" i="5" s="1"/>
  <c r="I599" i="5" s="1"/>
  <c r="GB78" i="15"/>
  <c r="I247" i="5" s="1"/>
  <c r="I600" i="5" s="1"/>
  <c r="GB79" i="15"/>
  <c r="I274" i="5" s="1"/>
  <c r="I601" i="5" s="1"/>
  <c r="F23" i="5"/>
  <c r="F592" i="5" s="1"/>
  <c r="F50" i="5"/>
  <c r="F593" i="5" s="1"/>
  <c r="F78" i="5"/>
  <c r="F594" i="5" s="1"/>
  <c r="F107" i="5"/>
  <c r="F595" i="5" s="1"/>
  <c r="F134" i="5"/>
  <c r="F596" i="5" s="1"/>
  <c r="F159" i="5"/>
  <c r="F597" i="5" s="1"/>
  <c r="F193" i="5"/>
  <c r="F598" i="5" s="1"/>
  <c r="F222" i="5"/>
  <c r="F599" i="5" s="1"/>
  <c r="F247" i="5"/>
  <c r="F600" i="5" s="1"/>
  <c r="F274" i="5"/>
  <c r="F601" i="5" s="1"/>
  <c r="E23" i="5"/>
  <c r="E592" i="5" s="1"/>
  <c r="E50" i="5"/>
  <c r="E593" i="5" s="1"/>
  <c r="E78" i="5"/>
  <c r="E594" i="5" s="1"/>
  <c r="E107" i="5"/>
  <c r="E595" i="5" s="1"/>
  <c r="E134" i="5"/>
  <c r="E596" i="5" s="1"/>
  <c r="E159" i="5"/>
  <c r="E597" i="5" s="1"/>
  <c r="E193" i="5"/>
  <c r="E598" i="5" s="1"/>
  <c r="E222" i="5"/>
  <c r="E599" i="5" s="1"/>
  <c r="E247" i="5"/>
  <c r="E600" i="5" s="1"/>
  <c r="E274" i="5"/>
  <c r="E601" i="5" s="1"/>
  <c r="D23" i="5"/>
  <c r="D592" i="5" s="1"/>
  <c r="D50" i="5"/>
  <c r="D593" i="5" s="1"/>
  <c r="D78" i="5"/>
  <c r="D594" i="5" s="1"/>
  <c r="D107" i="5"/>
  <c r="D595" i="5" s="1"/>
  <c r="D134" i="5"/>
  <c r="D596" i="5" s="1"/>
  <c r="D159" i="5"/>
  <c r="D597" i="5" s="1"/>
  <c r="D193" i="5"/>
  <c r="D598" i="5" s="1"/>
  <c r="D222" i="5"/>
  <c r="D599" i="5" s="1"/>
  <c r="D247" i="5"/>
  <c r="D600" i="5" s="1"/>
  <c r="D274" i="5"/>
  <c r="D601" i="5" s="1"/>
  <c r="C23" i="5"/>
  <c r="C592" i="5" s="1"/>
  <c r="C50" i="5"/>
  <c r="C593" i="5" s="1"/>
  <c r="C78" i="5"/>
  <c r="C594" i="5" s="1"/>
  <c r="C107" i="5"/>
  <c r="C595" i="5" s="1"/>
  <c r="C134" i="5"/>
  <c r="C596" i="5" s="1"/>
  <c r="C159" i="5"/>
  <c r="C597" i="5" s="1"/>
  <c r="C193" i="5"/>
  <c r="C598" i="5" s="1"/>
  <c r="C222" i="5"/>
  <c r="C599" i="5" s="1"/>
  <c r="C247" i="5"/>
  <c r="C600" i="5" s="1"/>
  <c r="C274" i="5"/>
  <c r="C601" i="5" s="1"/>
  <c r="B23" i="5"/>
  <c r="B592" i="5" s="1"/>
  <c r="B50" i="5"/>
  <c r="B593" i="5" s="1"/>
  <c r="B78" i="5"/>
  <c r="B594" i="5" s="1"/>
  <c r="B107" i="5"/>
  <c r="B595" i="5" s="1"/>
  <c r="B134" i="5"/>
  <c r="B596" i="5" s="1"/>
  <c r="B159" i="5"/>
  <c r="B597" i="5" s="1"/>
  <c r="B193" i="5"/>
  <c r="B598" i="5" s="1"/>
  <c r="B222" i="5"/>
  <c r="B599" i="5" s="1"/>
  <c r="B247" i="5"/>
  <c r="B600" i="5" s="1"/>
  <c r="B274" i="5"/>
  <c r="B601" i="5" s="1"/>
  <c r="G22" i="5"/>
  <c r="H22" i="5"/>
  <c r="H560" i="5" s="1"/>
  <c r="G49" i="5"/>
  <c r="H49" i="5"/>
  <c r="H561" i="5" s="1"/>
  <c r="G77" i="5"/>
  <c r="H77" i="5"/>
  <c r="H562" i="5" s="1"/>
  <c r="G106" i="5"/>
  <c r="H106" i="5"/>
  <c r="H563" i="5" s="1"/>
  <c r="G133" i="5"/>
  <c r="H133" i="5"/>
  <c r="G158" i="5"/>
  <c r="H158" i="5"/>
  <c r="G192" i="5"/>
  <c r="H192" i="5"/>
  <c r="H566" i="5" s="1"/>
  <c r="G221" i="5"/>
  <c r="H221" i="5"/>
  <c r="H567" i="5" s="1"/>
  <c r="G246" i="5"/>
  <c r="H246" i="5"/>
  <c r="H568" i="5" s="1"/>
  <c r="G273" i="5"/>
  <c r="H273" i="5"/>
  <c r="H569" i="5" s="1"/>
  <c r="J22" i="5"/>
  <c r="J560" i="5" s="1"/>
  <c r="J49" i="5"/>
  <c r="J561" i="5" s="1"/>
  <c r="J77" i="5"/>
  <c r="J562" i="5" s="1"/>
  <c r="J106" i="5"/>
  <c r="J563" i="5" s="1"/>
  <c r="J133" i="5"/>
  <c r="J564" i="5" s="1"/>
  <c r="J158" i="5"/>
  <c r="J565" i="5" s="1"/>
  <c r="J192" i="5"/>
  <c r="J566" i="5" s="1"/>
  <c r="J221" i="5"/>
  <c r="J567" i="5" s="1"/>
  <c r="J246" i="5"/>
  <c r="J568" i="5" s="1"/>
  <c r="J273" i="5"/>
  <c r="J569" i="5" s="1"/>
  <c r="FR70" i="15"/>
  <c r="I22" i="5" s="1"/>
  <c r="I560" i="5" s="1"/>
  <c r="FR71" i="15"/>
  <c r="I49" i="5" s="1"/>
  <c r="I561" i="5" s="1"/>
  <c r="FR72" i="15"/>
  <c r="I77" i="5" s="1"/>
  <c r="I562" i="5" s="1"/>
  <c r="FR73" i="15"/>
  <c r="I106" i="5" s="1"/>
  <c r="I563" i="5" s="1"/>
  <c r="FR74" i="15"/>
  <c r="I133" i="5" s="1"/>
  <c r="I564" i="5" s="1"/>
  <c r="FR75" i="15"/>
  <c r="I158" i="5" s="1"/>
  <c r="I565" i="5" s="1"/>
  <c r="FR76" i="15"/>
  <c r="I192" i="5" s="1"/>
  <c r="I566" i="5" s="1"/>
  <c r="FR77" i="15"/>
  <c r="I221" i="5" s="1"/>
  <c r="I567" i="5" s="1"/>
  <c r="FR78" i="15"/>
  <c r="I246" i="5" s="1"/>
  <c r="I568" i="5" s="1"/>
  <c r="FR79" i="15"/>
  <c r="I273" i="5" s="1"/>
  <c r="I569" i="5" s="1"/>
  <c r="F22" i="5"/>
  <c r="F560" i="5" s="1"/>
  <c r="F49" i="5"/>
  <c r="F561" i="5" s="1"/>
  <c r="F77" i="5"/>
  <c r="F562" i="5" s="1"/>
  <c r="F106" i="5"/>
  <c r="F563" i="5" s="1"/>
  <c r="F133" i="5"/>
  <c r="F564" i="5" s="1"/>
  <c r="F158" i="5"/>
  <c r="F565" i="5" s="1"/>
  <c r="F192" i="5"/>
  <c r="F566" i="5" s="1"/>
  <c r="F221" i="5"/>
  <c r="F567" i="5" s="1"/>
  <c r="F246" i="5"/>
  <c r="F568" i="5" s="1"/>
  <c r="F273" i="5"/>
  <c r="F569" i="5" s="1"/>
  <c r="E22" i="5"/>
  <c r="E560" i="5" s="1"/>
  <c r="E49" i="5"/>
  <c r="E561" i="5" s="1"/>
  <c r="E77" i="5"/>
  <c r="E562" i="5" s="1"/>
  <c r="E106" i="5"/>
  <c r="E563" i="5" s="1"/>
  <c r="E133" i="5"/>
  <c r="E564" i="5" s="1"/>
  <c r="E158" i="5"/>
  <c r="E565" i="5" s="1"/>
  <c r="E192" i="5"/>
  <c r="E566" i="5" s="1"/>
  <c r="E221" i="5"/>
  <c r="E567" i="5" s="1"/>
  <c r="E246" i="5"/>
  <c r="E568" i="5" s="1"/>
  <c r="E273" i="5"/>
  <c r="E569" i="5" s="1"/>
  <c r="D22" i="5"/>
  <c r="D560" i="5" s="1"/>
  <c r="D49" i="5"/>
  <c r="D561" i="5" s="1"/>
  <c r="D77" i="5"/>
  <c r="D562" i="5" s="1"/>
  <c r="D106" i="5"/>
  <c r="D563" i="5" s="1"/>
  <c r="D133" i="5"/>
  <c r="D564" i="5" s="1"/>
  <c r="D158" i="5"/>
  <c r="D565" i="5" s="1"/>
  <c r="D192" i="5"/>
  <c r="D566" i="5" s="1"/>
  <c r="D221" i="5"/>
  <c r="D567" i="5" s="1"/>
  <c r="D246" i="5"/>
  <c r="D568" i="5" s="1"/>
  <c r="D273" i="5"/>
  <c r="D569" i="5" s="1"/>
  <c r="C22" i="5"/>
  <c r="C560" i="5" s="1"/>
  <c r="C49" i="5"/>
  <c r="C561" i="5" s="1"/>
  <c r="C77" i="5"/>
  <c r="C562" i="5" s="1"/>
  <c r="C106" i="5"/>
  <c r="C563" i="5" s="1"/>
  <c r="C133" i="5"/>
  <c r="C564" i="5" s="1"/>
  <c r="C158" i="5"/>
  <c r="C565" i="5" s="1"/>
  <c r="C192" i="5"/>
  <c r="C566" i="5" s="1"/>
  <c r="C221" i="5"/>
  <c r="C567" i="5" s="1"/>
  <c r="C246" i="5"/>
  <c r="C568" i="5" s="1"/>
  <c r="C273" i="5"/>
  <c r="C569" i="5" s="1"/>
  <c r="B22" i="5"/>
  <c r="B560" i="5" s="1"/>
  <c r="B49" i="5"/>
  <c r="B561" i="5" s="1"/>
  <c r="B77" i="5"/>
  <c r="B562" i="5" s="1"/>
  <c r="B106" i="5"/>
  <c r="B563" i="5" s="1"/>
  <c r="B133" i="5"/>
  <c r="B564" i="5" s="1"/>
  <c r="B158" i="5"/>
  <c r="B565" i="5" s="1"/>
  <c r="B192" i="5"/>
  <c r="B566" i="5" s="1"/>
  <c r="B221" i="5"/>
  <c r="B567" i="5" s="1"/>
  <c r="B246" i="5"/>
  <c r="B568" i="5" s="1"/>
  <c r="B273" i="5"/>
  <c r="B569" i="5" s="1"/>
  <c r="H21" i="5"/>
  <c r="H528" i="5" s="1"/>
  <c r="G21" i="5"/>
  <c r="G528" i="5" s="1"/>
  <c r="H48" i="5"/>
  <c r="H529" i="5" s="1"/>
  <c r="G48" i="5"/>
  <c r="G529" i="5" s="1"/>
  <c r="H75" i="5"/>
  <c r="H530" i="5" s="1"/>
  <c r="G75" i="5"/>
  <c r="G530" i="5" s="1"/>
  <c r="H103" i="5"/>
  <c r="H531" i="5" s="1"/>
  <c r="G103" i="5"/>
  <c r="G531" i="5" s="1"/>
  <c r="H131" i="5"/>
  <c r="H532" i="5" s="1"/>
  <c r="G131" i="5"/>
  <c r="G532" i="5" s="1"/>
  <c r="H156" i="5"/>
  <c r="H533" i="5" s="1"/>
  <c r="G156" i="5"/>
  <c r="G533" i="5" s="1"/>
  <c r="H189" i="5"/>
  <c r="H534" i="5" s="1"/>
  <c r="G189" i="5"/>
  <c r="G534" i="5" s="1"/>
  <c r="H219" i="5"/>
  <c r="H535" i="5" s="1"/>
  <c r="G219" i="5"/>
  <c r="G535" i="5" s="1"/>
  <c r="H245" i="5"/>
  <c r="H536" i="5" s="1"/>
  <c r="G245" i="5"/>
  <c r="G536" i="5" s="1"/>
  <c r="H272" i="5"/>
  <c r="H537" i="5" s="1"/>
  <c r="G272" i="5"/>
  <c r="G537" i="5" s="1"/>
  <c r="J21" i="5"/>
  <c r="J528" i="5" s="1"/>
  <c r="J48" i="5"/>
  <c r="J529" i="5" s="1"/>
  <c r="J75" i="5"/>
  <c r="J530" i="5" s="1"/>
  <c r="J103" i="5"/>
  <c r="J531" i="5" s="1"/>
  <c r="J131" i="5"/>
  <c r="J532" i="5" s="1"/>
  <c r="J156" i="5"/>
  <c r="J533" i="5" s="1"/>
  <c r="J189" i="5"/>
  <c r="J534" i="5" s="1"/>
  <c r="J219" i="5"/>
  <c r="J535" i="5" s="1"/>
  <c r="J245" i="5"/>
  <c r="J536" i="5" s="1"/>
  <c r="J272" i="5"/>
  <c r="J537" i="5" s="1"/>
  <c r="FH70" i="15"/>
  <c r="I21" i="5" s="1"/>
  <c r="I528" i="5" s="1"/>
  <c r="I48" i="5"/>
  <c r="I529" i="5" s="1"/>
  <c r="FH72" i="15"/>
  <c r="I75" i="5" s="1"/>
  <c r="I530" i="5" s="1"/>
  <c r="FH73" i="15"/>
  <c r="I103" i="5" s="1"/>
  <c r="I531" i="5" s="1"/>
  <c r="FH74" i="15"/>
  <c r="I131" i="5" s="1"/>
  <c r="I532" i="5" s="1"/>
  <c r="FH75" i="15"/>
  <c r="I156" i="5" s="1"/>
  <c r="I533" i="5" s="1"/>
  <c r="FH76" i="15"/>
  <c r="I189" i="5" s="1"/>
  <c r="I534" i="5" s="1"/>
  <c r="FH77" i="15"/>
  <c r="I219" i="5" s="1"/>
  <c r="I535" i="5" s="1"/>
  <c r="FH78" i="15"/>
  <c r="I245" i="5" s="1"/>
  <c r="I536" i="5" s="1"/>
  <c r="FH79" i="15"/>
  <c r="I272" i="5" s="1"/>
  <c r="I537" i="5" s="1"/>
  <c r="F21" i="5"/>
  <c r="F528" i="5" s="1"/>
  <c r="F48" i="5"/>
  <c r="F529" i="5" s="1"/>
  <c r="F75" i="5"/>
  <c r="F530" i="5" s="1"/>
  <c r="F103" i="5"/>
  <c r="F531" i="5" s="1"/>
  <c r="F131" i="5"/>
  <c r="F532" i="5" s="1"/>
  <c r="F156" i="5"/>
  <c r="F533" i="5" s="1"/>
  <c r="F189" i="5"/>
  <c r="F534" i="5" s="1"/>
  <c r="F219" i="5"/>
  <c r="F535" i="5" s="1"/>
  <c r="F245" i="5"/>
  <c r="F536" i="5" s="1"/>
  <c r="F272" i="5"/>
  <c r="F537" i="5" s="1"/>
  <c r="E21" i="5"/>
  <c r="E528" i="5" s="1"/>
  <c r="E48" i="5"/>
  <c r="E529" i="5" s="1"/>
  <c r="E75" i="5"/>
  <c r="E530" i="5" s="1"/>
  <c r="E103" i="5"/>
  <c r="E531" i="5" s="1"/>
  <c r="E131" i="5"/>
  <c r="E532" i="5" s="1"/>
  <c r="E156" i="5"/>
  <c r="E533" i="5" s="1"/>
  <c r="E189" i="5"/>
  <c r="E534" i="5" s="1"/>
  <c r="E219" i="5"/>
  <c r="E535" i="5" s="1"/>
  <c r="E245" i="5"/>
  <c r="E536" i="5" s="1"/>
  <c r="E272" i="5"/>
  <c r="E537" i="5" s="1"/>
  <c r="D21" i="5"/>
  <c r="D528" i="5" s="1"/>
  <c r="D48" i="5"/>
  <c r="D529" i="5" s="1"/>
  <c r="D75" i="5"/>
  <c r="D530" i="5" s="1"/>
  <c r="D103" i="5"/>
  <c r="D531" i="5" s="1"/>
  <c r="D131" i="5"/>
  <c r="D532" i="5" s="1"/>
  <c r="D156" i="5"/>
  <c r="D533" i="5" s="1"/>
  <c r="D189" i="5"/>
  <c r="D534" i="5" s="1"/>
  <c r="D219" i="5"/>
  <c r="D535" i="5" s="1"/>
  <c r="D245" i="5"/>
  <c r="D536" i="5" s="1"/>
  <c r="D272" i="5"/>
  <c r="D537" i="5" s="1"/>
  <c r="C21" i="5"/>
  <c r="C528" i="5" s="1"/>
  <c r="C48" i="5"/>
  <c r="C529" i="5" s="1"/>
  <c r="C75" i="5"/>
  <c r="C530" i="5" s="1"/>
  <c r="C103" i="5"/>
  <c r="C531" i="5" s="1"/>
  <c r="C131" i="5"/>
  <c r="C532" i="5" s="1"/>
  <c r="C156" i="5"/>
  <c r="C533" i="5" s="1"/>
  <c r="C189" i="5"/>
  <c r="C534" i="5" s="1"/>
  <c r="C219" i="5"/>
  <c r="C535" i="5" s="1"/>
  <c r="C245" i="5"/>
  <c r="C536" i="5" s="1"/>
  <c r="C272" i="5"/>
  <c r="C537" i="5" s="1"/>
  <c r="B21" i="5"/>
  <c r="B528" i="5" s="1"/>
  <c r="B48" i="5"/>
  <c r="B529" i="5" s="1"/>
  <c r="B75" i="5"/>
  <c r="B530" i="5" s="1"/>
  <c r="B103" i="5"/>
  <c r="B531" i="5" s="1"/>
  <c r="B131" i="5"/>
  <c r="B532" i="5" s="1"/>
  <c r="B156" i="5"/>
  <c r="B533" i="5" s="1"/>
  <c r="B189" i="5"/>
  <c r="B534" i="5" s="1"/>
  <c r="B219" i="5"/>
  <c r="B535" i="5" s="1"/>
  <c r="B245" i="5"/>
  <c r="B536" i="5" s="1"/>
  <c r="B272" i="5"/>
  <c r="B537" i="5" s="1"/>
  <c r="G17" i="5"/>
  <c r="H17" i="5"/>
  <c r="H496" i="5" s="1"/>
  <c r="G44" i="5"/>
  <c r="H44" i="5"/>
  <c r="H497" i="5" s="1"/>
  <c r="G72" i="5"/>
  <c r="H72" i="5"/>
  <c r="H498" i="5" s="1"/>
  <c r="K499" i="5"/>
  <c r="G127" i="5"/>
  <c r="G500" i="5" s="1"/>
  <c r="H127" i="5"/>
  <c r="H500" i="5" s="1"/>
  <c r="G153" i="5"/>
  <c r="H153" i="5"/>
  <c r="H501" i="5" s="1"/>
  <c r="G186" i="5"/>
  <c r="G502" i="5" s="1"/>
  <c r="H186" i="5"/>
  <c r="H502" i="5" s="1"/>
  <c r="G215" i="5"/>
  <c r="G503" i="5" s="1"/>
  <c r="H215" i="5"/>
  <c r="H503" i="5" s="1"/>
  <c r="G242" i="5"/>
  <c r="H242" i="5"/>
  <c r="G269" i="5"/>
  <c r="H269" i="5"/>
  <c r="H505" i="5" s="1"/>
  <c r="J17" i="5"/>
  <c r="J496" i="5" s="1"/>
  <c r="J44" i="5"/>
  <c r="J497" i="5" s="1"/>
  <c r="J72" i="5"/>
  <c r="J498" i="5" s="1"/>
  <c r="J127" i="5"/>
  <c r="J500" i="5" s="1"/>
  <c r="J153" i="5"/>
  <c r="J501" i="5" s="1"/>
  <c r="J186" i="5"/>
  <c r="J502" i="5" s="1"/>
  <c r="J215" i="5"/>
  <c r="J503" i="5" s="1"/>
  <c r="J242" i="5"/>
  <c r="J504" i="5" s="1"/>
  <c r="J269" i="5"/>
  <c r="J505" i="5" s="1"/>
  <c r="DT70" i="15"/>
  <c r="I17" i="5" s="1"/>
  <c r="I496" i="5" s="1"/>
  <c r="DT71" i="15"/>
  <c r="I44" i="5" s="1"/>
  <c r="I497" i="5" s="1"/>
  <c r="DT72" i="15"/>
  <c r="I72" i="5" s="1"/>
  <c r="I498" i="5" s="1"/>
  <c r="DT74" i="15"/>
  <c r="I127" i="5" s="1"/>
  <c r="I500" i="5" s="1"/>
  <c r="DT75" i="15"/>
  <c r="I153" i="5" s="1"/>
  <c r="I501" i="5" s="1"/>
  <c r="DT76" i="15"/>
  <c r="I186" i="5" s="1"/>
  <c r="I502" i="5" s="1"/>
  <c r="DT77" i="15"/>
  <c r="I215" i="5" s="1"/>
  <c r="I503" i="5" s="1"/>
  <c r="DT78" i="15"/>
  <c r="I242" i="5" s="1"/>
  <c r="I504" i="5" s="1"/>
  <c r="DT79" i="15"/>
  <c r="I269" i="5" s="1"/>
  <c r="I505" i="5" s="1"/>
  <c r="F17" i="5"/>
  <c r="F496" i="5" s="1"/>
  <c r="F44" i="5"/>
  <c r="F497" i="5" s="1"/>
  <c r="F72" i="5"/>
  <c r="F498" i="5" s="1"/>
  <c r="F127" i="5"/>
  <c r="F500" i="5" s="1"/>
  <c r="F153" i="5"/>
  <c r="F501" i="5" s="1"/>
  <c r="F186" i="5"/>
  <c r="F502" i="5" s="1"/>
  <c r="F215" i="5"/>
  <c r="F503" i="5" s="1"/>
  <c r="F242" i="5"/>
  <c r="F504" i="5" s="1"/>
  <c r="F269" i="5"/>
  <c r="F505" i="5" s="1"/>
  <c r="E17" i="5"/>
  <c r="E496" i="5" s="1"/>
  <c r="E44" i="5"/>
  <c r="E497" i="5" s="1"/>
  <c r="E72" i="5"/>
  <c r="E498" i="5" s="1"/>
  <c r="E127" i="5"/>
  <c r="E500" i="5" s="1"/>
  <c r="E153" i="5"/>
  <c r="E501" i="5" s="1"/>
  <c r="E186" i="5"/>
  <c r="E502" i="5" s="1"/>
  <c r="E215" i="5"/>
  <c r="E503" i="5" s="1"/>
  <c r="E242" i="5"/>
  <c r="E504" i="5" s="1"/>
  <c r="E269" i="5"/>
  <c r="E505" i="5" s="1"/>
  <c r="D17" i="5"/>
  <c r="D496" i="5" s="1"/>
  <c r="D44" i="5"/>
  <c r="D497" i="5" s="1"/>
  <c r="D72" i="5"/>
  <c r="D498" i="5" s="1"/>
  <c r="D127" i="5"/>
  <c r="D500" i="5" s="1"/>
  <c r="D153" i="5"/>
  <c r="D501" i="5" s="1"/>
  <c r="D186" i="5"/>
  <c r="D502" i="5" s="1"/>
  <c r="D215" i="5"/>
  <c r="D503" i="5" s="1"/>
  <c r="D242" i="5"/>
  <c r="D504" i="5" s="1"/>
  <c r="D269" i="5"/>
  <c r="D505" i="5" s="1"/>
  <c r="C17" i="5"/>
  <c r="C496" i="5" s="1"/>
  <c r="C44" i="5"/>
  <c r="C497" i="5" s="1"/>
  <c r="C72" i="5"/>
  <c r="C498" i="5" s="1"/>
  <c r="C127" i="5"/>
  <c r="C500" i="5" s="1"/>
  <c r="C153" i="5"/>
  <c r="C501" i="5" s="1"/>
  <c r="C186" i="5"/>
  <c r="C502" i="5" s="1"/>
  <c r="C215" i="5"/>
  <c r="C503" i="5" s="1"/>
  <c r="C242" i="5"/>
  <c r="C504" i="5" s="1"/>
  <c r="C269" i="5"/>
  <c r="C505" i="5" s="1"/>
  <c r="B17" i="5"/>
  <c r="B496" i="5" s="1"/>
  <c r="B44" i="5"/>
  <c r="B497" i="5" s="1"/>
  <c r="B72" i="5"/>
  <c r="B498" i="5" s="1"/>
  <c r="B127" i="5"/>
  <c r="B500" i="5" s="1"/>
  <c r="B153" i="5"/>
  <c r="B501" i="5" s="1"/>
  <c r="B186" i="5"/>
  <c r="B502" i="5" s="1"/>
  <c r="B215" i="5"/>
  <c r="B503" i="5" s="1"/>
  <c r="B242" i="5"/>
  <c r="B504" i="5" s="1"/>
  <c r="B269" i="5"/>
  <c r="B505" i="5" s="1"/>
  <c r="G16" i="5"/>
  <c r="G464" i="5" s="1"/>
  <c r="H16" i="5"/>
  <c r="H464" i="5" s="1"/>
  <c r="G43" i="5"/>
  <c r="G465" i="5" s="1"/>
  <c r="H43" i="5"/>
  <c r="H465" i="5" s="1"/>
  <c r="G71" i="5"/>
  <c r="G466" i="5" s="1"/>
  <c r="H71" i="5"/>
  <c r="H466" i="5" s="1"/>
  <c r="H126" i="5"/>
  <c r="H468" i="5" s="1"/>
  <c r="G126" i="5"/>
  <c r="H152" i="5"/>
  <c r="H469" i="5" s="1"/>
  <c r="G152" i="5"/>
  <c r="H185" i="5"/>
  <c r="H470" i="5" s="1"/>
  <c r="G185" i="5"/>
  <c r="G470" i="5" s="1"/>
  <c r="H214" i="5"/>
  <c r="H471" i="5" s="1"/>
  <c r="G214" i="5"/>
  <c r="G471" i="5" s="1"/>
  <c r="H241" i="5"/>
  <c r="H472" i="5" s="1"/>
  <c r="G241" i="5"/>
  <c r="G472" i="5" s="1"/>
  <c r="H268" i="5"/>
  <c r="H473" i="5" s="1"/>
  <c r="G268" i="5"/>
  <c r="G473" i="5" s="1"/>
  <c r="G99" i="5"/>
  <c r="G467" i="5" s="1"/>
  <c r="J16" i="5"/>
  <c r="J464" i="5" s="1"/>
  <c r="J43" i="5"/>
  <c r="J465" i="5" s="1"/>
  <c r="J71" i="5"/>
  <c r="J466" i="5" s="1"/>
  <c r="J99" i="5"/>
  <c r="J467" i="5" s="1"/>
  <c r="J126" i="5"/>
  <c r="J468" i="5" s="1"/>
  <c r="J152" i="5"/>
  <c r="J469" i="5" s="1"/>
  <c r="J185" i="5"/>
  <c r="J470" i="5" s="1"/>
  <c r="J214" i="5"/>
  <c r="J471" i="5" s="1"/>
  <c r="J241" i="5"/>
  <c r="J472" i="5" s="1"/>
  <c r="J268" i="5"/>
  <c r="J473" i="5" s="1"/>
  <c r="AC70" i="15"/>
  <c r="I16" i="5" s="1"/>
  <c r="I464" i="5" s="1"/>
  <c r="AC71" i="15"/>
  <c r="I43" i="5" s="1"/>
  <c r="I465" i="5" s="1"/>
  <c r="AC72" i="15"/>
  <c r="I71" i="5" s="1"/>
  <c r="I466" i="5" s="1"/>
  <c r="AC73" i="15"/>
  <c r="I99" i="5" s="1"/>
  <c r="I467" i="5" s="1"/>
  <c r="AC74" i="15"/>
  <c r="I126" i="5" s="1"/>
  <c r="I468" i="5" s="1"/>
  <c r="AC75" i="15"/>
  <c r="I152" i="5" s="1"/>
  <c r="I469" i="5" s="1"/>
  <c r="AC76" i="15"/>
  <c r="I185" i="5" s="1"/>
  <c r="I470" i="5" s="1"/>
  <c r="AC77" i="15"/>
  <c r="I214" i="5" s="1"/>
  <c r="I471" i="5" s="1"/>
  <c r="AC78" i="15"/>
  <c r="I241" i="5" s="1"/>
  <c r="I472" i="5" s="1"/>
  <c r="AC79" i="15"/>
  <c r="I268" i="5" s="1"/>
  <c r="I473" i="5" s="1"/>
  <c r="F16" i="5"/>
  <c r="F464" i="5" s="1"/>
  <c r="F43" i="5"/>
  <c r="F465" i="5" s="1"/>
  <c r="F71" i="5"/>
  <c r="F466" i="5" s="1"/>
  <c r="F99" i="5"/>
  <c r="F467" i="5" s="1"/>
  <c r="F126" i="5"/>
  <c r="F468" i="5" s="1"/>
  <c r="F152" i="5"/>
  <c r="F469" i="5" s="1"/>
  <c r="F185" i="5"/>
  <c r="F470" i="5" s="1"/>
  <c r="F214" i="5"/>
  <c r="F471" i="5" s="1"/>
  <c r="F241" i="5"/>
  <c r="F472" i="5" s="1"/>
  <c r="F268" i="5"/>
  <c r="F473" i="5" s="1"/>
  <c r="E16" i="5"/>
  <c r="E464" i="5" s="1"/>
  <c r="E43" i="5"/>
  <c r="E465" i="5" s="1"/>
  <c r="E71" i="5"/>
  <c r="E466" i="5" s="1"/>
  <c r="E99" i="5"/>
  <c r="E467" i="5" s="1"/>
  <c r="E126" i="5"/>
  <c r="E468" i="5" s="1"/>
  <c r="E152" i="5"/>
  <c r="E469" i="5" s="1"/>
  <c r="E185" i="5"/>
  <c r="E470" i="5" s="1"/>
  <c r="E214" i="5"/>
  <c r="E471" i="5" s="1"/>
  <c r="E241" i="5"/>
  <c r="E472" i="5" s="1"/>
  <c r="E268" i="5"/>
  <c r="E473" i="5" s="1"/>
  <c r="D16" i="5"/>
  <c r="D464" i="5" s="1"/>
  <c r="D43" i="5"/>
  <c r="D465" i="5" s="1"/>
  <c r="D71" i="5"/>
  <c r="D466" i="5" s="1"/>
  <c r="D99" i="5"/>
  <c r="D467" i="5" s="1"/>
  <c r="D126" i="5"/>
  <c r="D468" i="5" s="1"/>
  <c r="D152" i="5"/>
  <c r="D469" i="5" s="1"/>
  <c r="D185" i="5"/>
  <c r="D470" i="5" s="1"/>
  <c r="D214" i="5"/>
  <c r="D471" i="5" s="1"/>
  <c r="D241" i="5"/>
  <c r="D472" i="5" s="1"/>
  <c r="D268" i="5"/>
  <c r="D473" i="5" s="1"/>
  <c r="C16" i="5"/>
  <c r="C464" i="5" s="1"/>
  <c r="C43" i="5"/>
  <c r="C465" i="5" s="1"/>
  <c r="C71" i="5"/>
  <c r="C466" i="5" s="1"/>
  <c r="C99" i="5"/>
  <c r="C467" i="5" s="1"/>
  <c r="C126" i="5"/>
  <c r="C468" i="5" s="1"/>
  <c r="C152" i="5"/>
  <c r="C469" i="5" s="1"/>
  <c r="C185" i="5"/>
  <c r="C470" i="5" s="1"/>
  <c r="C214" i="5"/>
  <c r="C471" i="5" s="1"/>
  <c r="C241" i="5"/>
  <c r="C472" i="5" s="1"/>
  <c r="C268" i="5"/>
  <c r="C473" i="5" s="1"/>
  <c r="B16" i="5"/>
  <c r="B464" i="5" s="1"/>
  <c r="B43" i="5"/>
  <c r="B465" i="5" s="1"/>
  <c r="B71" i="5"/>
  <c r="B466" i="5" s="1"/>
  <c r="B99" i="5"/>
  <c r="B467" i="5" s="1"/>
  <c r="B126" i="5"/>
  <c r="B468" i="5" s="1"/>
  <c r="B152" i="5"/>
  <c r="B469" i="5" s="1"/>
  <c r="B185" i="5"/>
  <c r="B470" i="5" s="1"/>
  <c r="B214" i="5"/>
  <c r="B471" i="5" s="1"/>
  <c r="B241" i="5"/>
  <c r="B472" i="5" s="1"/>
  <c r="B268" i="5"/>
  <c r="B473" i="5" s="1"/>
  <c r="H15" i="5"/>
  <c r="H432" i="5" s="1"/>
  <c r="G15" i="5"/>
  <c r="G432" i="5" s="1"/>
  <c r="G42" i="5"/>
  <c r="G433" i="5" s="1"/>
  <c r="H42" i="5"/>
  <c r="H433" i="5" s="1"/>
  <c r="G70" i="5"/>
  <c r="G434" i="5" s="1"/>
  <c r="H70" i="5"/>
  <c r="H434" i="5" s="1"/>
  <c r="G98" i="5"/>
  <c r="G435" i="5" s="1"/>
  <c r="H98" i="5"/>
  <c r="H183" i="5"/>
  <c r="H438" i="5" s="1"/>
  <c r="G183" i="5"/>
  <c r="G438" i="5" s="1"/>
  <c r="G213" i="5"/>
  <c r="H213" i="5"/>
  <c r="H439" i="5" s="1"/>
  <c r="K440" i="5"/>
  <c r="G267" i="5"/>
  <c r="G441" i="5" s="1"/>
  <c r="H267" i="5"/>
  <c r="H441" i="5" s="1"/>
  <c r="G125" i="5"/>
  <c r="G436" i="5" s="1"/>
  <c r="G151" i="5"/>
  <c r="G437" i="5" s="1"/>
  <c r="G240" i="5"/>
  <c r="G440" i="5" s="1"/>
  <c r="J15" i="5"/>
  <c r="J432" i="5" s="1"/>
  <c r="J42" i="5"/>
  <c r="J433" i="5" s="1"/>
  <c r="J70" i="5"/>
  <c r="J434" i="5" s="1"/>
  <c r="J98" i="5"/>
  <c r="J435" i="5" s="1"/>
  <c r="J125" i="5"/>
  <c r="J436" i="5" s="1"/>
  <c r="J151" i="5"/>
  <c r="J437" i="5" s="1"/>
  <c r="J183" i="5"/>
  <c r="J438" i="5" s="1"/>
  <c r="J213" i="5"/>
  <c r="J439" i="5" s="1"/>
  <c r="J240" i="5"/>
  <c r="J440" i="5" s="1"/>
  <c r="J267" i="5"/>
  <c r="J441" i="5" s="1"/>
  <c r="AW70" i="15"/>
  <c r="I15" i="5" s="1"/>
  <c r="I432" i="5" s="1"/>
  <c r="AW71" i="15"/>
  <c r="I42" i="5" s="1"/>
  <c r="I433" i="5" s="1"/>
  <c r="AW72" i="15"/>
  <c r="I70" i="5" s="1"/>
  <c r="I434" i="5" s="1"/>
  <c r="AW73" i="15"/>
  <c r="I98" i="5" s="1"/>
  <c r="I435" i="5" s="1"/>
  <c r="AW74" i="15"/>
  <c r="I125" i="5" s="1"/>
  <c r="I436" i="5" s="1"/>
  <c r="AW75" i="15"/>
  <c r="I151" i="5" s="1"/>
  <c r="I437" i="5" s="1"/>
  <c r="AW76" i="15"/>
  <c r="I183" i="5" s="1"/>
  <c r="I438" i="5" s="1"/>
  <c r="AW77" i="15"/>
  <c r="I213" i="5" s="1"/>
  <c r="I439" i="5" s="1"/>
  <c r="AW78" i="15"/>
  <c r="I240" i="5" s="1"/>
  <c r="I440" i="5" s="1"/>
  <c r="AW79" i="15"/>
  <c r="I267" i="5" s="1"/>
  <c r="I441" i="5" s="1"/>
  <c r="F15" i="5"/>
  <c r="F432" i="5" s="1"/>
  <c r="F42" i="5"/>
  <c r="F433" i="5" s="1"/>
  <c r="F70" i="5"/>
  <c r="F434" i="5" s="1"/>
  <c r="F98" i="5"/>
  <c r="F435" i="5" s="1"/>
  <c r="F125" i="5"/>
  <c r="F436" i="5" s="1"/>
  <c r="F151" i="5"/>
  <c r="F437" i="5" s="1"/>
  <c r="F183" i="5"/>
  <c r="F438" i="5" s="1"/>
  <c r="F213" i="5"/>
  <c r="F439" i="5" s="1"/>
  <c r="F240" i="5"/>
  <c r="F440" i="5" s="1"/>
  <c r="F267" i="5"/>
  <c r="F441" i="5" s="1"/>
  <c r="E15" i="5"/>
  <c r="E432" i="5" s="1"/>
  <c r="E42" i="5"/>
  <c r="E433" i="5" s="1"/>
  <c r="E70" i="5"/>
  <c r="E434" i="5" s="1"/>
  <c r="E98" i="5"/>
  <c r="E435" i="5" s="1"/>
  <c r="E125" i="5"/>
  <c r="E436" i="5" s="1"/>
  <c r="E151" i="5"/>
  <c r="E437" i="5" s="1"/>
  <c r="E183" i="5"/>
  <c r="E438" i="5" s="1"/>
  <c r="E213" i="5"/>
  <c r="E439" i="5" s="1"/>
  <c r="E240" i="5"/>
  <c r="E440" i="5" s="1"/>
  <c r="E267" i="5"/>
  <c r="E441" i="5" s="1"/>
  <c r="D15" i="5"/>
  <c r="D432" i="5" s="1"/>
  <c r="D42" i="5"/>
  <c r="D433" i="5" s="1"/>
  <c r="D70" i="5"/>
  <c r="D434" i="5" s="1"/>
  <c r="D98" i="5"/>
  <c r="D435" i="5" s="1"/>
  <c r="D125" i="5"/>
  <c r="D436" i="5" s="1"/>
  <c r="D151" i="5"/>
  <c r="D437" i="5" s="1"/>
  <c r="D183" i="5"/>
  <c r="D438" i="5" s="1"/>
  <c r="D213" i="5"/>
  <c r="D240" i="5"/>
  <c r="D440" i="5" s="1"/>
  <c r="D267" i="5"/>
  <c r="D441" i="5" s="1"/>
  <c r="C15" i="5"/>
  <c r="C432" i="5" s="1"/>
  <c r="C42" i="5"/>
  <c r="C433" i="5" s="1"/>
  <c r="C70" i="5"/>
  <c r="C434" i="5" s="1"/>
  <c r="C98" i="5"/>
  <c r="C435" i="5" s="1"/>
  <c r="C125" i="5"/>
  <c r="C436" i="5" s="1"/>
  <c r="C151" i="5"/>
  <c r="C437" i="5" s="1"/>
  <c r="C183" i="5"/>
  <c r="C438" i="5" s="1"/>
  <c r="C213" i="5"/>
  <c r="C439" i="5" s="1"/>
  <c r="C240" i="5"/>
  <c r="C440" i="5" s="1"/>
  <c r="C267" i="5"/>
  <c r="C441" i="5" s="1"/>
  <c r="B15" i="5"/>
  <c r="B432" i="5" s="1"/>
  <c r="B42" i="5"/>
  <c r="B433" i="5" s="1"/>
  <c r="B70" i="5"/>
  <c r="B434" i="5" s="1"/>
  <c r="B98" i="5"/>
  <c r="B435" i="5" s="1"/>
  <c r="B125" i="5"/>
  <c r="B436" i="5" s="1"/>
  <c r="B151" i="5"/>
  <c r="B437" i="5" s="1"/>
  <c r="B183" i="5"/>
  <c r="B438" i="5" s="1"/>
  <c r="B213" i="5"/>
  <c r="B439" i="5" s="1"/>
  <c r="B240" i="5"/>
  <c r="B440" i="5" s="1"/>
  <c r="B267" i="5"/>
  <c r="B441" i="5" s="1"/>
  <c r="H19" i="5"/>
  <c r="H400" i="5" s="1"/>
  <c r="G19" i="5"/>
  <c r="G400" i="5" s="1"/>
  <c r="G46" i="5"/>
  <c r="H46" i="5"/>
  <c r="H401" i="5" s="1"/>
  <c r="H74" i="5"/>
  <c r="H402" i="5" s="1"/>
  <c r="G74" i="5"/>
  <c r="G402" i="5" s="1"/>
  <c r="G129" i="5"/>
  <c r="G404" i="5" s="1"/>
  <c r="H129" i="5"/>
  <c r="H404" i="5" s="1"/>
  <c r="G155" i="5"/>
  <c r="G405" i="5" s="1"/>
  <c r="H155" i="5"/>
  <c r="H405" i="5" s="1"/>
  <c r="G188" i="5"/>
  <c r="H188" i="5"/>
  <c r="H406" i="5" s="1"/>
  <c r="G217" i="5"/>
  <c r="G407" i="5" s="1"/>
  <c r="H217" i="5"/>
  <c r="H407" i="5" s="1"/>
  <c r="G244" i="5"/>
  <c r="G408" i="5" s="1"/>
  <c r="H244" i="5"/>
  <c r="H408" i="5" s="1"/>
  <c r="G271" i="5"/>
  <c r="H271" i="5"/>
  <c r="H409" i="5" s="1"/>
  <c r="J19" i="5"/>
  <c r="J400" i="5" s="1"/>
  <c r="J46" i="5"/>
  <c r="J401" i="5" s="1"/>
  <c r="J74" i="5"/>
  <c r="J402" i="5" s="1"/>
  <c r="J404" i="5"/>
  <c r="J405" i="5"/>
  <c r="J188" i="5"/>
  <c r="J406" i="5" s="1"/>
  <c r="J407" i="5"/>
  <c r="J408" i="5"/>
  <c r="J409" i="5"/>
  <c r="BV70" i="15"/>
  <c r="I19" i="5" s="1"/>
  <c r="I400" i="5" s="1"/>
  <c r="BV71" i="15"/>
  <c r="I46" i="5" s="1"/>
  <c r="I401" i="5" s="1"/>
  <c r="BV72" i="15"/>
  <c r="I74" i="5" s="1"/>
  <c r="I402" i="5" s="1"/>
  <c r="BV74" i="15"/>
  <c r="I129" i="5" s="1"/>
  <c r="I404" i="5" s="1"/>
  <c r="I155" i="5"/>
  <c r="I405" i="5" s="1"/>
  <c r="BV76" i="15"/>
  <c r="I188" i="5" s="1"/>
  <c r="I406" i="5" s="1"/>
  <c r="BV77" i="15"/>
  <c r="I217" i="5" s="1"/>
  <c r="I407" i="5" s="1"/>
  <c r="BV78" i="15"/>
  <c r="I244" i="5" s="1"/>
  <c r="I408" i="5" s="1"/>
  <c r="BV79" i="15"/>
  <c r="I271" i="5" s="1"/>
  <c r="I409" i="5" s="1"/>
  <c r="F19" i="5"/>
  <c r="F400" i="5" s="1"/>
  <c r="F46" i="5"/>
  <c r="F401" i="5" s="1"/>
  <c r="F74" i="5"/>
  <c r="F402" i="5" s="1"/>
  <c r="F129" i="5"/>
  <c r="F404" i="5" s="1"/>
  <c r="F155" i="5"/>
  <c r="F405" i="5" s="1"/>
  <c r="F188" i="5"/>
  <c r="F406" i="5" s="1"/>
  <c r="F217" i="5"/>
  <c r="F407" i="5" s="1"/>
  <c r="F244" i="5"/>
  <c r="F408" i="5" s="1"/>
  <c r="F271" i="5"/>
  <c r="F409" i="5" s="1"/>
  <c r="E19" i="5"/>
  <c r="E400" i="5" s="1"/>
  <c r="E46" i="5"/>
  <c r="E401" i="5" s="1"/>
  <c r="E74" i="5"/>
  <c r="E402" i="5" s="1"/>
  <c r="E129" i="5"/>
  <c r="E404" i="5" s="1"/>
  <c r="E155" i="5"/>
  <c r="E405" i="5" s="1"/>
  <c r="E188" i="5"/>
  <c r="E406" i="5" s="1"/>
  <c r="E217" i="5"/>
  <c r="E407" i="5" s="1"/>
  <c r="E244" i="5"/>
  <c r="E408" i="5" s="1"/>
  <c r="E271" i="5"/>
  <c r="E409" i="5" s="1"/>
  <c r="D19" i="5"/>
  <c r="D400" i="5" s="1"/>
  <c r="D46" i="5"/>
  <c r="D401" i="5" s="1"/>
  <c r="D74" i="5"/>
  <c r="D402" i="5" s="1"/>
  <c r="D129" i="5"/>
  <c r="D404" i="5" s="1"/>
  <c r="D155" i="5"/>
  <c r="D405" i="5" s="1"/>
  <c r="D188" i="5"/>
  <c r="D406" i="5" s="1"/>
  <c r="D217" i="5"/>
  <c r="D407" i="5" s="1"/>
  <c r="D244" i="5"/>
  <c r="D408" i="5" s="1"/>
  <c r="D271" i="5"/>
  <c r="D409" i="5" s="1"/>
  <c r="C19" i="5"/>
  <c r="C400" i="5" s="1"/>
  <c r="C46" i="5"/>
  <c r="C401" i="5" s="1"/>
  <c r="C74" i="5"/>
  <c r="C402" i="5" s="1"/>
  <c r="C129" i="5"/>
  <c r="C404" i="5" s="1"/>
  <c r="C155" i="5"/>
  <c r="C405" i="5" s="1"/>
  <c r="C188" i="5"/>
  <c r="C406" i="5" s="1"/>
  <c r="C217" i="5"/>
  <c r="C407" i="5" s="1"/>
  <c r="C244" i="5"/>
  <c r="C408" i="5" s="1"/>
  <c r="C271" i="5"/>
  <c r="C409" i="5" s="1"/>
  <c r="B19" i="5"/>
  <c r="B400" i="5" s="1"/>
  <c r="B46" i="5"/>
  <c r="B401" i="5" s="1"/>
  <c r="B74" i="5"/>
  <c r="B402" i="5" s="1"/>
  <c r="B129" i="5"/>
  <c r="B404" i="5" s="1"/>
  <c r="B155" i="5"/>
  <c r="B405" i="5" s="1"/>
  <c r="B188" i="5"/>
  <c r="B406" i="5" s="1"/>
  <c r="B217" i="5"/>
  <c r="B407" i="5" s="1"/>
  <c r="B244" i="5"/>
  <c r="B408" i="5" s="1"/>
  <c r="B271" i="5"/>
  <c r="B409" i="5" s="1"/>
  <c r="G13" i="5"/>
  <c r="G368" i="5" s="1"/>
  <c r="H13" i="5"/>
  <c r="H368" i="5" s="1"/>
  <c r="G40" i="5"/>
  <c r="H40" i="5"/>
  <c r="H369" i="5" s="1"/>
  <c r="G68" i="5"/>
  <c r="H68" i="5"/>
  <c r="H370" i="5" s="1"/>
  <c r="G124" i="5"/>
  <c r="H124" i="5"/>
  <c r="H372" i="5" s="1"/>
  <c r="G149" i="5"/>
  <c r="G373" i="5" s="1"/>
  <c r="H149" i="5"/>
  <c r="H373" i="5" s="1"/>
  <c r="G181" i="5"/>
  <c r="G374" i="5" s="1"/>
  <c r="H181" i="5"/>
  <c r="H374" i="5" s="1"/>
  <c r="G211" i="5"/>
  <c r="H211" i="5"/>
  <c r="H375" i="5" s="1"/>
  <c r="G238" i="5"/>
  <c r="G376" i="5" s="1"/>
  <c r="H238" i="5"/>
  <c r="H376" i="5" s="1"/>
  <c r="G265" i="5"/>
  <c r="H265" i="5"/>
  <c r="H377" i="5" s="1"/>
  <c r="J13" i="5"/>
  <c r="J368" i="5" s="1"/>
  <c r="J40" i="5"/>
  <c r="J369" i="5" s="1"/>
  <c r="J68" i="5"/>
  <c r="J370" i="5" s="1"/>
  <c r="J96" i="5"/>
  <c r="J371" i="5" s="1"/>
  <c r="J124" i="5"/>
  <c r="J372" i="5" s="1"/>
  <c r="J149" i="5"/>
  <c r="J373" i="5" s="1"/>
  <c r="J181" i="5"/>
  <c r="J374" i="5" s="1"/>
  <c r="J211" i="5"/>
  <c r="J375" i="5" s="1"/>
  <c r="J238" i="5"/>
  <c r="J376" i="5" s="1"/>
  <c r="J265" i="5"/>
  <c r="J377" i="5" s="1"/>
  <c r="I13" i="5"/>
  <c r="I368" i="5" s="1"/>
  <c r="I40" i="5"/>
  <c r="I369" i="5" s="1"/>
  <c r="I68" i="5"/>
  <c r="I370" i="5" s="1"/>
  <c r="I96" i="5"/>
  <c r="I371" i="5" s="1"/>
  <c r="I124" i="5"/>
  <c r="I372" i="5" s="1"/>
  <c r="I149" i="5"/>
  <c r="I373" i="5" s="1"/>
  <c r="I181" i="5"/>
  <c r="I374" i="5" s="1"/>
  <c r="I211" i="5"/>
  <c r="I375" i="5" s="1"/>
  <c r="I238" i="5"/>
  <c r="I376" i="5" s="1"/>
  <c r="I265" i="5"/>
  <c r="I377" i="5" s="1"/>
  <c r="G96" i="5"/>
  <c r="G371" i="5" s="1"/>
  <c r="F13" i="5"/>
  <c r="F368" i="5" s="1"/>
  <c r="F40" i="5"/>
  <c r="F369" i="5" s="1"/>
  <c r="F68" i="5"/>
  <c r="F370" i="5" s="1"/>
  <c r="F96" i="5"/>
  <c r="F371" i="5" s="1"/>
  <c r="F124" i="5"/>
  <c r="F372" i="5" s="1"/>
  <c r="F149" i="5"/>
  <c r="F373" i="5" s="1"/>
  <c r="F181" i="5"/>
  <c r="F374" i="5" s="1"/>
  <c r="F211" i="5"/>
  <c r="F375" i="5" s="1"/>
  <c r="F238" i="5"/>
  <c r="F376" i="5" s="1"/>
  <c r="F265" i="5"/>
  <c r="F377" i="5" s="1"/>
  <c r="E13" i="5"/>
  <c r="E368" i="5" s="1"/>
  <c r="E40" i="5"/>
  <c r="E369" i="5" s="1"/>
  <c r="E68" i="5"/>
  <c r="E370" i="5" s="1"/>
  <c r="E96" i="5"/>
  <c r="E371" i="5" s="1"/>
  <c r="E124" i="5"/>
  <c r="E372" i="5" s="1"/>
  <c r="E149" i="5"/>
  <c r="E373" i="5" s="1"/>
  <c r="E181" i="5"/>
  <c r="E374" i="5" s="1"/>
  <c r="E211" i="5"/>
  <c r="E375" i="5" s="1"/>
  <c r="E238" i="5"/>
  <c r="E376" i="5" s="1"/>
  <c r="E265" i="5"/>
  <c r="E377" i="5" s="1"/>
  <c r="D13" i="5"/>
  <c r="D368" i="5" s="1"/>
  <c r="D40" i="5"/>
  <c r="D369" i="5" s="1"/>
  <c r="D68" i="5"/>
  <c r="D370" i="5" s="1"/>
  <c r="D96" i="5"/>
  <c r="D371" i="5" s="1"/>
  <c r="D124" i="5"/>
  <c r="D372" i="5" s="1"/>
  <c r="D149" i="5"/>
  <c r="D373" i="5" s="1"/>
  <c r="D181" i="5"/>
  <c r="D374" i="5" s="1"/>
  <c r="D211" i="5"/>
  <c r="D375" i="5" s="1"/>
  <c r="D238" i="5"/>
  <c r="D376" i="5" s="1"/>
  <c r="D265" i="5"/>
  <c r="D377" i="5" s="1"/>
  <c r="C13" i="5"/>
  <c r="C368" i="5" s="1"/>
  <c r="C40" i="5"/>
  <c r="C369" i="5" s="1"/>
  <c r="C68" i="5"/>
  <c r="C370" i="5" s="1"/>
  <c r="C96" i="5"/>
  <c r="C371" i="5" s="1"/>
  <c r="C124" i="5"/>
  <c r="C372" i="5" s="1"/>
  <c r="C149" i="5"/>
  <c r="C373" i="5" s="1"/>
  <c r="C181" i="5"/>
  <c r="C374" i="5" s="1"/>
  <c r="C211" i="5"/>
  <c r="C375" i="5" s="1"/>
  <c r="C238" i="5"/>
  <c r="C376" i="5" s="1"/>
  <c r="C265" i="5"/>
  <c r="C377" i="5" s="1"/>
  <c r="B13" i="5"/>
  <c r="B368" i="5" s="1"/>
  <c r="B40" i="5"/>
  <c r="B369" i="5" s="1"/>
  <c r="B68" i="5"/>
  <c r="B370" i="5" s="1"/>
  <c r="B96" i="5"/>
  <c r="B371" i="5" s="1"/>
  <c r="B124" i="5"/>
  <c r="B372" i="5" s="1"/>
  <c r="B149" i="5"/>
  <c r="B373" i="5" s="1"/>
  <c r="B181" i="5"/>
  <c r="B374" i="5" s="1"/>
  <c r="B211" i="5"/>
  <c r="B375" i="5" s="1"/>
  <c r="B238" i="5"/>
  <c r="B376" i="5" s="1"/>
  <c r="B265" i="5"/>
  <c r="B377" i="5" s="1"/>
  <c r="K346" i="5"/>
  <c r="L90" i="12" s="1"/>
  <c r="G346" i="5"/>
  <c r="H90" i="12" s="1"/>
  <c r="J346" i="5"/>
  <c r="K90" i="12" s="1"/>
  <c r="F346" i="5"/>
  <c r="G90" i="12" s="1"/>
  <c r="E346" i="5"/>
  <c r="F90" i="12" s="1"/>
  <c r="D346" i="5"/>
  <c r="E90" i="12" s="1"/>
  <c r="G11" i="5"/>
  <c r="H11" i="5"/>
  <c r="H311" i="5" s="1"/>
  <c r="G38" i="5"/>
  <c r="H38" i="5"/>
  <c r="H312" i="5" s="1"/>
  <c r="G66" i="5"/>
  <c r="H66" i="5"/>
  <c r="H313" i="5" s="1"/>
  <c r="G94" i="5"/>
  <c r="H94" i="5"/>
  <c r="H314" i="5" s="1"/>
  <c r="G121" i="5"/>
  <c r="H121" i="5"/>
  <c r="H315" i="5" s="1"/>
  <c r="G147" i="5"/>
  <c r="H147" i="5"/>
  <c r="H316" i="5" s="1"/>
  <c r="G179" i="5"/>
  <c r="H179" i="5"/>
  <c r="H317" i="5" s="1"/>
  <c r="G209" i="5"/>
  <c r="H209" i="5"/>
  <c r="G236" i="5"/>
  <c r="H236" i="5"/>
  <c r="H319" i="5" s="1"/>
  <c r="G263" i="5"/>
  <c r="H263" i="5"/>
  <c r="H320" i="5" s="1"/>
  <c r="J11" i="5"/>
  <c r="J311" i="5" s="1"/>
  <c r="J38" i="5"/>
  <c r="J312" i="5" s="1"/>
  <c r="J66" i="5"/>
  <c r="J313" i="5" s="1"/>
  <c r="J94" i="5"/>
  <c r="J314" i="5" s="1"/>
  <c r="J121" i="5"/>
  <c r="J315" i="5" s="1"/>
  <c r="J147" i="5"/>
  <c r="J316" i="5" s="1"/>
  <c r="J179" i="5"/>
  <c r="J317" i="5" s="1"/>
  <c r="J209" i="5"/>
  <c r="J318" i="5" s="1"/>
  <c r="J236" i="5"/>
  <c r="J319" i="5" s="1"/>
  <c r="J263" i="5"/>
  <c r="J320" i="5" s="1"/>
  <c r="S70" i="15"/>
  <c r="I11" i="5" s="1"/>
  <c r="I311" i="5" s="1"/>
  <c r="S71" i="15"/>
  <c r="I38" i="5" s="1"/>
  <c r="I312" i="5" s="1"/>
  <c r="S72" i="15"/>
  <c r="I66" i="5" s="1"/>
  <c r="I313" i="5" s="1"/>
  <c r="S73" i="15"/>
  <c r="I94" i="5" s="1"/>
  <c r="I314" i="5" s="1"/>
  <c r="S74" i="15"/>
  <c r="I121" i="5" s="1"/>
  <c r="I315" i="5" s="1"/>
  <c r="S75" i="15"/>
  <c r="I147" i="5" s="1"/>
  <c r="I316" i="5" s="1"/>
  <c r="S76" i="15"/>
  <c r="I179" i="5" s="1"/>
  <c r="I317" i="5" s="1"/>
  <c r="S77" i="15"/>
  <c r="I209" i="5" s="1"/>
  <c r="I318" i="5" s="1"/>
  <c r="S78" i="15"/>
  <c r="I236" i="5" s="1"/>
  <c r="I319" i="5" s="1"/>
  <c r="S79" i="15"/>
  <c r="I263" i="5" s="1"/>
  <c r="I320" i="5" s="1"/>
  <c r="F11" i="5"/>
  <c r="F311" i="5" s="1"/>
  <c r="F38" i="5"/>
  <c r="F312" i="5" s="1"/>
  <c r="F66" i="5"/>
  <c r="F313" i="5" s="1"/>
  <c r="F94" i="5"/>
  <c r="F314" i="5" s="1"/>
  <c r="F121" i="5"/>
  <c r="F315" i="5" s="1"/>
  <c r="F147" i="5"/>
  <c r="F316" i="5" s="1"/>
  <c r="F179" i="5"/>
  <c r="F317" i="5" s="1"/>
  <c r="F209" i="5"/>
  <c r="F318" i="5" s="1"/>
  <c r="F236" i="5"/>
  <c r="F319" i="5" s="1"/>
  <c r="F263" i="5"/>
  <c r="F320" i="5" s="1"/>
  <c r="E11" i="5"/>
  <c r="E311" i="5" s="1"/>
  <c r="E38" i="5"/>
  <c r="E312" i="5" s="1"/>
  <c r="E66" i="5"/>
  <c r="E313" i="5" s="1"/>
  <c r="E94" i="5"/>
  <c r="E314" i="5" s="1"/>
  <c r="E121" i="5"/>
  <c r="E315" i="5" s="1"/>
  <c r="E147" i="5"/>
  <c r="E316" i="5" s="1"/>
  <c r="E179" i="5"/>
  <c r="E317" i="5" s="1"/>
  <c r="E209" i="5"/>
  <c r="E318" i="5" s="1"/>
  <c r="E236" i="5"/>
  <c r="E319" i="5" s="1"/>
  <c r="E263" i="5"/>
  <c r="E320" i="5" s="1"/>
  <c r="D11" i="5"/>
  <c r="D311" i="5" s="1"/>
  <c r="D38" i="5"/>
  <c r="D312" i="5" s="1"/>
  <c r="D66" i="5"/>
  <c r="D313" i="5" s="1"/>
  <c r="D94" i="5"/>
  <c r="D314" i="5" s="1"/>
  <c r="D121" i="5"/>
  <c r="D315" i="5" s="1"/>
  <c r="D147" i="5"/>
  <c r="D316" i="5" s="1"/>
  <c r="D179" i="5"/>
  <c r="D317" i="5" s="1"/>
  <c r="D209" i="5"/>
  <c r="D318" i="5" s="1"/>
  <c r="D236" i="5"/>
  <c r="D319" i="5" s="1"/>
  <c r="D263" i="5"/>
  <c r="D320" i="5" s="1"/>
  <c r="C11" i="5"/>
  <c r="C311" i="5" s="1"/>
  <c r="C38" i="5"/>
  <c r="C312" i="5" s="1"/>
  <c r="C66" i="5"/>
  <c r="C313" i="5" s="1"/>
  <c r="C94" i="5"/>
  <c r="C314" i="5" s="1"/>
  <c r="C121" i="5"/>
  <c r="C315" i="5" s="1"/>
  <c r="C147" i="5"/>
  <c r="C316" i="5" s="1"/>
  <c r="C179" i="5"/>
  <c r="C317" i="5" s="1"/>
  <c r="C209" i="5"/>
  <c r="C318" i="5" s="1"/>
  <c r="C236" i="5"/>
  <c r="C319" i="5" s="1"/>
  <c r="C263" i="5"/>
  <c r="C320" i="5" s="1"/>
  <c r="B11" i="5"/>
  <c r="B311" i="5" s="1"/>
  <c r="B38" i="5"/>
  <c r="B312" i="5" s="1"/>
  <c r="B66" i="5"/>
  <c r="B313" i="5" s="1"/>
  <c r="B94" i="5"/>
  <c r="B314" i="5" s="1"/>
  <c r="B121" i="5"/>
  <c r="B315" i="5" s="1"/>
  <c r="B147" i="5"/>
  <c r="B316" i="5" s="1"/>
  <c r="B179" i="5"/>
  <c r="B317" i="5" s="1"/>
  <c r="B209" i="5"/>
  <c r="B318" i="5" s="1"/>
  <c r="B236" i="5"/>
  <c r="B319" i="5" s="1"/>
  <c r="B263" i="5"/>
  <c r="B320" i="5" s="1"/>
  <c r="H23" i="4"/>
  <c r="H712" i="4" s="1"/>
  <c r="G23" i="4"/>
  <c r="G712" i="4" s="1"/>
  <c r="H49" i="4"/>
  <c r="H713" i="4" s="1"/>
  <c r="G49" i="4"/>
  <c r="G713" i="4" s="1"/>
  <c r="H75" i="4"/>
  <c r="H714" i="4" s="1"/>
  <c r="G75" i="4"/>
  <c r="G714" i="4" s="1"/>
  <c r="H99" i="4"/>
  <c r="H715" i="4" s="1"/>
  <c r="G99" i="4"/>
  <c r="G715" i="4" s="1"/>
  <c r="H125" i="4"/>
  <c r="H716" i="4" s="1"/>
  <c r="G125" i="4"/>
  <c r="G716" i="4" s="1"/>
  <c r="H152" i="4"/>
  <c r="H717" i="4" s="1"/>
  <c r="G152" i="4"/>
  <c r="G717" i="4" s="1"/>
  <c r="H176" i="4"/>
  <c r="H718" i="4" s="1"/>
  <c r="G176" i="4"/>
  <c r="G718" i="4" s="1"/>
  <c r="H200" i="4"/>
  <c r="H719" i="4" s="1"/>
  <c r="G200" i="4"/>
  <c r="G719" i="4" s="1"/>
  <c r="H224" i="4"/>
  <c r="H720" i="4" s="1"/>
  <c r="G224" i="4"/>
  <c r="G720" i="4" s="1"/>
  <c r="H248" i="4"/>
  <c r="H721" i="4" s="1"/>
  <c r="G248" i="4"/>
  <c r="G721" i="4" s="1"/>
  <c r="H271" i="4"/>
  <c r="H722" i="4" s="1"/>
  <c r="G271" i="4"/>
  <c r="G722" i="4" s="1"/>
  <c r="J23" i="4"/>
  <c r="J712" i="4" s="1"/>
  <c r="J49" i="4"/>
  <c r="J713" i="4" s="1"/>
  <c r="J75" i="4"/>
  <c r="J714" i="4" s="1"/>
  <c r="J99" i="4"/>
  <c r="J715" i="4" s="1"/>
  <c r="J125" i="4"/>
  <c r="J716" i="4" s="1"/>
  <c r="J152" i="4"/>
  <c r="J717" i="4" s="1"/>
  <c r="J176" i="4"/>
  <c r="J718" i="4" s="1"/>
  <c r="J200" i="4"/>
  <c r="J719" i="4" s="1"/>
  <c r="J224" i="4"/>
  <c r="J720" i="4" s="1"/>
  <c r="J248" i="4"/>
  <c r="J721" i="4" s="1"/>
  <c r="J271" i="4"/>
  <c r="J722" i="4" s="1"/>
  <c r="CZ55" i="15"/>
  <c r="I23" i="4" s="1"/>
  <c r="I712" i="4" s="1"/>
  <c r="CZ56" i="15"/>
  <c r="I49" i="4" s="1"/>
  <c r="I713" i="4" s="1"/>
  <c r="CZ57" i="15"/>
  <c r="I75" i="4" s="1"/>
  <c r="I714" i="4" s="1"/>
  <c r="CZ58" i="15"/>
  <c r="I99" i="4" s="1"/>
  <c r="I715" i="4" s="1"/>
  <c r="CZ59" i="15"/>
  <c r="I125" i="4" s="1"/>
  <c r="I716" i="4" s="1"/>
  <c r="CZ60" i="15"/>
  <c r="I152" i="4" s="1"/>
  <c r="I717" i="4" s="1"/>
  <c r="CZ61" i="15"/>
  <c r="I176" i="4" s="1"/>
  <c r="I718" i="4" s="1"/>
  <c r="CZ62" i="15"/>
  <c r="I200" i="4" s="1"/>
  <c r="I719" i="4" s="1"/>
  <c r="CZ63" i="15"/>
  <c r="I224" i="4" s="1"/>
  <c r="I720" i="4" s="1"/>
  <c r="CZ64" i="15"/>
  <c r="I248" i="4" s="1"/>
  <c r="I721" i="4" s="1"/>
  <c r="CZ65" i="15"/>
  <c r="I271" i="4" s="1"/>
  <c r="I722" i="4" s="1"/>
  <c r="F23" i="4"/>
  <c r="F712" i="4" s="1"/>
  <c r="F49" i="4"/>
  <c r="F713" i="4" s="1"/>
  <c r="F75" i="4"/>
  <c r="F714" i="4" s="1"/>
  <c r="F99" i="4"/>
  <c r="F715" i="4" s="1"/>
  <c r="F125" i="4"/>
  <c r="F716" i="4" s="1"/>
  <c r="F152" i="4"/>
  <c r="F717" i="4" s="1"/>
  <c r="F176" i="4"/>
  <c r="F718" i="4" s="1"/>
  <c r="F200" i="4"/>
  <c r="F719" i="4" s="1"/>
  <c r="F224" i="4"/>
  <c r="F720" i="4" s="1"/>
  <c r="F248" i="4"/>
  <c r="F721" i="4" s="1"/>
  <c r="F271" i="4"/>
  <c r="F722" i="4" s="1"/>
  <c r="E23" i="4"/>
  <c r="E712" i="4" s="1"/>
  <c r="E49" i="4"/>
  <c r="E713" i="4" s="1"/>
  <c r="E75" i="4"/>
  <c r="E714" i="4" s="1"/>
  <c r="E99" i="4"/>
  <c r="E715" i="4" s="1"/>
  <c r="E125" i="4"/>
  <c r="E716" i="4" s="1"/>
  <c r="E152" i="4"/>
  <c r="E717" i="4" s="1"/>
  <c r="E176" i="4"/>
  <c r="E718" i="4" s="1"/>
  <c r="E200" i="4"/>
  <c r="E719" i="4" s="1"/>
  <c r="E224" i="4"/>
  <c r="E720" i="4" s="1"/>
  <c r="E248" i="4"/>
  <c r="E721" i="4" s="1"/>
  <c r="E271" i="4"/>
  <c r="E722" i="4" s="1"/>
  <c r="D23" i="4"/>
  <c r="D712" i="4" s="1"/>
  <c r="D49" i="4"/>
  <c r="D713" i="4" s="1"/>
  <c r="D75" i="4"/>
  <c r="D714" i="4" s="1"/>
  <c r="D99" i="4"/>
  <c r="D715" i="4" s="1"/>
  <c r="D125" i="4"/>
  <c r="D716" i="4" s="1"/>
  <c r="D152" i="4"/>
  <c r="D717" i="4" s="1"/>
  <c r="D176" i="4"/>
  <c r="D718" i="4" s="1"/>
  <c r="D200" i="4"/>
  <c r="D719" i="4" s="1"/>
  <c r="D224" i="4"/>
  <c r="D720" i="4" s="1"/>
  <c r="D248" i="4"/>
  <c r="D721" i="4" s="1"/>
  <c r="D271" i="4"/>
  <c r="D722" i="4" s="1"/>
  <c r="C23" i="4"/>
  <c r="C712" i="4" s="1"/>
  <c r="C49" i="4"/>
  <c r="C713" i="4" s="1"/>
  <c r="C75" i="4"/>
  <c r="C714" i="4" s="1"/>
  <c r="C99" i="4"/>
  <c r="C715" i="4" s="1"/>
  <c r="C125" i="4"/>
  <c r="C716" i="4" s="1"/>
  <c r="C152" i="4"/>
  <c r="C717" i="4" s="1"/>
  <c r="C176" i="4"/>
  <c r="C718" i="4" s="1"/>
  <c r="C200" i="4"/>
  <c r="C719" i="4" s="1"/>
  <c r="C224" i="4"/>
  <c r="C720" i="4" s="1"/>
  <c r="C248" i="4"/>
  <c r="C721" i="4" s="1"/>
  <c r="C271" i="4"/>
  <c r="C722" i="4" s="1"/>
  <c r="B23" i="4"/>
  <c r="B712" i="4" s="1"/>
  <c r="B49" i="4"/>
  <c r="B713" i="4" s="1"/>
  <c r="B75" i="4"/>
  <c r="B714" i="4" s="1"/>
  <c r="B99" i="4"/>
  <c r="B715" i="4" s="1"/>
  <c r="B125" i="4"/>
  <c r="B716" i="4" s="1"/>
  <c r="B152" i="4"/>
  <c r="B717" i="4" s="1"/>
  <c r="B176" i="4"/>
  <c r="B718" i="4" s="1"/>
  <c r="B200" i="4"/>
  <c r="B719" i="4" s="1"/>
  <c r="B224" i="4"/>
  <c r="B720" i="4" s="1"/>
  <c r="B248" i="4"/>
  <c r="B721" i="4" s="1"/>
  <c r="B271" i="4"/>
  <c r="B722" i="4" s="1"/>
  <c r="K696" i="4"/>
  <c r="J98" i="4"/>
  <c r="J688" i="4" s="1"/>
  <c r="J150" i="4"/>
  <c r="J690" i="4" s="1"/>
  <c r="FH58" i="15"/>
  <c r="I98" i="4" s="1"/>
  <c r="I688" i="4" s="1"/>
  <c r="FH60" i="15"/>
  <c r="I150" i="4" s="1"/>
  <c r="I690" i="4" s="1"/>
  <c r="G98" i="4"/>
  <c r="G688" i="4" s="1"/>
  <c r="G150" i="4"/>
  <c r="G690" i="4" s="1"/>
  <c r="F98" i="4"/>
  <c r="F688" i="4" s="1"/>
  <c r="F150" i="4"/>
  <c r="F690" i="4" s="1"/>
  <c r="E98" i="4"/>
  <c r="E688" i="4" s="1"/>
  <c r="E150" i="4"/>
  <c r="E690" i="4" s="1"/>
  <c r="D98" i="4"/>
  <c r="D688" i="4" s="1"/>
  <c r="D150" i="4"/>
  <c r="D690" i="4" s="1"/>
  <c r="C98" i="4"/>
  <c r="C688" i="4" s="1"/>
  <c r="C150" i="4"/>
  <c r="C690" i="4" s="1"/>
  <c r="B98" i="4"/>
  <c r="B688" i="4" s="1"/>
  <c r="B150" i="4"/>
  <c r="B690" i="4" s="1"/>
  <c r="H24" i="4"/>
  <c r="H653" i="4" s="1"/>
  <c r="G24" i="4"/>
  <c r="G653" i="4" s="1"/>
  <c r="G74" i="4"/>
  <c r="H74" i="4"/>
  <c r="H655" i="4" s="1"/>
  <c r="G97" i="4"/>
  <c r="G656" i="4" s="1"/>
  <c r="H97" i="4"/>
  <c r="H656" i="4" s="1"/>
  <c r="H124" i="4"/>
  <c r="H657" i="4" s="1"/>
  <c r="G124" i="4"/>
  <c r="G657" i="4" s="1"/>
  <c r="H175" i="4"/>
  <c r="H659" i="4" s="1"/>
  <c r="G175" i="4"/>
  <c r="H199" i="4"/>
  <c r="H660" i="4" s="1"/>
  <c r="G199" i="4"/>
  <c r="G660" i="4" s="1"/>
  <c r="J24" i="4"/>
  <c r="J653" i="4" s="1"/>
  <c r="J74" i="4"/>
  <c r="J655" i="4" s="1"/>
  <c r="J97" i="4"/>
  <c r="J656" i="4" s="1"/>
  <c r="J124" i="4"/>
  <c r="J657" i="4" s="1"/>
  <c r="J175" i="4"/>
  <c r="J659" i="4" s="1"/>
  <c r="J199" i="4"/>
  <c r="J660" i="4" s="1"/>
  <c r="EX55" i="15"/>
  <c r="I24" i="4" s="1"/>
  <c r="I653" i="4" s="1"/>
  <c r="EX57" i="15"/>
  <c r="I74" i="4" s="1"/>
  <c r="I655" i="4" s="1"/>
  <c r="EX58" i="15"/>
  <c r="I97" i="4" s="1"/>
  <c r="I656" i="4" s="1"/>
  <c r="EX59" i="15"/>
  <c r="I124" i="4" s="1"/>
  <c r="I657" i="4" s="1"/>
  <c r="EX61" i="15"/>
  <c r="I175" i="4" s="1"/>
  <c r="I659" i="4" s="1"/>
  <c r="EX62" i="15"/>
  <c r="I199" i="4" s="1"/>
  <c r="I660" i="4" s="1"/>
  <c r="F24" i="4"/>
  <c r="F653" i="4" s="1"/>
  <c r="F74" i="4"/>
  <c r="F655" i="4" s="1"/>
  <c r="F97" i="4"/>
  <c r="F656" i="4" s="1"/>
  <c r="F124" i="4"/>
  <c r="F657" i="4" s="1"/>
  <c r="F175" i="4"/>
  <c r="F659" i="4" s="1"/>
  <c r="F199" i="4"/>
  <c r="F660" i="4" s="1"/>
  <c r="E24" i="4"/>
  <c r="E653" i="4" s="1"/>
  <c r="E74" i="4"/>
  <c r="E655" i="4" s="1"/>
  <c r="E97" i="4"/>
  <c r="E656" i="4" s="1"/>
  <c r="E124" i="4"/>
  <c r="E657" i="4" s="1"/>
  <c r="E175" i="4"/>
  <c r="E659" i="4" s="1"/>
  <c r="E199" i="4"/>
  <c r="E660" i="4" s="1"/>
  <c r="D24" i="4"/>
  <c r="D653" i="4" s="1"/>
  <c r="D74" i="4"/>
  <c r="D655" i="4" s="1"/>
  <c r="D97" i="4"/>
  <c r="D656" i="4" s="1"/>
  <c r="D124" i="4"/>
  <c r="D657" i="4" s="1"/>
  <c r="D175" i="4"/>
  <c r="D659" i="4" s="1"/>
  <c r="D199" i="4"/>
  <c r="D660" i="4" s="1"/>
  <c r="C24" i="4"/>
  <c r="C653" i="4" s="1"/>
  <c r="C74" i="4"/>
  <c r="C655" i="4" s="1"/>
  <c r="C97" i="4"/>
  <c r="C656" i="4" s="1"/>
  <c r="C124" i="4"/>
  <c r="C657" i="4" s="1"/>
  <c r="C175" i="4"/>
  <c r="C659" i="4" s="1"/>
  <c r="C199" i="4"/>
  <c r="C660" i="4" s="1"/>
  <c r="B24" i="4"/>
  <c r="B653" i="4" s="1"/>
  <c r="B74" i="4"/>
  <c r="B655" i="4" s="1"/>
  <c r="B97" i="4"/>
  <c r="B656" i="4" s="1"/>
  <c r="B124" i="4"/>
  <c r="B657" i="4" s="1"/>
  <c r="B175" i="4"/>
  <c r="B659" i="4" s="1"/>
  <c r="B199" i="4"/>
  <c r="B660" i="4" s="1"/>
  <c r="H149" i="4"/>
  <c r="H634" i="4" s="1"/>
  <c r="G149" i="4"/>
  <c r="G634" i="4" s="1"/>
  <c r="G640" i="4" s="1"/>
  <c r="J149" i="4"/>
  <c r="J634" i="4" s="1"/>
  <c r="J640" i="4" s="1"/>
  <c r="DT60" i="15"/>
  <c r="I149" i="4" s="1"/>
  <c r="I634" i="4" s="1"/>
  <c r="I640" i="4" s="1"/>
  <c r="F149" i="4"/>
  <c r="F634" i="4" s="1"/>
  <c r="F640" i="4" s="1"/>
  <c r="E149" i="4"/>
  <c r="E634" i="4" s="1"/>
  <c r="E640" i="4" s="1"/>
  <c r="D149" i="4"/>
  <c r="D634" i="4" s="1"/>
  <c r="D640" i="4" s="1"/>
  <c r="C149" i="4"/>
  <c r="C634" i="4" s="1"/>
  <c r="C640" i="4" s="1"/>
  <c r="B149" i="4"/>
  <c r="B634" i="4" s="1"/>
  <c r="B640" i="4" s="1"/>
  <c r="G22" i="4"/>
  <c r="H22" i="4"/>
  <c r="H603" i="4" s="1"/>
  <c r="J22" i="4"/>
  <c r="J603" i="4" s="1"/>
  <c r="J614" i="4" s="1"/>
  <c r="EN55" i="15"/>
  <c r="I22" i="4" s="1"/>
  <c r="I603" i="4" s="1"/>
  <c r="I614" i="4" s="1"/>
  <c r="F22" i="4"/>
  <c r="F603" i="4" s="1"/>
  <c r="F614" i="4" s="1"/>
  <c r="E22" i="4"/>
  <c r="E603" i="4" s="1"/>
  <c r="E614" i="4" s="1"/>
  <c r="D22" i="4"/>
  <c r="D603" i="4" s="1"/>
  <c r="D614" i="4" s="1"/>
  <c r="C22" i="4"/>
  <c r="C603" i="4" s="1"/>
  <c r="C614" i="4" s="1"/>
  <c r="B22" i="4"/>
  <c r="B603" i="4" s="1"/>
  <c r="B614" i="4" s="1"/>
  <c r="H21" i="4"/>
  <c r="H578" i="4" s="1"/>
  <c r="G21" i="4"/>
  <c r="G578" i="4" s="1"/>
  <c r="H47" i="4"/>
  <c r="H579" i="4" s="1"/>
  <c r="G47" i="4"/>
  <c r="G579" i="4" s="1"/>
  <c r="H73" i="4"/>
  <c r="H580" i="4" s="1"/>
  <c r="G73" i="4"/>
  <c r="G580" i="4" s="1"/>
  <c r="H96" i="4"/>
  <c r="H581" i="4" s="1"/>
  <c r="G96" i="4"/>
  <c r="G581" i="4" s="1"/>
  <c r="H122" i="4"/>
  <c r="H582" i="4" s="1"/>
  <c r="G122" i="4"/>
  <c r="G582" i="4" s="1"/>
  <c r="H148" i="4"/>
  <c r="H583" i="4" s="1"/>
  <c r="G148" i="4"/>
  <c r="G583" i="4" s="1"/>
  <c r="H174" i="4"/>
  <c r="H584" i="4" s="1"/>
  <c r="G174" i="4"/>
  <c r="G584" i="4" s="1"/>
  <c r="H198" i="4"/>
  <c r="H585" i="4" s="1"/>
  <c r="G198" i="4"/>
  <c r="G585" i="4" s="1"/>
  <c r="H223" i="4"/>
  <c r="H586" i="4" s="1"/>
  <c r="G223" i="4"/>
  <c r="G586" i="4" s="1"/>
  <c r="H245" i="4"/>
  <c r="H587" i="4" s="1"/>
  <c r="G245" i="4"/>
  <c r="G587" i="4" s="1"/>
  <c r="H270" i="4"/>
  <c r="H588" i="4" s="1"/>
  <c r="G270" i="4"/>
  <c r="G588" i="4" s="1"/>
  <c r="J21" i="4"/>
  <c r="J578" i="4" s="1"/>
  <c r="J47" i="4"/>
  <c r="J579" i="4" s="1"/>
  <c r="J73" i="4"/>
  <c r="J580" i="4" s="1"/>
  <c r="J96" i="4"/>
  <c r="J581" i="4" s="1"/>
  <c r="J122" i="4"/>
  <c r="J582" i="4" s="1"/>
  <c r="J148" i="4"/>
  <c r="J583" i="4" s="1"/>
  <c r="J174" i="4"/>
  <c r="J584" i="4" s="1"/>
  <c r="J198" i="4"/>
  <c r="J585" i="4" s="1"/>
  <c r="J223" i="4"/>
  <c r="J586" i="4" s="1"/>
  <c r="J245" i="4"/>
  <c r="J587" i="4" s="1"/>
  <c r="J270" i="4"/>
  <c r="J588" i="4" s="1"/>
  <c r="ED55" i="15"/>
  <c r="I21" i="4" s="1"/>
  <c r="I578" i="4" s="1"/>
  <c r="ED56" i="15"/>
  <c r="I47" i="4" s="1"/>
  <c r="I579" i="4" s="1"/>
  <c r="ED57" i="15"/>
  <c r="I73" i="4" s="1"/>
  <c r="I580" i="4" s="1"/>
  <c r="ED58" i="15"/>
  <c r="I96" i="4" s="1"/>
  <c r="I581" i="4" s="1"/>
  <c r="ED59" i="15"/>
  <c r="I122" i="4" s="1"/>
  <c r="I582" i="4" s="1"/>
  <c r="ED60" i="15"/>
  <c r="I148" i="4" s="1"/>
  <c r="I583" i="4" s="1"/>
  <c r="ED61" i="15"/>
  <c r="I174" i="4" s="1"/>
  <c r="I584" i="4" s="1"/>
  <c r="ED62" i="15"/>
  <c r="I198" i="4" s="1"/>
  <c r="I585" i="4" s="1"/>
  <c r="ED63" i="15"/>
  <c r="I223" i="4" s="1"/>
  <c r="I586" i="4" s="1"/>
  <c r="ED64" i="15"/>
  <c r="I245" i="4" s="1"/>
  <c r="I587" i="4" s="1"/>
  <c r="ED65" i="15"/>
  <c r="I270" i="4" s="1"/>
  <c r="I588" i="4" s="1"/>
  <c r="F21" i="4"/>
  <c r="F578" i="4" s="1"/>
  <c r="F47" i="4"/>
  <c r="F579" i="4" s="1"/>
  <c r="F73" i="4"/>
  <c r="F580" i="4" s="1"/>
  <c r="F96" i="4"/>
  <c r="F581" i="4" s="1"/>
  <c r="F122" i="4"/>
  <c r="F582" i="4" s="1"/>
  <c r="F148" i="4"/>
  <c r="F583" i="4" s="1"/>
  <c r="F174" i="4"/>
  <c r="F584" i="4" s="1"/>
  <c r="F198" i="4"/>
  <c r="F585" i="4" s="1"/>
  <c r="F223" i="4"/>
  <c r="F586" i="4" s="1"/>
  <c r="F245" i="4"/>
  <c r="F587" i="4" s="1"/>
  <c r="F270" i="4"/>
  <c r="F588" i="4" s="1"/>
  <c r="E21" i="4"/>
  <c r="E578" i="4" s="1"/>
  <c r="E47" i="4"/>
  <c r="E579" i="4" s="1"/>
  <c r="E73" i="4"/>
  <c r="E580" i="4" s="1"/>
  <c r="E96" i="4"/>
  <c r="E581" i="4" s="1"/>
  <c r="E122" i="4"/>
  <c r="E582" i="4" s="1"/>
  <c r="E148" i="4"/>
  <c r="E583" i="4" s="1"/>
  <c r="E174" i="4"/>
  <c r="E584" i="4" s="1"/>
  <c r="E198" i="4"/>
  <c r="E585" i="4" s="1"/>
  <c r="E223" i="4"/>
  <c r="E586" i="4" s="1"/>
  <c r="E245" i="4"/>
  <c r="E587" i="4" s="1"/>
  <c r="E270" i="4"/>
  <c r="E588" i="4" s="1"/>
  <c r="D21" i="4"/>
  <c r="D578" i="4" s="1"/>
  <c r="D47" i="4"/>
  <c r="D579" i="4" s="1"/>
  <c r="D73" i="4"/>
  <c r="D580" i="4" s="1"/>
  <c r="D96" i="4"/>
  <c r="D581" i="4" s="1"/>
  <c r="D122" i="4"/>
  <c r="D582" i="4" s="1"/>
  <c r="D148" i="4"/>
  <c r="D583" i="4" s="1"/>
  <c r="D174" i="4"/>
  <c r="D584" i="4" s="1"/>
  <c r="D198" i="4"/>
  <c r="D585" i="4" s="1"/>
  <c r="D223" i="4"/>
  <c r="D586" i="4" s="1"/>
  <c r="D245" i="4"/>
  <c r="D587" i="4" s="1"/>
  <c r="D270" i="4"/>
  <c r="D588" i="4" s="1"/>
  <c r="C21" i="4"/>
  <c r="C578" i="4" s="1"/>
  <c r="C47" i="4"/>
  <c r="C579" i="4" s="1"/>
  <c r="C73" i="4"/>
  <c r="C580" i="4" s="1"/>
  <c r="C96" i="4"/>
  <c r="C581" i="4" s="1"/>
  <c r="C122" i="4"/>
  <c r="C582" i="4" s="1"/>
  <c r="C148" i="4"/>
  <c r="C583" i="4" s="1"/>
  <c r="C174" i="4"/>
  <c r="C584" i="4" s="1"/>
  <c r="C198" i="4"/>
  <c r="C585" i="4" s="1"/>
  <c r="C223" i="4"/>
  <c r="C586" i="4" s="1"/>
  <c r="C245" i="4"/>
  <c r="C587" i="4" s="1"/>
  <c r="C270" i="4"/>
  <c r="C588" i="4" s="1"/>
  <c r="B21" i="4"/>
  <c r="B578" i="4" s="1"/>
  <c r="B47" i="4"/>
  <c r="B579" i="4" s="1"/>
  <c r="B73" i="4"/>
  <c r="B580" i="4" s="1"/>
  <c r="B96" i="4"/>
  <c r="B581" i="4" s="1"/>
  <c r="B122" i="4"/>
  <c r="B582" i="4" s="1"/>
  <c r="B148" i="4"/>
  <c r="B583" i="4" s="1"/>
  <c r="B174" i="4"/>
  <c r="B584" i="4" s="1"/>
  <c r="B198" i="4"/>
  <c r="B585" i="4" s="1"/>
  <c r="B223" i="4"/>
  <c r="B586" i="4" s="1"/>
  <c r="B245" i="4"/>
  <c r="B587" i="4" s="1"/>
  <c r="B270" i="4"/>
  <c r="B588" i="4" s="1"/>
  <c r="H16" i="4"/>
  <c r="H551" i="4" s="1"/>
  <c r="G16" i="4"/>
  <c r="G551" i="4" s="1"/>
  <c r="H44" i="4"/>
  <c r="H552" i="4" s="1"/>
  <c r="G44" i="4"/>
  <c r="G552" i="4" s="1"/>
  <c r="H69" i="4"/>
  <c r="H553" i="4" s="1"/>
  <c r="G69" i="4"/>
  <c r="G553" i="4" s="1"/>
  <c r="H92" i="4"/>
  <c r="H554" i="4" s="1"/>
  <c r="G92" i="4"/>
  <c r="G554" i="4" s="1"/>
  <c r="H118" i="4"/>
  <c r="H555" i="4" s="1"/>
  <c r="G118" i="4"/>
  <c r="G555" i="4" s="1"/>
  <c r="H144" i="4"/>
  <c r="H556" i="4" s="1"/>
  <c r="G144" i="4"/>
  <c r="G556" i="4" s="1"/>
  <c r="H170" i="4"/>
  <c r="H557" i="4" s="1"/>
  <c r="G170" i="4"/>
  <c r="G557" i="4" s="1"/>
  <c r="H194" i="4"/>
  <c r="H558" i="4" s="1"/>
  <c r="G194" i="4"/>
  <c r="G558" i="4" s="1"/>
  <c r="K559" i="4"/>
  <c r="K560" i="4"/>
  <c r="K561" i="4"/>
  <c r="J16" i="4"/>
  <c r="J551" i="4" s="1"/>
  <c r="J44" i="4"/>
  <c r="J552" i="4" s="1"/>
  <c r="J69" i="4"/>
  <c r="J553" i="4" s="1"/>
  <c r="J92" i="4"/>
  <c r="J554" i="4" s="1"/>
  <c r="J118" i="4"/>
  <c r="J555" i="4" s="1"/>
  <c r="J144" i="4"/>
  <c r="J556" i="4" s="1"/>
  <c r="J170" i="4"/>
  <c r="J557" i="4" s="1"/>
  <c r="J194" i="4"/>
  <c r="J558" i="4" s="1"/>
  <c r="J219" i="4"/>
  <c r="J559" i="4" s="1"/>
  <c r="J241" i="4"/>
  <c r="J560" i="4" s="1"/>
  <c r="J266" i="4"/>
  <c r="J561" i="4" s="1"/>
  <c r="CP55" i="15"/>
  <c r="I16" i="4" s="1"/>
  <c r="I551" i="4" s="1"/>
  <c r="CP56" i="15"/>
  <c r="I44" i="4" s="1"/>
  <c r="I552" i="4" s="1"/>
  <c r="CP57" i="15"/>
  <c r="I69" i="4" s="1"/>
  <c r="I553" i="4" s="1"/>
  <c r="CP58" i="15"/>
  <c r="I92" i="4" s="1"/>
  <c r="I554" i="4" s="1"/>
  <c r="CP59" i="15"/>
  <c r="I118" i="4" s="1"/>
  <c r="I555" i="4" s="1"/>
  <c r="CP60" i="15"/>
  <c r="I144" i="4" s="1"/>
  <c r="I556" i="4" s="1"/>
  <c r="CP61" i="15"/>
  <c r="I170" i="4" s="1"/>
  <c r="I557" i="4" s="1"/>
  <c r="CP62" i="15"/>
  <c r="I194" i="4" s="1"/>
  <c r="I558" i="4" s="1"/>
  <c r="CP63" i="15"/>
  <c r="I219" i="4" s="1"/>
  <c r="I559" i="4" s="1"/>
  <c r="CP64" i="15"/>
  <c r="I241" i="4" s="1"/>
  <c r="I560" i="4" s="1"/>
  <c r="CP65" i="15"/>
  <c r="I266" i="4" s="1"/>
  <c r="I561" i="4" s="1"/>
  <c r="G219" i="4"/>
  <c r="G559" i="4" s="1"/>
  <c r="G241" i="4"/>
  <c r="G560" i="4" s="1"/>
  <c r="G266" i="4"/>
  <c r="G561" i="4" s="1"/>
  <c r="F16" i="4"/>
  <c r="F551" i="4" s="1"/>
  <c r="F44" i="4"/>
  <c r="F552" i="4" s="1"/>
  <c r="F69" i="4"/>
  <c r="F553" i="4" s="1"/>
  <c r="F92" i="4"/>
  <c r="F554" i="4" s="1"/>
  <c r="F118" i="4"/>
  <c r="F555" i="4" s="1"/>
  <c r="F144" i="4"/>
  <c r="F556" i="4" s="1"/>
  <c r="F170" i="4"/>
  <c r="F557" i="4" s="1"/>
  <c r="F194" i="4"/>
  <c r="F558" i="4" s="1"/>
  <c r="F219" i="4"/>
  <c r="F559" i="4" s="1"/>
  <c r="F241" i="4"/>
  <c r="F560" i="4" s="1"/>
  <c r="F266" i="4"/>
  <c r="F561" i="4" s="1"/>
  <c r="E16" i="4"/>
  <c r="E551" i="4" s="1"/>
  <c r="E44" i="4"/>
  <c r="E552" i="4" s="1"/>
  <c r="E69" i="4"/>
  <c r="E553" i="4" s="1"/>
  <c r="E92" i="4"/>
  <c r="E554" i="4" s="1"/>
  <c r="E118" i="4"/>
  <c r="E555" i="4" s="1"/>
  <c r="E144" i="4"/>
  <c r="E556" i="4" s="1"/>
  <c r="E170" i="4"/>
  <c r="E557" i="4" s="1"/>
  <c r="E194" i="4"/>
  <c r="E558" i="4" s="1"/>
  <c r="E219" i="4"/>
  <c r="E559" i="4" s="1"/>
  <c r="E241" i="4"/>
  <c r="E560" i="4" s="1"/>
  <c r="E266" i="4"/>
  <c r="E561" i="4" s="1"/>
  <c r="D16" i="4"/>
  <c r="D551" i="4" s="1"/>
  <c r="D44" i="4"/>
  <c r="D552" i="4" s="1"/>
  <c r="D69" i="4"/>
  <c r="D553" i="4" s="1"/>
  <c r="D92" i="4"/>
  <c r="D554" i="4" s="1"/>
  <c r="D118" i="4"/>
  <c r="D555" i="4" s="1"/>
  <c r="D144" i="4"/>
  <c r="D556" i="4" s="1"/>
  <c r="D170" i="4"/>
  <c r="D557" i="4" s="1"/>
  <c r="D194" i="4"/>
  <c r="D558" i="4" s="1"/>
  <c r="D219" i="4"/>
  <c r="D559" i="4" s="1"/>
  <c r="D241" i="4"/>
  <c r="D560" i="4" s="1"/>
  <c r="D266" i="4"/>
  <c r="D561" i="4" s="1"/>
  <c r="C16" i="4"/>
  <c r="C551" i="4" s="1"/>
  <c r="C44" i="4"/>
  <c r="C552" i="4" s="1"/>
  <c r="C69" i="4"/>
  <c r="C553" i="4" s="1"/>
  <c r="C92" i="4"/>
  <c r="C554" i="4" s="1"/>
  <c r="C118" i="4"/>
  <c r="C555" i="4" s="1"/>
  <c r="C144" i="4"/>
  <c r="C556" i="4" s="1"/>
  <c r="C170" i="4"/>
  <c r="C557" i="4" s="1"/>
  <c r="C194" i="4"/>
  <c r="C558" i="4" s="1"/>
  <c r="C219" i="4"/>
  <c r="C559" i="4" s="1"/>
  <c r="C241" i="4"/>
  <c r="C560" i="4" s="1"/>
  <c r="C266" i="4"/>
  <c r="C561" i="4" s="1"/>
  <c r="B16" i="4"/>
  <c r="B551" i="4" s="1"/>
  <c r="B44" i="4"/>
  <c r="B552" i="4" s="1"/>
  <c r="B69" i="4"/>
  <c r="B553" i="4" s="1"/>
  <c r="B92" i="4"/>
  <c r="B554" i="4" s="1"/>
  <c r="B118" i="4"/>
  <c r="B555" i="4" s="1"/>
  <c r="B144" i="4"/>
  <c r="B556" i="4" s="1"/>
  <c r="B170" i="4"/>
  <c r="B557" i="4" s="1"/>
  <c r="B194" i="4"/>
  <c r="B558" i="4" s="1"/>
  <c r="B219" i="4"/>
  <c r="B559" i="4" s="1"/>
  <c r="B241" i="4"/>
  <c r="B560" i="4" s="1"/>
  <c r="B266" i="4"/>
  <c r="B561" i="4" s="1"/>
  <c r="G15" i="4"/>
  <c r="H15" i="4"/>
  <c r="H524" i="4" s="1"/>
  <c r="G43" i="4"/>
  <c r="H43" i="4"/>
  <c r="H525" i="4" s="1"/>
  <c r="G68" i="4"/>
  <c r="G336" i="4" s="1"/>
  <c r="H68" i="4"/>
  <c r="H526" i="4" s="1"/>
  <c r="G91" i="4"/>
  <c r="H91" i="4"/>
  <c r="H337" i="4" s="1"/>
  <c r="G117" i="4"/>
  <c r="H117" i="4"/>
  <c r="H528" i="4" s="1"/>
  <c r="G143" i="4"/>
  <c r="H143" i="4"/>
  <c r="H339" i="4" s="1"/>
  <c r="G169" i="4"/>
  <c r="G530" i="4" s="1"/>
  <c r="H169" i="4"/>
  <c r="H530" i="4" s="1"/>
  <c r="G193" i="4"/>
  <c r="G341" i="4" s="1"/>
  <c r="H193" i="4"/>
  <c r="H341" i="4" s="1"/>
  <c r="G218" i="4"/>
  <c r="H218" i="4"/>
  <c r="H532" i="4" s="1"/>
  <c r="G240" i="4"/>
  <c r="G343" i="4" s="1"/>
  <c r="H240" i="4"/>
  <c r="H533" i="4" s="1"/>
  <c r="G265" i="4"/>
  <c r="H265" i="4"/>
  <c r="H534" i="4" s="1"/>
  <c r="J15" i="4"/>
  <c r="J524" i="4" s="1"/>
  <c r="J43" i="4"/>
  <c r="J525" i="4" s="1"/>
  <c r="J68" i="4"/>
  <c r="J526" i="4" s="1"/>
  <c r="J91" i="4"/>
  <c r="J527" i="4" s="1"/>
  <c r="J117" i="4"/>
  <c r="J528" i="4" s="1"/>
  <c r="J143" i="4"/>
  <c r="J169" i="4"/>
  <c r="J530" i="4" s="1"/>
  <c r="J193" i="4"/>
  <c r="J531" i="4" s="1"/>
  <c r="J218" i="4"/>
  <c r="J532" i="4" s="1"/>
  <c r="J240" i="4"/>
  <c r="J533" i="4" s="1"/>
  <c r="J265" i="4"/>
  <c r="AC55" i="15"/>
  <c r="I15" i="4" s="1"/>
  <c r="I524" i="4" s="1"/>
  <c r="AC56" i="15"/>
  <c r="I43" i="4" s="1"/>
  <c r="I525" i="4" s="1"/>
  <c r="AC57" i="15"/>
  <c r="I68" i="4" s="1"/>
  <c r="AC58" i="15"/>
  <c r="I91" i="4" s="1"/>
  <c r="AC59" i="15"/>
  <c r="I117" i="4" s="1"/>
  <c r="I528" i="4" s="1"/>
  <c r="AC60" i="15"/>
  <c r="I143" i="4" s="1"/>
  <c r="AC61" i="15"/>
  <c r="I169" i="4" s="1"/>
  <c r="I530" i="4" s="1"/>
  <c r="AC62" i="15"/>
  <c r="I193" i="4" s="1"/>
  <c r="AC63" i="15"/>
  <c r="I218" i="4" s="1"/>
  <c r="I342" i="4" s="1"/>
  <c r="AC64" i="15"/>
  <c r="I240" i="4" s="1"/>
  <c r="AC65" i="15"/>
  <c r="I265" i="4" s="1"/>
  <c r="I534" i="4" s="1"/>
  <c r="F15" i="4"/>
  <c r="F524" i="4" s="1"/>
  <c r="F43" i="4"/>
  <c r="F525" i="4" s="1"/>
  <c r="F68" i="4"/>
  <c r="F91" i="4"/>
  <c r="F527" i="4" s="1"/>
  <c r="F117" i="4"/>
  <c r="F528" i="4" s="1"/>
  <c r="F143" i="4"/>
  <c r="F529" i="4" s="1"/>
  <c r="F169" i="4"/>
  <c r="F530" i="4" s="1"/>
  <c r="F193" i="4"/>
  <c r="F218" i="4"/>
  <c r="F240" i="4"/>
  <c r="F533" i="4" s="1"/>
  <c r="F265" i="4"/>
  <c r="E15" i="4"/>
  <c r="E524" i="4" s="1"/>
  <c r="E43" i="4"/>
  <c r="E525" i="4" s="1"/>
  <c r="E68" i="4"/>
  <c r="E91" i="4"/>
  <c r="E117" i="4"/>
  <c r="E528" i="4" s="1"/>
  <c r="E143" i="4"/>
  <c r="E169" i="4"/>
  <c r="E530" i="4" s="1"/>
  <c r="E193" i="4"/>
  <c r="E218" i="4"/>
  <c r="E342" i="4" s="1"/>
  <c r="E240" i="4"/>
  <c r="E533" i="4" s="1"/>
  <c r="E265" i="4"/>
  <c r="E534" i="4" s="1"/>
  <c r="D15" i="4"/>
  <c r="D524" i="4" s="1"/>
  <c r="D43" i="4"/>
  <c r="D68" i="4"/>
  <c r="D526" i="4" s="1"/>
  <c r="D91" i="4"/>
  <c r="D117" i="4"/>
  <c r="D143" i="4"/>
  <c r="D169" i="4"/>
  <c r="D530" i="4" s="1"/>
  <c r="D193" i="4"/>
  <c r="D218" i="4"/>
  <c r="D240" i="4"/>
  <c r="D265" i="4"/>
  <c r="C15" i="4"/>
  <c r="C524" i="4" s="1"/>
  <c r="C43" i="4"/>
  <c r="C525" i="4" s="1"/>
  <c r="C68" i="4"/>
  <c r="C526" i="4" s="1"/>
  <c r="C91" i="4"/>
  <c r="C117" i="4"/>
  <c r="C528" i="4" s="1"/>
  <c r="C143" i="4"/>
  <c r="C339" i="4" s="1"/>
  <c r="C169" i="4"/>
  <c r="C530" i="4" s="1"/>
  <c r="C193" i="4"/>
  <c r="C218" i="4"/>
  <c r="C532" i="4" s="1"/>
  <c r="C240" i="4"/>
  <c r="C533" i="4" s="1"/>
  <c r="C265" i="4"/>
  <c r="B15" i="4"/>
  <c r="B524" i="4" s="1"/>
  <c r="B43" i="4"/>
  <c r="B525" i="4" s="1"/>
  <c r="B68" i="4"/>
  <c r="B91" i="4"/>
  <c r="B117" i="4"/>
  <c r="B528" i="4" s="1"/>
  <c r="B143" i="4"/>
  <c r="B169" i="4"/>
  <c r="B530" i="4" s="1"/>
  <c r="B193" i="4"/>
  <c r="B218" i="4"/>
  <c r="B240" i="4"/>
  <c r="B533" i="4" s="1"/>
  <c r="B265" i="4"/>
  <c r="G13" i="4"/>
  <c r="G497" i="4" s="1"/>
  <c r="H13" i="4"/>
  <c r="G40" i="4"/>
  <c r="G498" i="4" s="1"/>
  <c r="H40" i="4"/>
  <c r="H498" i="4" s="1"/>
  <c r="G66" i="4"/>
  <c r="G499" i="4" s="1"/>
  <c r="H66" i="4"/>
  <c r="H89" i="4"/>
  <c r="H500" i="4" s="1"/>
  <c r="G89" i="4"/>
  <c r="G500" i="4" s="1"/>
  <c r="G114" i="4"/>
  <c r="G501" i="4" s="1"/>
  <c r="H114" i="4"/>
  <c r="H501" i="4" s="1"/>
  <c r="G141" i="4"/>
  <c r="H141" i="4"/>
  <c r="H502" i="4" s="1"/>
  <c r="G191" i="4"/>
  <c r="H191" i="4"/>
  <c r="H504" i="4" s="1"/>
  <c r="G216" i="4"/>
  <c r="G505" i="4" s="1"/>
  <c r="H216" i="4"/>
  <c r="H505" i="4" s="1"/>
  <c r="G238" i="4"/>
  <c r="H238" i="4"/>
  <c r="H506" i="4" s="1"/>
  <c r="G263" i="4"/>
  <c r="H263" i="4"/>
  <c r="H507" i="4" s="1"/>
  <c r="J13" i="4"/>
  <c r="J497" i="4" s="1"/>
  <c r="J40" i="4"/>
  <c r="J498" i="4" s="1"/>
  <c r="J66" i="4"/>
  <c r="J499" i="4" s="1"/>
  <c r="J89" i="4"/>
  <c r="J500" i="4" s="1"/>
  <c r="J114" i="4"/>
  <c r="J501" i="4" s="1"/>
  <c r="J141" i="4"/>
  <c r="J502" i="4" s="1"/>
  <c r="J166" i="4"/>
  <c r="J503" i="4" s="1"/>
  <c r="J191" i="4"/>
  <c r="J504" i="4" s="1"/>
  <c r="J216" i="4"/>
  <c r="J505" i="4" s="1"/>
  <c r="J238" i="4"/>
  <c r="J506" i="4" s="1"/>
  <c r="J263" i="4"/>
  <c r="J507" i="4" s="1"/>
  <c r="AM55" i="15"/>
  <c r="I13" i="4" s="1"/>
  <c r="I497" i="4" s="1"/>
  <c r="AM56" i="15"/>
  <c r="I40" i="4" s="1"/>
  <c r="I498" i="4" s="1"/>
  <c r="AM57" i="15"/>
  <c r="I66" i="4" s="1"/>
  <c r="I499" i="4" s="1"/>
  <c r="AM58" i="15"/>
  <c r="I89" i="4" s="1"/>
  <c r="I500" i="4" s="1"/>
  <c r="AM59" i="15"/>
  <c r="I114" i="4" s="1"/>
  <c r="I501" i="4" s="1"/>
  <c r="AM60" i="15"/>
  <c r="I141" i="4" s="1"/>
  <c r="I502" i="4" s="1"/>
  <c r="AM61" i="15"/>
  <c r="I166" i="4" s="1"/>
  <c r="I503" i="4" s="1"/>
  <c r="AM62" i="15"/>
  <c r="I191" i="4" s="1"/>
  <c r="I504" i="4" s="1"/>
  <c r="AM63" i="15"/>
  <c r="I216" i="4" s="1"/>
  <c r="I505" i="4" s="1"/>
  <c r="AM64" i="15"/>
  <c r="I238" i="4" s="1"/>
  <c r="I506" i="4" s="1"/>
  <c r="AM65" i="15"/>
  <c r="I263" i="4" s="1"/>
  <c r="I507" i="4" s="1"/>
  <c r="F13" i="4"/>
  <c r="F497" i="4" s="1"/>
  <c r="F40" i="4"/>
  <c r="F498" i="4" s="1"/>
  <c r="F66" i="4"/>
  <c r="F499" i="4" s="1"/>
  <c r="F89" i="4"/>
  <c r="F500" i="4" s="1"/>
  <c r="F114" i="4"/>
  <c r="F501" i="4" s="1"/>
  <c r="F141" i="4"/>
  <c r="F502" i="4" s="1"/>
  <c r="F503" i="4"/>
  <c r="F191" i="4"/>
  <c r="F504" i="4" s="1"/>
  <c r="F216" i="4"/>
  <c r="F505" i="4" s="1"/>
  <c r="F238" i="4"/>
  <c r="F506" i="4" s="1"/>
  <c r="F263" i="4"/>
  <c r="F507" i="4" s="1"/>
  <c r="E13" i="4"/>
  <c r="E497" i="4" s="1"/>
  <c r="E40" i="4"/>
  <c r="E498" i="4" s="1"/>
  <c r="E66" i="4"/>
  <c r="E499" i="4" s="1"/>
  <c r="E89" i="4"/>
  <c r="E500" i="4" s="1"/>
  <c r="E114" i="4"/>
  <c r="E501" i="4" s="1"/>
  <c r="E141" i="4"/>
  <c r="E502" i="4" s="1"/>
  <c r="E503" i="4"/>
  <c r="E191" i="4"/>
  <c r="E504" i="4" s="1"/>
  <c r="E216" i="4"/>
  <c r="E505" i="4" s="1"/>
  <c r="E238" i="4"/>
  <c r="E506" i="4" s="1"/>
  <c r="E263" i="4"/>
  <c r="E507" i="4" s="1"/>
  <c r="D13" i="4"/>
  <c r="D497" i="4" s="1"/>
  <c r="D40" i="4"/>
  <c r="D498" i="4" s="1"/>
  <c r="D66" i="4"/>
  <c r="D499" i="4" s="1"/>
  <c r="D89" i="4"/>
  <c r="D500" i="4" s="1"/>
  <c r="D114" i="4"/>
  <c r="D501" i="4" s="1"/>
  <c r="D141" i="4"/>
  <c r="D502" i="4" s="1"/>
  <c r="D503" i="4"/>
  <c r="D191" i="4"/>
  <c r="D504" i="4" s="1"/>
  <c r="D216" i="4"/>
  <c r="D505" i="4" s="1"/>
  <c r="D238" i="4"/>
  <c r="D506" i="4" s="1"/>
  <c r="D263" i="4"/>
  <c r="D507" i="4" s="1"/>
  <c r="C13" i="4"/>
  <c r="C497" i="4" s="1"/>
  <c r="C40" i="4"/>
  <c r="C498" i="4" s="1"/>
  <c r="C66" i="4"/>
  <c r="C499" i="4" s="1"/>
  <c r="C89" i="4"/>
  <c r="C500" i="4" s="1"/>
  <c r="C114" i="4"/>
  <c r="C501" i="4" s="1"/>
  <c r="C141" i="4"/>
  <c r="C502" i="4" s="1"/>
  <c r="C166" i="4"/>
  <c r="C503" i="4" s="1"/>
  <c r="C191" i="4"/>
  <c r="C504" i="4" s="1"/>
  <c r="C216" i="4"/>
  <c r="C505" i="4" s="1"/>
  <c r="C238" i="4"/>
  <c r="C506" i="4" s="1"/>
  <c r="C263" i="4"/>
  <c r="C507" i="4" s="1"/>
  <c r="B13" i="4"/>
  <c r="B497" i="4" s="1"/>
  <c r="B40" i="4"/>
  <c r="B498" i="4" s="1"/>
  <c r="B66" i="4"/>
  <c r="B499" i="4" s="1"/>
  <c r="B89" i="4"/>
  <c r="B500" i="4" s="1"/>
  <c r="B114" i="4"/>
  <c r="B501" i="4" s="1"/>
  <c r="B141" i="4"/>
  <c r="B502" i="4" s="1"/>
  <c r="B166" i="4"/>
  <c r="B503" i="4" s="1"/>
  <c r="B191" i="4"/>
  <c r="B504" i="4" s="1"/>
  <c r="B216" i="4"/>
  <c r="B505" i="4" s="1"/>
  <c r="B238" i="4"/>
  <c r="B506" i="4" s="1"/>
  <c r="B263" i="4"/>
  <c r="B507" i="4" s="1"/>
  <c r="G14" i="4"/>
  <c r="H14" i="4"/>
  <c r="H470" i="4" s="1"/>
  <c r="G42" i="4"/>
  <c r="G471" i="4" s="1"/>
  <c r="H42" i="4"/>
  <c r="H471" i="4" s="1"/>
  <c r="G67" i="4"/>
  <c r="G472" i="4" s="1"/>
  <c r="H67" i="4"/>
  <c r="H472" i="4" s="1"/>
  <c r="G90" i="4"/>
  <c r="H90" i="4"/>
  <c r="H473" i="4" s="1"/>
  <c r="G116" i="4"/>
  <c r="H116" i="4"/>
  <c r="H474" i="4" s="1"/>
  <c r="G142" i="4"/>
  <c r="G475" i="4" s="1"/>
  <c r="H142" i="4"/>
  <c r="H475" i="4" s="1"/>
  <c r="G168" i="4"/>
  <c r="H168" i="4"/>
  <c r="H476" i="4" s="1"/>
  <c r="G192" i="4"/>
  <c r="H192" i="4"/>
  <c r="H477" i="4" s="1"/>
  <c r="G217" i="4"/>
  <c r="G478" i="4" s="1"/>
  <c r="H217" i="4"/>
  <c r="H478" i="4" s="1"/>
  <c r="G239" i="4"/>
  <c r="H239" i="4"/>
  <c r="H479" i="4" s="1"/>
  <c r="G264" i="4"/>
  <c r="G480" i="4" s="1"/>
  <c r="H264" i="4"/>
  <c r="H480" i="4" s="1"/>
  <c r="J14" i="4"/>
  <c r="J470" i="4" s="1"/>
  <c r="J42" i="4"/>
  <c r="J471" i="4" s="1"/>
  <c r="J67" i="4"/>
  <c r="J472" i="4" s="1"/>
  <c r="J90" i="4"/>
  <c r="J473" i="4" s="1"/>
  <c r="J116" i="4"/>
  <c r="J474" i="4" s="1"/>
  <c r="J142" i="4"/>
  <c r="J475" i="4" s="1"/>
  <c r="J168" i="4"/>
  <c r="J476" i="4" s="1"/>
  <c r="J192" i="4"/>
  <c r="J477" i="4" s="1"/>
  <c r="J217" i="4"/>
  <c r="J478" i="4" s="1"/>
  <c r="J239" i="4"/>
  <c r="J479" i="4" s="1"/>
  <c r="J264" i="4"/>
  <c r="J480" i="4" s="1"/>
  <c r="AW55" i="15"/>
  <c r="I14" i="4" s="1"/>
  <c r="I470" i="4" s="1"/>
  <c r="AW56" i="15"/>
  <c r="I42" i="4" s="1"/>
  <c r="I471" i="4" s="1"/>
  <c r="AW57" i="15"/>
  <c r="I67" i="4" s="1"/>
  <c r="I472" i="4" s="1"/>
  <c r="AW58" i="15"/>
  <c r="I90" i="4" s="1"/>
  <c r="I473" i="4" s="1"/>
  <c r="AW59" i="15"/>
  <c r="I116" i="4" s="1"/>
  <c r="I474" i="4" s="1"/>
  <c r="AW60" i="15"/>
  <c r="I142" i="4" s="1"/>
  <c r="I475" i="4" s="1"/>
  <c r="AW61" i="15"/>
  <c r="I168" i="4" s="1"/>
  <c r="I476" i="4" s="1"/>
  <c r="AW62" i="15"/>
  <c r="I192" i="4" s="1"/>
  <c r="I477" i="4" s="1"/>
  <c r="AW63" i="15"/>
  <c r="I217" i="4" s="1"/>
  <c r="I478" i="4" s="1"/>
  <c r="AW64" i="15"/>
  <c r="I239" i="4" s="1"/>
  <c r="I479" i="4" s="1"/>
  <c r="AW65" i="15"/>
  <c r="I264" i="4" s="1"/>
  <c r="I480" i="4" s="1"/>
  <c r="F14" i="4"/>
  <c r="F470" i="4" s="1"/>
  <c r="F42" i="4"/>
  <c r="F471" i="4" s="1"/>
  <c r="F67" i="4"/>
  <c r="F472" i="4" s="1"/>
  <c r="F90" i="4"/>
  <c r="F473" i="4" s="1"/>
  <c r="F116" i="4"/>
  <c r="F474" i="4" s="1"/>
  <c r="F142" i="4"/>
  <c r="F475" i="4" s="1"/>
  <c r="F168" i="4"/>
  <c r="F476" i="4" s="1"/>
  <c r="F192" i="4"/>
  <c r="F477" i="4" s="1"/>
  <c r="F217" i="4"/>
  <c r="F478" i="4" s="1"/>
  <c r="F239" i="4"/>
  <c r="F479" i="4" s="1"/>
  <c r="F264" i="4"/>
  <c r="F480" i="4" s="1"/>
  <c r="E14" i="4"/>
  <c r="E470" i="4" s="1"/>
  <c r="E42" i="4"/>
  <c r="E471" i="4" s="1"/>
  <c r="E67" i="4"/>
  <c r="E472" i="4" s="1"/>
  <c r="E90" i="4"/>
  <c r="E473" i="4" s="1"/>
  <c r="E116" i="4"/>
  <c r="E474" i="4" s="1"/>
  <c r="E142" i="4"/>
  <c r="E475" i="4" s="1"/>
  <c r="E168" i="4"/>
  <c r="E476" i="4" s="1"/>
  <c r="E192" i="4"/>
  <c r="E477" i="4" s="1"/>
  <c r="E217" i="4"/>
  <c r="E478" i="4" s="1"/>
  <c r="E239" i="4"/>
  <c r="E479" i="4" s="1"/>
  <c r="E264" i="4"/>
  <c r="E480" i="4" s="1"/>
  <c r="D14" i="4"/>
  <c r="D470" i="4" s="1"/>
  <c r="D42" i="4"/>
  <c r="D471" i="4" s="1"/>
  <c r="D67" i="4"/>
  <c r="D472" i="4" s="1"/>
  <c r="D90" i="4"/>
  <c r="D473" i="4" s="1"/>
  <c r="D116" i="4"/>
  <c r="D474" i="4" s="1"/>
  <c r="D142" i="4"/>
  <c r="D475" i="4" s="1"/>
  <c r="D168" i="4"/>
  <c r="D476" i="4" s="1"/>
  <c r="D192" i="4"/>
  <c r="D477" i="4" s="1"/>
  <c r="D217" i="4"/>
  <c r="D478" i="4" s="1"/>
  <c r="D239" i="4"/>
  <c r="D479" i="4" s="1"/>
  <c r="D264" i="4"/>
  <c r="D480" i="4" s="1"/>
  <c r="C14" i="4"/>
  <c r="C470" i="4" s="1"/>
  <c r="C42" i="4"/>
  <c r="C471" i="4" s="1"/>
  <c r="C67" i="4"/>
  <c r="C472" i="4" s="1"/>
  <c r="C90" i="4"/>
  <c r="C473" i="4" s="1"/>
  <c r="C116" i="4"/>
  <c r="C474" i="4" s="1"/>
  <c r="C142" i="4"/>
  <c r="C475" i="4" s="1"/>
  <c r="C168" i="4"/>
  <c r="C476" i="4" s="1"/>
  <c r="C192" i="4"/>
  <c r="C477" i="4" s="1"/>
  <c r="C217" i="4"/>
  <c r="C478" i="4" s="1"/>
  <c r="C239" i="4"/>
  <c r="C479" i="4" s="1"/>
  <c r="C264" i="4"/>
  <c r="C480" i="4" s="1"/>
  <c r="B14" i="4"/>
  <c r="B470" i="4" s="1"/>
  <c r="B42" i="4"/>
  <c r="B471" i="4" s="1"/>
  <c r="B67" i="4"/>
  <c r="B472" i="4" s="1"/>
  <c r="B90" i="4"/>
  <c r="B473" i="4" s="1"/>
  <c r="B116" i="4"/>
  <c r="B474" i="4" s="1"/>
  <c r="B142" i="4"/>
  <c r="B475" i="4" s="1"/>
  <c r="B168" i="4"/>
  <c r="B476" i="4" s="1"/>
  <c r="B192" i="4"/>
  <c r="B477" i="4" s="1"/>
  <c r="B217" i="4"/>
  <c r="B478" i="4" s="1"/>
  <c r="B239" i="4"/>
  <c r="B479" i="4" s="1"/>
  <c r="B264" i="4"/>
  <c r="B480" i="4" s="1"/>
  <c r="G18" i="4"/>
  <c r="H18" i="4"/>
  <c r="H443" i="4" s="1"/>
  <c r="G46" i="4"/>
  <c r="H46" i="4"/>
  <c r="H444" i="4" s="1"/>
  <c r="G71" i="4"/>
  <c r="G445" i="4" s="1"/>
  <c r="H71" i="4"/>
  <c r="H445" i="4" s="1"/>
  <c r="G94" i="4"/>
  <c r="G446" i="4" s="1"/>
  <c r="H94" i="4"/>
  <c r="H446" i="4" s="1"/>
  <c r="G120" i="4"/>
  <c r="H120" i="4"/>
  <c r="H447" i="4" s="1"/>
  <c r="G146" i="4"/>
  <c r="G448" i="4" s="1"/>
  <c r="H146" i="4"/>
  <c r="H448" i="4" s="1"/>
  <c r="G172" i="4"/>
  <c r="G449" i="4" s="1"/>
  <c r="H172" i="4"/>
  <c r="H449" i="4" s="1"/>
  <c r="G196" i="4"/>
  <c r="G450" i="4" s="1"/>
  <c r="H196" i="4"/>
  <c r="H450" i="4" s="1"/>
  <c r="G221" i="4"/>
  <c r="H221" i="4"/>
  <c r="H451" i="4" s="1"/>
  <c r="H243" i="4"/>
  <c r="H452" i="4" s="1"/>
  <c r="G243" i="4"/>
  <c r="G452" i="4" s="1"/>
  <c r="J443" i="4"/>
  <c r="J444" i="4"/>
  <c r="J71" i="4"/>
  <c r="J445" i="4" s="1"/>
  <c r="J446" i="4"/>
  <c r="J447" i="4"/>
  <c r="J448" i="4"/>
  <c r="J449" i="4"/>
  <c r="J196" i="4"/>
  <c r="J450" i="4" s="1"/>
  <c r="J451" i="4"/>
  <c r="J243" i="4"/>
  <c r="J452" i="4" s="1"/>
  <c r="BV55" i="15"/>
  <c r="I18" i="4" s="1"/>
  <c r="I443" i="4" s="1"/>
  <c r="BV56" i="15"/>
  <c r="I46" i="4" s="1"/>
  <c r="I444" i="4" s="1"/>
  <c r="BV57" i="15"/>
  <c r="I71" i="4" s="1"/>
  <c r="I445" i="4" s="1"/>
  <c r="BV58" i="15"/>
  <c r="I94" i="4" s="1"/>
  <c r="I446" i="4" s="1"/>
  <c r="BV59" i="15"/>
  <c r="I120" i="4" s="1"/>
  <c r="I447" i="4" s="1"/>
  <c r="BV60" i="15"/>
  <c r="I146" i="4" s="1"/>
  <c r="I448" i="4" s="1"/>
  <c r="BV61" i="15"/>
  <c r="I172" i="4" s="1"/>
  <c r="I449" i="4" s="1"/>
  <c r="BV62" i="15"/>
  <c r="I196" i="4" s="1"/>
  <c r="I450" i="4" s="1"/>
  <c r="BV63" i="15"/>
  <c r="I221" i="4" s="1"/>
  <c r="I451" i="4" s="1"/>
  <c r="BV64" i="15"/>
  <c r="I243" i="4" s="1"/>
  <c r="I452" i="4" s="1"/>
  <c r="F18" i="4"/>
  <c r="F443" i="4" s="1"/>
  <c r="F46" i="4"/>
  <c r="F444" i="4" s="1"/>
  <c r="F71" i="4"/>
  <c r="F445" i="4" s="1"/>
  <c r="F94" i="4"/>
  <c r="F446" i="4" s="1"/>
  <c r="F120" i="4"/>
  <c r="F447" i="4" s="1"/>
  <c r="F146" i="4"/>
  <c r="F448" i="4" s="1"/>
  <c r="F172" i="4"/>
  <c r="F449" i="4" s="1"/>
  <c r="F196" i="4"/>
  <c r="F450" i="4" s="1"/>
  <c r="F221" i="4"/>
  <c r="F451" i="4" s="1"/>
  <c r="F243" i="4"/>
  <c r="F452" i="4" s="1"/>
  <c r="E18" i="4"/>
  <c r="E443" i="4" s="1"/>
  <c r="E46" i="4"/>
  <c r="E444" i="4" s="1"/>
  <c r="E71" i="4"/>
  <c r="E445" i="4" s="1"/>
  <c r="E94" i="4"/>
  <c r="E446" i="4" s="1"/>
  <c r="E120" i="4"/>
  <c r="E447" i="4" s="1"/>
  <c r="E146" i="4"/>
  <c r="E448" i="4" s="1"/>
  <c r="E172" i="4"/>
  <c r="E449" i="4" s="1"/>
  <c r="E196" i="4"/>
  <c r="E450" i="4" s="1"/>
  <c r="E221" i="4"/>
  <c r="E451" i="4" s="1"/>
  <c r="E243" i="4"/>
  <c r="E452" i="4" s="1"/>
  <c r="D18" i="4"/>
  <c r="D443" i="4" s="1"/>
  <c r="D46" i="4"/>
  <c r="D444" i="4" s="1"/>
  <c r="D71" i="4"/>
  <c r="D445" i="4" s="1"/>
  <c r="D94" i="4"/>
  <c r="D446" i="4" s="1"/>
  <c r="D120" i="4"/>
  <c r="D447" i="4" s="1"/>
  <c r="D146" i="4"/>
  <c r="D448" i="4" s="1"/>
  <c r="D172" i="4"/>
  <c r="D449" i="4" s="1"/>
  <c r="D196" i="4"/>
  <c r="D450" i="4" s="1"/>
  <c r="D221" i="4"/>
  <c r="D451" i="4" s="1"/>
  <c r="D243" i="4"/>
  <c r="D452" i="4" s="1"/>
  <c r="C18" i="4"/>
  <c r="C443" i="4" s="1"/>
  <c r="C46" i="4"/>
  <c r="C444" i="4" s="1"/>
  <c r="C71" i="4"/>
  <c r="C445" i="4" s="1"/>
  <c r="C94" i="4"/>
  <c r="C446" i="4" s="1"/>
  <c r="C120" i="4"/>
  <c r="C447" i="4" s="1"/>
  <c r="C146" i="4"/>
  <c r="C448" i="4" s="1"/>
  <c r="C172" i="4"/>
  <c r="C449" i="4" s="1"/>
  <c r="C196" i="4"/>
  <c r="C450" i="4" s="1"/>
  <c r="C221" i="4"/>
  <c r="C451" i="4" s="1"/>
  <c r="C243" i="4"/>
  <c r="C452" i="4" s="1"/>
  <c r="B18" i="4"/>
  <c r="B443" i="4" s="1"/>
  <c r="B46" i="4"/>
  <c r="B444" i="4" s="1"/>
  <c r="B71" i="4"/>
  <c r="B445" i="4" s="1"/>
  <c r="B94" i="4"/>
  <c r="B446" i="4" s="1"/>
  <c r="B120" i="4"/>
  <c r="B447" i="4" s="1"/>
  <c r="B146" i="4"/>
  <c r="B448" i="4" s="1"/>
  <c r="B172" i="4"/>
  <c r="B449" i="4" s="1"/>
  <c r="B196" i="4"/>
  <c r="B450" i="4" s="1"/>
  <c r="B221" i="4"/>
  <c r="B451" i="4" s="1"/>
  <c r="B243" i="4"/>
  <c r="B452" i="4" s="1"/>
  <c r="G17" i="4"/>
  <c r="G416" i="4" s="1"/>
  <c r="H17" i="4"/>
  <c r="H416" i="4" s="1"/>
  <c r="G45" i="4"/>
  <c r="G417" i="4" s="1"/>
  <c r="H45" i="4"/>
  <c r="H417" i="4" s="1"/>
  <c r="G70" i="4"/>
  <c r="G418" i="4" s="1"/>
  <c r="H70" i="4"/>
  <c r="H418" i="4" s="1"/>
  <c r="G93" i="4"/>
  <c r="G419" i="4" s="1"/>
  <c r="H93" i="4"/>
  <c r="H419" i="4" s="1"/>
  <c r="G119" i="4"/>
  <c r="G420" i="4" s="1"/>
  <c r="H119" i="4"/>
  <c r="H420" i="4" s="1"/>
  <c r="G145" i="4"/>
  <c r="G421" i="4" s="1"/>
  <c r="H145" i="4"/>
  <c r="H421" i="4" s="1"/>
  <c r="G171" i="4"/>
  <c r="G422" i="4" s="1"/>
  <c r="H171" i="4"/>
  <c r="G195" i="4"/>
  <c r="G423" i="4" s="1"/>
  <c r="H195" i="4"/>
  <c r="H423" i="4" s="1"/>
  <c r="G220" i="4"/>
  <c r="G424" i="4" s="1"/>
  <c r="H220" i="4"/>
  <c r="H424" i="4" s="1"/>
  <c r="G267" i="4"/>
  <c r="G426" i="4" s="1"/>
  <c r="H267" i="4"/>
  <c r="H426" i="4" s="1"/>
  <c r="J17" i="4"/>
  <c r="J416" i="4" s="1"/>
  <c r="J45" i="4"/>
  <c r="J417" i="4" s="1"/>
  <c r="J70" i="4"/>
  <c r="J418" i="4" s="1"/>
  <c r="J93" i="4"/>
  <c r="J419" i="4" s="1"/>
  <c r="J119" i="4"/>
  <c r="J420" i="4" s="1"/>
  <c r="J145" i="4"/>
  <c r="J421" i="4" s="1"/>
  <c r="J171" i="4"/>
  <c r="J422" i="4" s="1"/>
  <c r="J195" i="4"/>
  <c r="J423" i="4" s="1"/>
  <c r="J220" i="4"/>
  <c r="J424" i="4" s="1"/>
  <c r="J267" i="4"/>
  <c r="J426" i="4" s="1"/>
  <c r="BG55" i="15"/>
  <c r="I17" i="4" s="1"/>
  <c r="I416" i="4" s="1"/>
  <c r="BG56" i="15"/>
  <c r="I45" i="4" s="1"/>
  <c r="I417" i="4" s="1"/>
  <c r="BG57" i="15"/>
  <c r="I70" i="4" s="1"/>
  <c r="I418" i="4" s="1"/>
  <c r="BG58" i="15"/>
  <c r="I93" i="4" s="1"/>
  <c r="I419" i="4" s="1"/>
  <c r="BG59" i="15"/>
  <c r="I119" i="4" s="1"/>
  <c r="I420" i="4" s="1"/>
  <c r="BG60" i="15"/>
  <c r="I145" i="4" s="1"/>
  <c r="I421" i="4" s="1"/>
  <c r="BG61" i="15"/>
  <c r="I171" i="4" s="1"/>
  <c r="I422" i="4" s="1"/>
  <c r="BG62" i="15"/>
  <c r="I195" i="4" s="1"/>
  <c r="I423" i="4" s="1"/>
  <c r="BG63" i="15"/>
  <c r="I220" i="4" s="1"/>
  <c r="I424" i="4" s="1"/>
  <c r="BG65" i="15"/>
  <c r="I267" i="4" s="1"/>
  <c r="I426" i="4" s="1"/>
  <c r="F17" i="4"/>
  <c r="F416" i="4" s="1"/>
  <c r="F45" i="4"/>
  <c r="F417" i="4" s="1"/>
  <c r="F70" i="4"/>
  <c r="F418" i="4" s="1"/>
  <c r="F93" i="4"/>
  <c r="F419" i="4" s="1"/>
  <c r="F119" i="4"/>
  <c r="F420" i="4" s="1"/>
  <c r="F145" i="4"/>
  <c r="F421" i="4" s="1"/>
  <c r="F171" i="4"/>
  <c r="F422" i="4" s="1"/>
  <c r="F195" i="4"/>
  <c r="F423" i="4" s="1"/>
  <c r="F220" i="4"/>
  <c r="F424" i="4" s="1"/>
  <c r="F267" i="4"/>
  <c r="F426" i="4" s="1"/>
  <c r="E17" i="4"/>
  <c r="E416" i="4" s="1"/>
  <c r="E45" i="4"/>
  <c r="E417" i="4" s="1"/>
  <c r="E70" i="4"/>
  <c r="E418" i="4" s="1"/>
  <c r="E93" i="4"/>
  <c r="E419" i="4" s="1"/>
  <c r="E119" i="4"/>
  <c r="E420" i="4" s="1"/>
  <c r="E145" i="4"/>
  <c r="E421" i="4" s="1"/>
  <c r="E171" i="4"/>
  <c r="E422" i="4" s="1"/>
  <c r="E195" i="4"/>
  <c r="E423" i="4" s="1"/>
  <c r="E220" i="4"/>
  <c r="E424" i="4" s="1"/>
  <c r="E267" i="4"/>
  <c r="E426" i="4" s="1"/>
  <c r="D17" i="4"/>
  <c r="D416" i="4" s="1"/>
  <c r="D45" i="4"/>
  <c r="D417" i="4" s="1"/>
  <c r="D70" i="4"/>
  <c r="D418" i="4" s="1"/>
  <c r="D93" i="4"/>
  <c r="D419" i="4" s="1"/>
  <c r="D119" i="4"/>
  <c r="D420" i="4" s="1"/>
  <c r="D145" i="4"/>
  <c r="D421" i="4" s="1"/>
  <c r="D171" i="4"/>
  <c r="D422" i="4" s="1"/>
  <c r="D195" i="4"/>
  <c r="D423" i="4" s="1"/>
  <c r="D220" i="4"/>
  <c r="D424" i="4" s="1"/>
  <c r="D267" i="4"/>
  <c r="D426" i="4" s="1"/>
  <c r="C17" i="4"/>
  <c r="C416" i="4" s="1"/>
  <c r="C45" i="4"/>
  <c r="C417" i="4" s="1"/>
  <c r="C70" i="4"/>
  <c r="C418" i="4" s="1"/>
  <c r="C93" i="4"/>
  <c r="C419" i="4" s="1"/>
  <c r="C119" i="4"/>
  <c r="C420" i="4" s="1"/>
  <c r="C145" i="4"/>
  <c r="C421" i="4" s="1"/>
  <c r="C171" i="4"/>
  <c r="C422" i="4" s="1"/>
  <c r="C195" i="4"/>
  <c r="C423" i="4" s="1"/>
  <c r="C220" i="4"/>
  <c r="C424" i="4" s="1"/>
  <c r="C267" i="4"/>
  <c r="C426" i="4" s="1"/>
  <c r="B17" i="4"/>
  <c r="B416" i="4" s="1"/>
  <c r="B45" i="4"/>
  <c r="B417" i="4" s="1"/>
  <c r="B70" i="4"/>
  <c r="B418" i="4" s="1"/>
  <c r="B93" i="4"/>
  <c r="B419" i="4" s="1"/>
  <c r="B119" i="4"/>
  <c r="B420" i="4" s="1"/>
  <c r="B145" i="4"/>
  <c r="B421" i="4" s="1"/>
  <c r="B171" i="4"/>
  <c r="B422" i="4" s="1"/>
  <c r="B195" i="4"/>
  <c r="B423" i="4" s="1"/>
  <c r="B220" i="4"/>
  <c r="B424" i="4" s="1"/>
  <c r="B267" i="4"/>
  <c r="B426" i="4" s="1"/>
  <c r="K400" i="4"/>
  <c r="J400" i="4"/>
  <c r="I400" i="4"/>
  <c r="G400" i="4"/>
  <c r="F400" i="4"/>
  <c r="E400" i="4"/>
  <c r="D400" i="4"/>
  <c r="C400" i="4"/>
  <c r="B400" i="4"/>
  <c r="H246" i="4"/>
  <c r="H371" i="4" s="1"/>
  <c r="G246" i="4"/>
  <c r="G371" i="4" s="1"/>
  <c r="G373" i="4" s="1"/>
  <c r="H89" i="12" s="1"/>
  <c r="J246" i="4"/>
  <c r="J371" i="4" s="1"/>
  <c r="J373" i="4" s="1"/>
  <c r="K89" i="12" s="1"/>
  <c r="I246" i="4"/>
  <c r="I371" i="4" s="1"/>
  <c r="I373" i="4" s="1"/>
  <c r="J89" i="12" s="1"/>
  <c r="F246" i="4"/>
  <c r="F371" i="4" s="1"/>
  <c r="F373" i="4" s="1"/>
  <c r="G89" i="12" s="1"/>
  <c r="E246" i="4"/>
  <c r="E371" i="4" s="1"/>
  <c r="E373" i="4" s="1"/>
  <c r="F89" i="12" s="1"/>
  <c r="D246" i="4"/>
  <c r="D371" i="4" s="1"/>
  <c r="D373" i="4" s="1"/>
  <c r="E89" i="12" s="1"/>
  <c r="C246" i="4"/>
  <c r="C371" i="4" s="1"/>
  <c r="C373" i="4" s="1"/>
  <c r="D89" i="12" s="1"/>
  <c r="B246" i="4"/>
  <c r="B371" i="4" s="1"/>
  <c r="B373" i="4" s="1"/>
  <c r="C89" i="12" s="1"/>
  <c r="E186" i="4"/>
  <c r="E288" i="4" s="1"/>
  <c r="E345" i="4" s="1"/>
  <c r="D186" i="4"/>
  <c r="D288" i="4" s="1"/>
  <c r="D345" i="4" s="1"/>
  <c r="G11" i="4"/>
  <c r="G308" i="4" s="1"/>
  <c r="H11" i="4"/>
  <c r="G38" i="4"/>
  <c r="G309" i="4" s="1"/>
  <c r="H38" i="4"/>
  <c r="H309" i="4" s="1"/>
  <c r="G64" i="4"/>
  <c r="G310" i="4" s="1"/>
  <c r="H64" i="4"/>
  <c r="G87" i="4"/>
  <c r="G311" i="4" s="1"/>
  <c r="H87" i="4"/>
  <c r="H311" i="4" s="1"/>
  <c r="G112" i="4"/>
  <c r="G312" i="4" s="1"/>
  <c r="H112" i="4"/>
  <c r="H312" i="4" s="1"/>
  <c r="G139" i="4"/>
  <c r="G313" i="4" s="1"/>
  <c r="H139" i="4"/>
  <c r="H313" i="4" s="1"/>
  <c r="G164" i="4"/>
  <c r="G314" i="4" s="1"/>
  <c r="H164" i="4"/>
  <c r="H314" i="4" s="1"/>
  <c r="G189" i="4"/>
  <c r="G315" i="4" s="1"/>
  <c r="H189" i="4"/>
  <c r="H315" i="4" s="1"/>
  <c r="G214" i="4"/>
  <c r="G316" i="4" s="1"/>
  <c r="H214" i="4"/>
  <c r="H316" i="4" s="1"/>
  <c r="G236" i="4"/>
  <c r="G317" i="4" s="1"/>
  <c r="H236" i="4"/>
  <c r="H317" i="4" s="1"/>
  <c r="G261" i="4"/>
  <c r="G318" i="4" s="1"/>
  <c r="H261" i="4"/>
  <c r="H318" i="4" s="1"/>
  <c r="J11" i="4"/>
  <c r="J308" i="4" s="1"/>
  <c r="J38" i="4"/>
  <c r="J309" i="4" s="1"/>
  <c r="J64" i="4"/>
  <c r="J310" i="4" s="1"/>
  <c r="J87" i="4"/>
  <c r="J311" i="4" s="1"/>
  <c r="J112" i="4"/>
  <c r="J312" i="4" s="1"/>
  <c r="J139" i="4"/>
  <c r="J313" i="4" s="1"/>
  <c r="J164" i="4"/>
  <c r="J314" i="4" s="1"/>
  <c r="J189" i="4"/>
  <c r="J315" i="4" s="1"/>
  <c r="J214" i="4"/>
  <c r="J316" i="4" s="1"/>
  <c r="J236" i="4"/>
  <c r="J317" i="4" s="1"/>
  <c r="J261" i="4"/>
  <c r="J318" i="4" s="1"/>
  <c r="S55" i="15"/>
  <c r="I11" i="4" s="1"/>
  <c r="I308" i="4" s="1"/>
  <c r="S56" i="15"/>
  <c r="I38" i="4" s="1"/>
  <c r="I309" i="4" s="1"/>
  <c r="S57" i="15"/>
  <c r="I64" i="4" s="1"/>
  <c r="I310" i="4" s="1"/>
  <c r="S58" i="15"/>
  <c r="I87" i="4" s="1"/>
  <c r="I311" i="4" s="1"/>
  <c r="S59" i="15"/>
  <c r="I112" i="4" s="1"/>
  <c r="I312" i="4" s="1"/>
  <c r="S60" i="15"/>
  <c r="I139" i="4" s="1"/>
  <c r="I313" i="4" s="1"/>
  <c r="S61" i="15"/>
  <c r="I164" i="4" s="1"/>
  <c r="I314" i="4" s="1"/>
  <c r="S62" i="15"/>
  <c r="I189" i="4" s="1"/>
  <c r="I315" i="4" s="1"/>
  <c r="S63" i="15"/>
  <c r="I214" i="4" s="1"/>
  <c r="I316" i="4" s="1"/>
  <c r="S64" i="15"/>
  <c r="I236" i="4" s="1"/>
  <c r="I317" i="4" s="1"/>
  <c r="S65" i="15"/>
  <c r="I261" i="4" s="1"/>
  <c r="I318" i="4" s="1"/>
  <c r="F11" i="4"/>
  <c r="F308" i="4" s="1"/>
  <c r="F38" i="4"/>
  <c r="F309" i="4" s="1"/>
  <c r="F64" i="4"/>
  <c r="F310" i="4" s="1"/>
  <c r="F87" i="4"/>
  <c r="F311" i="4" s="1"/>
  <c r="F112" i="4"/>
  <c r="F312" i="4" s="1"/>
  <c r="F139" i="4"/>
  <c r="F313" i="4" s="1"/>
  <c r="F164" i="4"/>
  <c r="F314" i="4" s="1"/>
  <c r="F189" i="4"/>
  <c r="F315" i="4" s="1"/>
  <c r="F214" i="4"/>
  <c r="F316" i="4" s="1"/>
  <c r="F236" i="4"/>
  <c r="F317" i="4" s="1"/>
  <c r="F261" i="4"/>
  <c r="F318" i="4" s="1"/>
  <c r="E11" i="4"/>
  <c r="E308" i="4" s="1"/>
  <c r="E38" i="4"/>
  <c r="E309" i="4" s="1"/>
  <c r="E64" i="4"/>
  <c r="E310" i="4" s="1"/>
  <c r="E87" i="4"/>
  <c r="E311" i="4" s="1"/>
  <c r="E112" i="4"/>
  <c r="E312" i="4" s="1"/>
  <c r="E139" i="4"/>
  <c r="E313" i="4" s="1"/>
  <c r="E164" i="4"/>
  <c r="E314" i="4" s="1"/>
  <c r="E189" i="4"/>
  <c r="E315" i="4" s="1"/>
  <c r="E214" i="4"/>
  <c r="E316" i="4" s="1"/>
  <c r="E236" i="4"/>
  <c r="E317" i="4" s="1"/>
  <c r="E261" i="4"/>
  <c r="E318" i="4" s="1"/>
  <c r="D11" i="4"/>
  <c r="D308" i="4" s="1"/>
  <c r="D38" i="4"/>
  <c r="D309" i="4" s="1"/>
  <c r="D64" i="4"/>
  <c r="D310" i="4" s="1"/>
  <c r="D87" i="4"/>
  <c r="D311" i="4" s="1"/>
  <c r="D112" i="4"/>
  <c r="D312" i="4" s="1"/>
  <c r="D139" i="4"/>
  <c r="D313" i="4" s="1"/>
  <c r="D164" i="4"/>
  <c r="D314" i="4" s="1"/>
  <c r="D189" i="4"/>
  <c r="D315" i="4" s="1"/>
  <c r="D214" i="4"/>
  <c r="D316" i="4" s="1"/>
  <c r="D236" i="4"/>
  <c r="D317" i="4" s="1"/>
  <c r="D261" i="4"/>
  <c r="D318" i="4" s="1"/>
  <c r="C11" i="4"/>
  <c r="C308" i="4" s="1"/>
  <c r="C38" i="4"/>
  <c r="C309" i="4" s="1"/>
  <c r="C64" i="4"/>
  <c r="C310" i="4" s="1"/>
  <c r="C87" i="4"/>
  <c r="C311" i="4" s="1"/>
  <c r="C112" i="4"/>
  <c r="C312" i="4" s="1"/>
  <c r="C139" i="4"/>
  <c r="C313" i="4" s="1"/>
  <c r="C164" i="4"/>
  <c r="C314" i="4" s="1"/>
  <c r="C189" i="4"/>
  <c r="C315" i="4" s="1"/>
  <c r="C214" i="4"/>
  <c r="C316" i="4" s="1"/>
  <c r="C236" i="4"/>
  <c r="C317" i="4" s="1"/>
  <c r="C261" i="4"/>
  <c r="C318" i="4" s="1"/>
  <c r="B11" i="4"/>
  <c r="B308" i="4" s="1"/>
  <c r="B38" i="4"/>
  <c r="B309" i="4" s="1"/>
  <c r="B64" i="4"/>
  <c r="B310" i="4" s="1"/>
  <c r="B87" i="4"/>
  <c r="B311" i="4" s="1"/>
  <c r="B112" i="4"/>
  <c r="B312" i="4" s="1"/>
  <c r="B139" i="4"/>
  <c r="B313" i="4" s="1"/>
  <c r="B164" i="4"/>
  <c r="B314" i="4" s="1"/>
  <c r="B189" i="4"/>
  <c r="B315" i="4" s="1"/>
  <c r="B214" i="4"/>
  <c r="B316" i="4" s="1"/>
  <c r="B236" i="4"/>
  <c r="B317" i="4" s="1"/>
  <c r="B261" i="4"/>
  <c r="B318" i="4" s="1"/>
  <c r="G22" i="13"/>
  <c r="G664" i="13" s="1"/>
  <c r="H22" i="13"/>
  <c r="H664" i="13" s="1"/>
  <c r="G47" i="13"/>
  <c r="G665" i="13" s="1"/>
  <c r="H47" i="13"/>
  <c r="H665" i="13" s="1"/>
  <c r="G72" i="13"/>
  <c r="G666" i="13" s="1"/>
  <c r="H72" i="13"/>
  <c r="H666" i="13" s="1"/>
  <c r="G95" i="13"/>
  <c r="G667" i="13" s="1"/>
  <c r="H95" i="13"/>
  <c r="H667" i="13" s="1"/>
  <c r="G118" i="13"/>
  <c r="G668" i="13" s="1"/>
  <c r="H118" i="13"/>
  <c r="H668" i="13" s="1"/>
  <c r="G142" i="13"/>
  <c r="G669" i="13" s="1"/>
  <c r="H142" i="13"/>
  <c r="H669" i="13" s="1"/>
  <c r="G166" i="13"/>
  <c r="G670" i="13" s="1"/>
  <c r="H166" i="13"/>
  <c r="H670" i="13" s="1"/>
  <c r="G190" i="13"/>
  <c r="G671" i="13" s="1"/>
  <c r="H190" i="13"/>
  <c r="H671" i="13" s="1"/>
  <c r="J22" i="13"/>
  <c r="J664" i="13" s="1"/>
  <c r="J47" i="13"/>
  <c r="J665" i="13" s="1"/>
  <c r="J72" i="13"/>
  <c r="J666" i="13" s="1"/>
  <c r="J95" i="13"/>
  <c r="J667" i="13" s="1"/>
  <c r="J118" i="13"/>
  <c r="J668" i="13" s="1"/>
  <c r="J142" i="13"/>
  <c r="J669" i="13" s="1"/>
  <c r="J166" i="13"/>
  <c r="J670" i="13" s="1"/>
  <c r="J190" i="13"/>
  <c r="J671" i="13" s="1"/>
  <c r="GB42" i="15"/>
  <c r="I22" i="13" s="1"/>
  <c r="I664" i="13" s="1"/>
  <c r="GB43" i="15"/>
  <c r="I47" i="13" s="1"/>
  <c r="I665" i="13" s="1"/>
  <c r="GB44" i="15"/>
  <c r="I72" i="13" s="1"/>
  <c r="I666" i="13" s="1"/>
  <c r="GB45" i="15"/>
  <c r="I95" i="13" s="1"/>
  <c r="I667" i="13" s="1"/>
  <c r="GB46" i="15"/>
  <c r="I118" i="13" s="1"/>
  <c r="I668" i="13" s="1"/>
  <c r="GB47" i="15"/>
  <c r="I142" i="13" s="1"/>
  <c r="I669" i="13" s="1"/>
  <c r="GB48" i="15"/>
  <c r="I166" i="13" s="1"/>
  <c r="I670" i="13" s="1"/>
  <c r="GB49" i="15"/>
  <c r="I190" i="13" s="1"/>
  <c r="I671" i="13" s="1"/>
  <c r="F22" i="13"/>
  <c r="F664" i="13" s="1"/>
  <c r="F47" i="13"/>
  <c r="F665" i="13" s="1"/>
  <c r="F72" i="13"/>
  <c r="F666" i="13" s="1"/>
  <c r="F95" i="13"/>
  <c r="F667" i="13" s="1"/>
  <c r="F118" i="13"/>
  <c r="F668" i="13" s="1"/>
  <c r="F142" i="13"/>
  <c r="F669" i="13" s="1"/>
  <c r="F166" i="13"/>
  <c r="F670" i="13" s="1"/>
  <c r="F190" i="13"/>
  <c r="F671" i="13" s="1"/>
  <c r="E22" i="13"/>
  <c r="E664" i="13" s="1"/>
  <c r="E47" i="13"/>
  <c r="E665" i="13" s="1"/>
  <c r="E72" i="13"/>
  <c r="E666" i="13" s="1"/>
  <c r="E95" i="13"/>
  <c r="E667" i="13" s="1"/>
  <c r="E118" i="13"/>
  <c r="E668" i="13" s="1"/>
  <c r="E142" i="13"/>
  <c r="E669" i="13" s="1"/>
  <c r="E166" i="13"/>
  <c r="E670" i="13" s="1"/>
  <c r="E190" i="13"/>
  <c r="E671" i="13" s="1"/>
  <c r="D22" i="13"/>
  <c r="D664" i="13" s="1"/>
  <c r="D47" i="13"/>
  <c r="D665" i="13" s="1"/>
  <c r="D72" i="13"/>
  <c r="D666" i="13" s="1"/>
  <c r="D95" i="13"/>
  <c r="D667" i="13" s="1"/>
  <c r="D118" i="13"/>
  <c r="D668" i="13" s="1"/>
  <c r="D142" i="13"/>
  <c r="D669" i="13" s="1"/>
  <c r="D166" i="13"/>
  <c r="D670" i="13" s="1"/>
  <c r="D190" i="13"/>
  <c r="D671" i="13" s="1"/>
  <c r="C22" i="13"/>
  <c r="C664" i="13" s="1"/>
  <c r="C47" i="13"/>
  <c r="C665" i="13" s="1"/>
  <c r="C72" i="13"/>
  <c r="C666" i="13" s="1"/>
  <c r="C95" i="13"/>
  <c r="C667" i="13" s="1"/>
  <c r="C118" i="13"/>
  <c r="C668" i="13" s="1"/>
  <c r="C142" i="13"/>
  <c r="C669" i="13" s="1"/>
  <c r="C166" i="13"/>
  <c r="C670" i="13" s="1"/>
  <c r="C190" i="13"/>
  <c r="C671" i="13" s="1"/>
  <c r="B22" i="13"/>
  <c r="B664" i="13" s="1"/>
  <c r="B47" i="13"/>
  <c r="B665" i="13" s="1"/>
  <c r="B72" i="13"/>
  <c r="B666" i="13" s="1"/>
  <c r="B95" i="13"/>
  <c r="B667" i="13" s="1"/>
  <c r="B118" i="13"/>
  <c r="B668" i="13" s="1"/>
  <c r="B142" i="13"/>
  <c r="B669" i="13" s="1"/>
  <c r="B166" i="13"/>
  <c r="B670" i="13" s="1"/>
  <c r="B190" i="13"/>
  <c r="B671" i="13" s="1"/>
  <c r="H165" i="13"/>
  <c r="G165" i="13"/>
  <c r="G648" i="13" s="1"/>
  <c r="G650" i="13" s="1"/>
  <c r="H659" i="12" s="1"/>
  <c r="J165" i="13"/>
  <c r="J648" i="13" s="1"/>
  <c r="J650" i="13" s="1"/>
  <c r="FR48" i="15"/>
  <c r="I165" i="13" s="1"/>
  <c r="I648" i="13" s="1"/>
  <c r="I650" i="13" s="1"/>
  <c r="F165" i="13"/>
  <c r="F648" i="13" s="1"/>
  <c r="F650" i="13" s="1"/>
  <c r="G659" i="12" s="1"/>
  <c r="E165" i="13"/>
  <c r="E648" i="13" s="1"/>
  <c r="E650" i="13" s="1"/>
  <c r="F659" i="12" s="1"/>
  <c r="D165" i="13"/>
  <c r="D648" i="13" s="1"/>
  <c r="D650" i="13" s="1"/>
  <c r="E659" i="12" s="1"/>
  <c r="C165" i="13"/>
  <c r="C648" i="13" s="1"/>
  <c r="C650" i="13" s="1"/>
  <c r="B165" i="13"/>
  <c r="B648" i="13" s="1"/>
  <c r="B650" i="13" s="1"/>
  <c r="C659" i="12" s="1"/>
  <c r="K621" i="13"/>
  <c r="J46" i="13"/>
  <c r="J614" i="13" s="1"/>
  <c r="J621" i="13" s="1"/>
  <c r="DJ43" i="15"/>
  <c r="I46" i="13" s="1"/>
  <c r="I614" i="13" s="1"/>
  <c r="I621" i="13" s="1"/>
  <c r="G46" i="13"/>
  <c r="G614" i="13" s="1"/>
  <c r="G621" i="13" s="1"/>
  <c r="F46" i="13"/>
  <c r="F614" i="13" s="1"/>
  <c r="F621" i="13" s="1"/>
  <c r="E46" i="13"/>
  <c r="E614" i="13" s="1"/>
  <c r="E621" i="13" s="1"/>
  <c r="D46" i="13"/>
  <c r="D614" i="13" s="1"/>
  <c r="D621" i="13" s="1"/>
  <c r="C46" i="13"/>
  <c r="C614" i="13" s="1"/>
  <c r="C621" i="13" s="1"/>
  <c r="B46" i="13"/>
  <c r="B614" i="13" s="1"/>
  <c r="B621" i="13" s="1"/>
  <c r="G21" i="13"/>
  <c r="H21" i="13"/>
  <c r="J21" i="13"/>
  <c r="J586" i="13" s="1"/>
  <c r="J594" i="13" s="1"/>
  <c r="CZ42" i="15"/>
  <c r="I21" i="13" s="1"/>
  <c r="I586" i="13" s="1"/>
  <c r="I594" i="13" s="1"/>
  <c r="F21" i="13"/>
  <c r="F586" i="13" s="1"/>
  <c r="F594" i="13" s="1"/>
  <c r="E21" i="13"/>
  <c r="E586" i="13" s="1"/>
  <c r="E594" i="13" s="1"/>
  <c r="D21" i="13"/>
  <c r="D586" i="13" s="1"/>
  <c r="D594" i="13" s="1"/>
  <c r="C21" i="13"/>
  <c r="C586" i="13" s="1"/>
  <c r="C594" i="13" s="1"/>
  <c r="B21" i="13"/>
  <c r="B586" i="13" s="1"/>
  <c r="B594" i="13" s="1"/>
  <c r="B71" i="13"/>
  <c r="B560" i="13" s="1"/>
  <c r="C71" i="13"/>
  <c r="C560" i="13" s="1"/>
  <c r="C566" i="13" s="1"/>
  <c r="D403" i="12" s="1"/>
  <c r="D71" i="13"/>
  <c r="D560" i="13" s="1"/>
  <c r="D566" i="13" s="1"/>
  <c r="E403" i="12" s="1"/>
  <c r="E71" i="13"/>
  <c r="E560" i="13" s="1"/>
  <c r="E566" i="13" s="1"/>
  <c r="F403" i="12" s="1"/>
  <c r="F71" i="13"/>
  <c r="F560" i="13" s="1"/>
  <c r="F566" i="13" s="1"/>
  <c r="G403" i="12" s="1"/>
  <c r="G71" i="13"/>
  <c r="G560" i="13" s="1"/>
  <c r="G566" i="13" s="1"/>
  <c r="H403" i="12" s="1"/>
  <c r="H71" i="13"/>
  <c r="H560" i="13" s="1"/>
  <c r="EX44" i="15"/>
  <c r="I71" i="13" s="1"/>
  <c r="I560" i="13" s="1"/>
  <c r="I566" i="13" s="1"/>
  <c r="J403" i="12" s="1"/>
  <c r="J71" i="13"/>
  <c r="J560" i="13" s="1"/>
  <c r="J566" i="13" s="1"/>
  <c r="H45" i="13"/>
  <c r="H534" i="13" s="1"/>
  <c r="G45" i="13"/>
  <c r="G534" i="13" s="1"/>
  <c r="H70" i="13"/>
  <c r="G70" i="13"/>
  <c r="G535" i="13" s="1"/>
  <c r="J45" i="13"/>
  <c r="J534" i="13" s="1"/>
  <c r="J70" i="13"/>
  <c r="J535" i="13" s="1"/>
  <c r="EN43" i="15"/>
  <c r="I45" i="13" s="1"/>
  <c r="I534" i="13" s="1"/>
  <c r="EN44" i="15"/>
  <c r="I70" i="13" s="1"/>
  <c r="I535" i="13" s="1"/>
  <c r="F45" i="13"/>
  <c r="F534" i="13" s="1"/>
  <c r="F70" i="13"/>
  <c r="F535" i="13" s="1"/>
  <c r="E45" i="13"/>
  <c r="E534" i="13" s="1"/>
  <c r="E70" i="13"/>
  <c r="E535" i="13" s="1"/>
  <c r="D45" i="13"/>
  <c r="D534" i="13" s="1"/>
  <c r="D70" i="13"/>
  <c r="D535" i="13" s="1"/>
  <c r="C45" i="13"/>
  <c r="C534" i="13" s="1"/>
  <c r="C70" i="13"/>
  <c r="C535" i="13" s="1"/>
  <c r="B45" i="13"/>
  <c r="B534" i="13" s="1"/>
  <c r="B70" i="13"/>
  <c r="B535" i="13" s="1"/>
  <c r="H17" i="13"/>
  <c r="H507" i="13" s="1"/>
  <c r="G17" i="13"/>
  <c r="G507" i="13" s="1"/>
  <c r="K509" i="13"/>
  <c r="K510" i="13"/>
  <c r="K511" i="13"/>
  <c r="K512" i="13"/>
  <c r="K513" i="13"/>
  <c r="G186" i="13"/>
  <c r="G514" i="13" s="1"/>
  <c r="H186" i="13"/>
  <c r="H514" i="13" s="1"/>
  <c r="J17" i="13"/>
  <c r="J507" i="13" s="1"/>
  <c r="J41" i="13"/>
  <c r="J508" i="13" s="1"/>
  <c r="J66" i="13"/>
  <c r="J509" i="13" s="1"/>
  <c r="J91" i="13"/>
  <c r="J510" i="13" s="1"/>
  <c r="J114" i="13"/>
  <c r="J511" i="13" s="1"/>
  <c r="J137" i="13"/>
  <c r="J512" i="13" s="1"/>
  <c r="J161" i="13"/>
  <c r="J513" i="13" s="1"/>
  <c r="J186" i="13"/>
  <c r="J514" i="13" s="1"/>
  <c r="BG42" i="15"/>
  <c r="I17" i="13" s="1"/>
  <c r="I507" i="13" s="1"/>
  <c r="BG43" i="15"/>
  <c r="I41" i="13" s="1"/>
  <c r="I508" i="13" s="1"/>
  <c r="BG44" i="15"/>
  <c r="I66" i="13" s="1"/>
  <c r="I509" i="13" s="1"/>
  <c r="BG45" i="15"/>
  <c r="I91" i="13" s="1"/>
  <c r="I510" i="13" s="1"/>
  <c r="BG46" i="15"/>
  <c r="I114" i="13" s="1"/>
  <c r="I511" i="13" s="1"/>
  <c r="BG47" i="15"/>
  <c r="I137" i="13" s="1"/>
  <c r="I512" i="13" s="1"/>
  <c r="BG48" i="15"/>
  <c r="I161" i="13" s="1"/>
  <c r="I513" i="13" s="1"/>
  <c r="BG49" i="15"/>
  <c r="I186" i="13" s="1"/>
  <c r="I514" i="13" s="1"/>
  <c r="G41" i="13"/>
  <c r="G508" i="13" s="1"/>
  <c r="G66" i="13"/>
  <c r="G509" i="13" s="1"/>
  <c r="G91" i="13"/>
  <c r="G510" i="13" s="1"/>
  <c r="G114" i="13"/>
  <c r="G511" i="13" s="1"/>
  <c r="G137" i="13"/>
  <c r="G512" i="13" s="1"/>
  <c r="G161" i="13"/>
  <c r="G513" i="13" s="1"/>
  <c r="F17" i="13"/>
  <c r="F507" i="13" s="1"/>
  <c r="F41" i="13"/>
  <c r="F508" i="13" s="1"/>
  <c r="F66" i="13"/>
  <c r="F509" i="13" s="1"/>
  <c r="F91" i="13"/>
  <c r="F510" i="13" s="1"/>
  <c r="F114" i="13"/>
  <c r="F511" i="13" s="1"/>
  <c r="F137" i="13"/>
  <c r="F512" i="13" s="1"/>
  <c r="F161" i="13"/>
  <c r="F513" i="13" s="1"/>
  <c r="F186" i="13"/>
  <c r="F514" i="13" s="1"/>
  <c r="E17" i="13"/>
  <c r="E507" i="13" s="1"/>
  <c r="E41" i="13"/>
  <c r="E508" i="13" s="1"/>
  <c r="E66" i="13"/>
  <c r="E509" i="13" s="1"/>
  <c r="E91" i="13"/>
  <c r="E510" i="13" s="1"/>
  <c r="E114" i="13"/>
  <c r="E511" i="13" s="1"/>
  <c r="E137" i="13"/>
  <c r="E512" i="13" s="1"/>
  <c r="E161" i="13"/>
  <c r="E513" i="13" s="1"/>
  <c r="E186" i="13"/>
  <c r="E514" i="13" s="1"/>
  <c r="D17" i="13"/>
  <c r="D507" i="13" s="1"/>
  <c r="D41" i="13"/>
  <c r="D508" i="13" s="1"/>
  <c r="D66" i="13"/>
  <c r="D509" i="13" s="1"/>
  <c r="D91" i="13"/>
  <c r="D510" i="13" s="1"/>
  <c r="D114" i="13"/>
  <c r="D511" i="13" s="1"/>
  <c r="D137" i="13"/>
  <c r="D512" i="13" s="1"/>
  <c r="D161" i="13"/>
  <c r="D513" i="13" s="1"/>
  <c r="D186" i="13"/>
  <c r="D514" i="13" s="1"/>
  <c r="C17" i="13"/>
  <c r="C507" i="13" s="1"/>
  <c r="C41" i="13"/>
  <c r="C508" i="13" s="1"/>
  <c r="C66" i="13"/>
  <c r="C509" i="13" s="1"/>
  <c r="C91" i="13"/>
  <c r="C510" i="13" s="1"/>
  <c r="C114" i="13"/>
  <c r="C511" i="13" s="1"/>
  <c r="C137" i="13"/>
  <c r="C512" i="13" s="1"/>
  <c r="C161" i="13"/>
  <c r="C513" i="13" s="1"/>
  <c r="C186" i="13"/>
  <c r="C514" i="13" s="1"/>
  <c r="B17" i="13"/>
  <c r="B507" i="13" s="1"/>
  <c r="B41" i="13"/>
  <c r="B508" i="13" s="1"/>
  <c r="B66" i="13"/>
  <c r="B509" i="13" s="1"/>
  <c r="B91" i="13"/>
  <c r="B510" i="13" s="1"/>
  <c r="B114" i="13"/>
  <c r="B511" i="13" s="1"/>
  <c r="B137" i="13"/>
  <c r="B512" i="13" s="1"/>
  <c r="B161" i="13"/>
  <c r="B513" i="13" s="1"/>
  <c r="B186" i="13"/>
  <c r="B514" i="13" s="1"/>
  <c r="G20" i="13"/>
  <c r="H20" i="13"/>
  <c r="H485" i="13" s="1"/>
  <c r="G44" i="13"/>
  <c r="G486" i="13" s="1"/>
  <c r="H44" i="13"/>
  <c r="H486" i="13" s="1"/>
  <c r="G69" i="13"/>
  <c r="H69" i="13"/>
  <c r="H487" i="13" s="1"/>
  <c r="K488" i="13"/>
  <c r="H117" i="13"/>
  <c r="H489" i="13" s="1"/>
  <c r="G117" i="13"/>
  <c r="G489" i="13" s="1"/>
  <c r="G140" i="13"/>
  <c r="G490" i="13" s="1"/>
  <c r="H140" i="13"/>
  <c r="G164" i="13"/>
  <c r="G491" i="13" s="1"/>
  <c r="H164" i="13"/>
  <c r="H491" i="13" s="1"/>
  <c r="K492" i="13"/>
  <c r="J20" i="13"/>
  <c r="J485" i="13" s="1"/>
  <c r="J44" i="13"/>
  <c r="J486" i="13" s="1"/>
  <c r="J69" i="13"/>
  <c r="J487" i="13" s="1"/>
  <c r="J94" i="13"/>
  <c r="J488" i="13" s="1"/>
  <c r="J117" i="13"/>
  <c r="J489" i="13" s="1"/>
  <c r="J140" i="13"/>
  <c r="J490" i="13" s="1"/>
  <c r="J164" i="13"/>
  <c r="J491" i="13" s="1"/>
  <c r="J189" i="13"/>
  <c r="J492" i="13" s="1"/>
  <c r="ED42" i="15"/>
  <c r="I20" i="13" s="1"/>
  <c r="I485" i="13" s="1"/>
  <c r="ED43" i="15"/>
  <c r="I44" i="13" s="1"/>
  <c r="I486" i="13" s="1"/>
  <c r="ED44" i="15"/>
  <c r="I69" i="13" s="1"/>
  <c r="I487" i="13" s="1"/>
  <c r="ED45" i="15"/>
  <c r="I94" i="13" s="1"/>
  <c r="I488" i="13" s="1"/>
  <c r="ED46" i="15"/>
  <c r="I117" i="13" s="1"/>
  <c r="I489" i="13" s="1"/>
  <c r="ED47" i="15"/>
  <c r="I140" i="13" s="1"/>
  <c r="I490" i="13" s="1"/>
  <c r="ED48" i="15"/>
  <c r="I164" i="13" s="1"/>
  <c r="I491" i="13" s="1"/>
  <c r="ED49" i="15"/>
  <c r="I189" i="13" s="1"/>
  <c r="I492" i="13" s="1"/>
  <c r="G94" i="13"/>
  <c r="G488" i="13" s="1"/>
  <c r="G189" i="13"/>
  <c r="G492" i="13" s="1"/>
  <c r="F20" i="13"/>
  <c r="F485" i="13" s="1"/>
  <c r="F44" i="13"/>
  <c r="F486" i="13" s="1"/>
  <c r="F69" i="13"/>
  <c r="F487" i="13" s="1"/>
  <c r="F94" i="13"/>
  <c r="F488" i="13" s="1"/>
  <c r="F117" i="13"/>
  <c r="F489" i="13" s="1"/>
  <c r="F140" i="13"/>
  <c r="F490" i="13" s="1"/>
  <c r="F164" i="13"/>
  <c r="F491" i="13" s="1"/>
  <c r="F189" i="13"/>
  <c r="F492" i="13" s="1"/>
  <c r="E20" i="13"/>
  <c r="E485" i="13" s="1"/>
  <c r="E44" i="13"/>
  <c r="E486" i="13" s="1"/>
  <c r="E69" i="13"/>
  <c r="E487" i="13" s="1"/>
  <c r="E94" i="13"/>
  <c r="E488" i="13" s="1"/>
  <c r="E117" i="13"/>
  <c r="E489" i="13" s="1"/>
  <c r="E140" i="13"/>
  <c r="E490" i="13" s="1"/>
  <c r="E164" i="13"/>
  <c r="E491" i="13" s="1"/>
  <c r="E189" i="13"/>
  <c r="E492" i="13" s="1"/>
  <c r="D20" i="13"/>
  <c r="D485" i="13" s="1"/>
  <c r="D44" i="13"/>
  <c r="D486" i="13" s="1"/>
  <c r="D69" i="13"/>
  <c r="D487" i="13" s="1"/>
  <c r="D94" i="13"/>
  <c r="D488" i="13" s="1"/>
  <c r="D117" i="13"/>
  <c r="D489" i="13" s="1"/>
  <c r="D140" i="13"/>
  <c r="D490" i="13" s="1"/>
  <c r="D164" i="13"/>
  <c r="D491" i="13" s="1"/>
  <c r="D189" i="13"/>
  <c r="D492" i="13" s="1"/>
  <c r="C20" i="13"/>
  <c r="C485" i="13" s="1"/>
  <c r="C44" i="13"/>
  <c r="C486" i="13" s="1"/>
  <c r="C69" i="13"/>
  <c r="C487" i="13" s="1"/>
  <c r="C94" i="13"/>
  <c r="C488" i="13" s="1"/>
  <c r="C117" i="13"/>
  <c r="C489" i="13" s="1"/>
  <c r="C140" i="13"/>
  <c r="C490" i="13" s="1"/>
  <c r="C164" i="13"/>
  <c r="C491" i="13" s="1"/>
  <c r="C189" i="13"/>
  <c r="C492" i="13" s="1"/>
  <c r="B20" i="13"/>
  <c r="B485" i="13" s="1"/>
  <c r="B44" i="13"/>
  <c r="B486" i="13" s="1"/>
  <c r="B69" i="13"/>
  <c r="B487" i="13" s="1"/>
  <c r="B94" i="13"/>
  <c r="B488" i="13" s="1"/>
  <c r="B117" i="13"/>
  <c r="B489" i="13" s="1"/>
  <c r="B140" i="13"/>
  <c r="B490" i="13" s="1"/>
  <c r="B164" i="13"/>
  <c r="B491" i="13" s="1"/>
  <c r="B189" i="13"/>
  <c r="B492" i="13" s="1"/>
  <c r="G16" i="13"/>
  <c r="G454" i="13" s="1"/>
  <c r="H16" i="13"/>
  <c r="H454" i="13" s="1"/>
  <c r="K455" i="13"/>
  <c r="K456" i="13"/>
  <c r="J40" i="13"/>
  <c r="J455" i="13" s="1"/>
  <c r="J65" i="13"/>
  <c r="J456" i="13" s="1"/>
  <c r="J90" i="13"/>
  <c r="J457" i="13" s="1"/>
  <c r="J113" i="13"/>
  <c r="J458" i="13" s="1"/>
  <c r="J136" i="13"/>
  <c r="J459" i="13" s="1"/>
  <c r="J160" i="13"/>
  <c r="J460" i="13" s="1"/>
  <c r="J185" i="13"/>
  <c r="J461" i="13" s="1"/>
  <c r="DT42" i="15"/>
  <c r="I16" i="13" s="1"/>
  <c r="I454" i="13" s="1"/>
  <c r="I40" i="13"/>
  <c r="I455" i="13" s="1"/>
  <c r="I65" i="13"/>
  <c r="I456" i="13" s="1"/>
  <c r="I90" i="13"/>
  <c r="I457" i="13" s="1"/>
  <c r="I113" i="13"/>
  <c r="I458" i="13" s="1"/>
  <c r="I136" i="13"/>
  <c r="I459" i="13" s="1"/>
  <c r="I160" i="13"/>
  <c r="I460" i="13" s="1"/>
  <c r="I185" i="13"/>
  <c r="I461" i="13" s="1"/>
  <c r="G40" i="13"/>
  <c r="G455" i="13" s="1"/>
  <c r="G65" i="13"/>
  <c r="G456" i="13" s="1"/>
  <c r="G90" i="13"/>
  <c r="G457" i="13" s="1"/>
  <c r="G113" i="13"/>
  <c r="G458" i="13" s="1"/>
  <c r="G136" i="13"/>
  <c r="G459" i="13" s="1"/>
  <c r="G160" i="13"/>
  <c r="G460" i="13" s="1"/>
  <c r="G185" i="13"/>
  <c r="G461" i="13" s="1"/>
  <c r="F16" i="13"/>
  <c r="F454" i="13" s="1"/>
  <c r="F40" i="13"/>
  <c r="F455" i="13" s="1"/>
  <c r="F65" i="13"/>
  <c r="F456" i="13" s="1"/>
  <c r="F90" i="13"/>
  <c r="F457" i="13" s="1"/>
  <c r="F113" i="13"/>
  <c r="F458" i="13" s="1"/>
  <c r="F136" i="13"/>
  <c r="F459" i="13" s="1"/>
  <c r="F160" i="13"/>
  <c r="F460" i="13" s="1"/>
  <c r="F185" i="13"/>
  <c r="F461" i="13" s="1"/>
  <c r="E16" i="13"/>
  <c r="E454" i="13" s="1"/>
  <c r="E40" i="13"/>
  <c r="E455" i="13" s="1"/>
  <c r="E65" i="13"/>
  <c r="E456" i="13" s="1"/>
  <c r="E90" i="13"/>
  <c r="E457" i="13" s="1"/>
  <c r="E113" i="13"/>
  <c r="E458" i="13" s="1"/>
  <c r="E136" i="13"/>
  <c r="E459" i="13" s="1"/>
  <c r="E160" i="13"/>
  <c r="E460" i="13" s="1"/>
  <c r="E185" i="13"/>
  <c r="E461" i="13" s="1"/>
  <c r="D16" i="13"/>
  <c r="D454" i="13" s="1"/>
  <c r="D40" i="13"/>
  <c r="D455" i="13" s="1"/>
  <c r="D65" i="13"/>
  <c r="D456" i="13" s="1"/>
  <c r="D90" i="13"/>
  <c r="D457" i="13" s="1"/>
  <c r="D113" i="13"/>
  <c r="D458" i="13" s="1"/>
  <c r="D136" i="13"/>
  <c r="D459" i="13" s="1"/>
  <c r="D160" i="13"/>
  <c r="D460" i="13" s="1"/>
  <c r="D185" i="13"/>
  <c r="D461" i="13" s="1"/>
  <c r="C16" i="13"/>
  <c r="C454" i="13" s="1"/>
  <c r="C40" i="13"/>
  <c r="C455" i="13" s="1"/>
  <c r="C65" i="13"/>
  <c r="C456" i="13" s="1"/>
  <c r="C90" i="13"/>
  <c r="C457" i="13" s="1"/>
  <c r="C113" i="13"/>
  <c r="C458" i="13" s="1"/>
  <c r="C136" i="13"/>
  <c r="C459" i="13" s="1"/>
  <c r="C160" i="13"/>
  <c r="C460" i="13" s="1"/>
  <c r="C185" i="13"/>
  <c r="C461" i="13" s="1"/>
  <c r="B16" i="13"/>
  <c r="B454" i="13" s="1"/>
  <c r="B40" i="13"/>
  <c r="B455" i="13" s="1"/>
  <c r="B65" i="13"/>
  <c r="B456" i="13" s="1"/>
  <c r="B90" i="13"/>
  <c r="B457" i="13" s="1"/>
  <c r="B113" i="13"/>
  <c r="B458" i="13" s="1"/>
  <c r="B136" i="13"/>
  <c r="B459" i="13" s="1"/>
  <c r="B160" i="13"/>
  <c r="B460" i="13" s="1"/>
  <c r="B185" i="13"/>
  <c r="B461" i="13" s="1"/>
  <c r="G19" i="13"/>
  <c r="H19" i="13"/>
  <c r="H424" i="13" s="1"/>
  <c r="K425" i="13"/>
  <c r="G68" i="13"/>
  <c r="G426" i="13" s="1"/>
  <c r="H68" i="13"/>
  <c r="H426" i="13" s="1"/>
  <c r="K428" i="13"/>
  <c r="H139" i="13"/>
  <c r="H429" i="13" s="1"/>
  <c r="G139" i="13"/>
  <c r="G429" i="13" s="1"/>
  <c r="J19" i="13"/>
  <c r="J424" i="13" s="1"/>
  <c r="J43" i="13"/>
  <c r="J425" i="13" s="1"/>
  <c r="J68" i="13"/>
  <c r="J426" i="13" s="1"/>
  <c r="J93" i="13"/>
  <c r="J427" i="13" s="1"/>
  <c r="J116" i="13"/>
  <c r="J428" i="13" s="1"/>
  <c r="J139" i="13"/>
  <c r="J429" i="13" s="1"/>
  <c r="J163" i="13"/>
  <c r="J430" i="13" s="1"/>
  <c r="J188" i="13"/>
  <c r="J431" i="13" s="1"/>
  <c r="CF42" i="15"/>
  <c r="I19" i="13" s="1"/>
  <c r="I424" i="13" s="1"/>
  <c r="CF43" i="15"/>
  <c r="I43" i="13" s="1"/>
  <c r="I425" i="13" s="1"/>
  <c r="CF44" i="15"/>
  <c r="I68" i="13" s="1"/>
  <c r="I426" i="13" s="1"/>
  <c r="CF45" i="15"/>
  <c r="I93" i="13" s="1"/>
  <c r="I427" i="13" s="1"/>
  <c r="CF46" i="15"/>
  <c r="I116" i="13" s="1"/>
  <c r="I428" i="13" s="1"/>
  <c r="CF47" i="15"/>
  <c r="I139" i="13" s="1"/>
  <c r="I429" i="13" s="1"/>
  <c r="CF48" i="15"/>
  <c r="I163" i="13" s="1"/>
  <c r="I430" i="13" s="1"/>
  <c r="CF49" i="15"/>
  <c r="I188" i="13" s="1"/>
  <c r="I431" i="13" s="1"/>
  <c r="G43" i="13"/>
  <c r="G425" i="13" s="1"/>
  <c r="G93" i="13"/>
  <c r="G427" i="13" s="1"/>
  <c r="G116" i="13"/>
  <c r="G428" i="13" s="1"/>
  <c r="G163" i="13"/>
  <c r="G430" i="13" s="1"/>
  <c r="G188" i="13"/>
  <c r="G431" i="13" s="1"/>
  <c r="F19" i="13"/>
  <c r="F424" i="13" s="1"/>
  <c r="F43" i="13"/>
  <c r="F425" i="13" s="1"/>
  <c r="F68" i="13"/>
  <c r="F426" i="13" s="1"/>
  <c r="F93" i="13"/>
  <c r="F427" i="13" s="1"/>
  <c r="F116" i="13"/>
  <c r="F428" i="13" s="1"/>
  <c r="F139" i="13"/>
  <c r="F429" i="13" s="1"/>
  <c r="F163" i="13"/>
  <c r="F430" i="13" s="1"/>
  <c r="F188" i="13"/>
  <c r="F431" i="13" s="1"/>
  <c r="E19" i="13"/>
  <c r="E424" i="13" s="1"/>
  <c r="E43" i="13"/>
  <c r="E425" i="13" s="1"/>
  <c r="E68" i="13"/>
  <c r="E426" i="13" s="1"/>
  <c r="E93" i="13"/>
  <c r="E427" i="13" s="1"/>
  <c r="E116" i="13"/>
  <c r="E428" i="13" s="1"/>
  <c r="E139" i="13"/>
  <c r="E429" i="13" s="1"/>
  <c r="E163" i="13"/>
  <c r="E430" i="13" s="1"/>
  <c r="E188" i="13"/>
  <c r="E431" i="13" s="1"/>
  <c r="D19" i="13"/>
  <c r="D424" i="13" s="1"/>
  <c r="D43" i="13"/>
  <c r="D425" i="13" s="1"/>
  <c r="D68" i="13"/>
  <c r="D426" i="13" s="1"/>
  <c r="D93" i="13"/>
  <c r="D427" i="13" s="1"/>
  <c r="D116" i="13"/>
  <c r="D428" i="13" s="1"/>
  <c r="D139" i="13"/>
  <c r="D429" i="13" s="1"/>
  <c r="D163" i="13"/>
  <c r="D430" i="13" s="1"/>
  <c r="D188" i="13"/>
  <c r="D431" i="13" s="1"/>
  <c r="C19" i="13"/>
  <c r="C424" i="13" s="1"/>
  <c r="C43" i="13"/>
  <c r="C425" i="13" s="1"/>
  <c r="C68" i="13"/>
  <c r="C426" i="13" s="1"/>
  <c r="C93" i="13"/>
  <c r="C427" i="13" s="1"/>
  <c r="C116" i="13"/>
  <c r="C428" i="13" s="1"/>
  <c r="C139" i="13"/>
  <c r="C429" i="13" s="1"/>
  <c r="C163" i="13"/>
  <c r="C430" i="13" s="1"/>
  <c r="C188" i="13"/>
  <c r="C431" i="13" s="1"/>
  <c r="B19" i="13"/>
  <c r="B424" i="13" s="1"/>
  <c r="B43" i="13"/>
  <c r="B425" i="13" s="1"/>
  <c r="B68" i="13"/>
  <c r="B426" i="13" s="1"/>
  <c r="B93" i="13"/>
  <c r="B427" i="13" s="1"/>
  <c r="B116" i="13"/>
  <c r="B428" i="13" s="1"/>
  <c r="B139" i="13"/>
  <c r="B429" i="13" s="1"/>
  <c r="B163" i="13"/>
  <c r="B430" i="13" s="1"/>
  <c r="B188" i="13"/>
  <c r="B431" i="13" s="1"/>
  <c r="H15" i="13"/>
  <c r="H394" i="13" s="1"/>
  <c r="G15" i="13"/>
  <c r="G394" i="13" s="1"/>
  <c r="K395" i="13"/>
  <c r="K396" i="13"/>
  <c r="H112" i="13"/>
  <c r="H398" i="13" s="1"/>
  <c r="G112" i="13"/>
  <c r="G398" i="13" s="1"/>
  <c r="K399" i="13"/>
  <c r="H159" i="13"/>
  <c r="H400" i="13" s="1"/>
  <c r="G159" i="13"/>
  <c r="G400" i="13" s="1"/>
  <c r="J15" i="13"/>
  <c r="J394" i="13" s="1"/>
  <c r="J39" i="13"/>
  <c r="J395" i="13" s="1"/>
  <c r="J396" i="13"/>
  <c r="J397" i="13"/>
  <c r="J112" i="13"/>
  <c r="J398" i="13" s="1"/>
  <c r="J399" i="13"/>
  <c r="J159" i="13"/>
  <c r="J400" i="13" s="1"/>
  <c r="J401" i="13"/>
  <c r="CP42" i="15"/>
  <c r="I15" i="13" s="1"/>
  <c r="I394" i="13" s="1"/>
  <c r="AC43" i="15"/>
  <c r="I39" i="13" s="1"/>
  <c r="I395" i="13" s="1"/>
  <c r="AC44" i="15"/>
  <c r="I63" i="13" s="1"/>
  <c r="I396" i="13" s="1"/>
  <c r="AC45" i="15"/>
  <c r="I89" i="13" s="1"/>
  <c r="I397" i="13" s="1"/>
  <c r="CP46" i="15"/>
  <c r="I112" i="13" s="1"/>
  <c r="I398" i="13" s="1"/>
  <c r="AC47" i="15"/>
  <c r="I134" i="13" s="1"/>
  <c r="I399" i="13" s="1"/>
  <c r="CP48" i="15"/>
  <c r="I159" i="13" s="1"/>
  <c r="I400" i="13" s="1"/>
  <c r="AC49" i="15"/>
  <c r="I183" i="13" s="1"/>
  <c r="I401" i="13" s="1"/>
  <c r="G39" i="13"/>
  <c r="G395" i="13" s="1"/>
  <c r="G63" i="13"/>
  <c r="G396" i="13" s="1"/>
  <c r="G89" i="13"/>
  <c r="G397" i="13" s="1"/>
  <c r="G134" i="13"/>
  <c r="G399" i="13" s="1"/>
  <c r="G183" i="13"/>
  <c r="G401" i="13" s="1"/>
  <c r="F15" i="13"/>
  <c r="F394" i="13" s="1"/>
  <c r="F39" i="13"/>
  <c r="F395" i="13" s="1"/>
  <c r="F63" i="13"/>
  <c r="F396" i="13" s="1"/>
  <c r="F89" i="13"/>
  <c r="F397" i="13" s="1"/>
  <c r="F112" i="13"/>
  <c r="F398" i="13" s="1"/>
  <c r="F134" i="13"/>
  <c r="F399" i="13" s="1"/>
  <c r="F159" i="13"/>
  <c r="F400" i="13" s="1"/>
  <c r="F183" i="13"/>
  <c r="F401" i="13" s="1"/>
  <c r="E15" i="13"/>
  <c r="E394" i="13" s="1"/>
  <c r="E39" i="13"/>
  <c r="E395" i="13" s="1"/>
  <c r="E63" i="13"/>
  <c r="E396" i="13" s="1"/>
  <c r="E89" i="13"/>
  <c r="E397" i="13" s="1"/>
  <c r="E112" i="13"/>
  <c r="E398" i="13" s="1"/>
  <c r="E134" i="13"/>
  <c r="E399" i="13" s="1"/>
  <c r="E159" i="13"/>
  <c r="E400" i="13" s="1"/>
  <c r="E183" i="13"/>
  <c r="E401" i="13" s="1"/>
  <c r="D15" i="13"/>
  <c r="D394" i="13" s="1"/>
  <c r="D39" i="13"/>
  <c r="D395" i="13" s="1"/>
  <c r="D63" i="13"/>
  <c r="D396" i="13" s="1"/>
  <c r="D89" i="13"/>
  <c r="D397" i="13" s="1"/>
  <c r="D112" i="13"/>
  <c r="D398" i="13" s="1"/>
  <c r="D134" i="13"/>
  <c r="D399" i="13" s="1"/>
  <c r="D159" i="13"/>
  <c r="D400" i="13" s="1"/>
  <c r="D183" i="13"/>
  <c r="D401" i="13" s="1"/>
  <c r="C15" i="13"/>
  <c r="C394" i="13" s="1"/>
  <c r="C39" i="13"/>
  <c r="C395" i="13" s="1"/>
  <c r="C63" i="13"/>
  <c r="C396" i="13" s="1"/>
  <c r="C89" i="13"/>
  <c r="C397" i="13" s="1"/>
  <c r="C112" i="13"/>
  <c r="C398" i="13" s="1"/>
  <c r="C134" i="13"/>
  <c r="C399" i="13" s="1"/>
  <c r="C159" i="13"/>
  <c r="C400" i="13" s="1"/>
  <c r="C183" i="13"/>
  <c r="C401" i="13" s="1"/>
  <c r="B15" i="13"/>
  <c r="B394" i="13" s="1"/>
  <c r="B39" i="13"/>
  <c r="B395" i="13" s="1"/>
  <c r="B63" i="13"/>
  <c r="B396" i="13" s="1"/>
  <c r="B89" i="13"/>
  <c r="B397" i="13" s="1"/>
  <c r="B112" i="13"/>
  <c r="B398" i="13" s="1"/>
  <c r="B134" i="13"/>
  <c r="B399" i="13" s="1"/>
  <c r="B159" i="13"/>
  <c r="B400" i="13" s="1"/>
  <c r="B183" i="13"/>
  <c r="B401" i="13" s="1"/>
  <c r="H181" i="13"/>
  <c r="H363" i="13" s="1"/>
  <c r="G181" i="13"/>
  <c r="G363" i="13" s="1"/>
  <c r="G364" i="13" s="1"/>
  <c r="H88" i="12" s="1"/>
  <c r="J181" i="13"/>
  <c r="J363" i="13" s="1"/>
  <c r="J364" i="13" s="1"/>
  <c r="K88" i="12" s="1"/>
  <c r="I181" i="13"/>
  <c r="I363" i="13" s="1"/>
  <c r="I364" i="13" s="1"/>
  <c r="J88" i="12" s="1"/>
  <c r="F181" i="13"/>
  <c r="F363" i="13" s="1"/>
  <c r="F364" i="13" s="1"/>
  <c r="E181" i="13"/>
  <c r="E363" i="13" s="1"/>
  <c r="E364" i="13" s="1"/>
  <c r="F88" i="12" s="1"/>
  <c r="D181" i="13"/>
  <c r="D363" i="13" s="1"/>
  <c r="D364" i="13" s="1"/>
  <c r="E88" i="12" s="1"/>
  <c r="C181" i="13"/>
  <c r="C363" i="13" s="1"/>
  <c r="C364" i="13" s="1"/>
  <c r="D88" i="12" s="1"/>
  <c r="B181" i="13"/>
  <c r="B363" i="13" s="1"/>
  <c r="B364" i="13" s="1"/>
  <c r="C88" i="12" s="1"/>
  <c r="G12" i="13"/>
  <c r="G328" i="13" s="1"/>
  <c r="H12" i="13"/>
  <c r="H328" i="13" s="1"/>
  <c r="G36" i="13"/>
  <c r="G329" i="13" s="1"/>
  <c r="H36" i="13"/>
  <c r="H329" i="13" s="1"/>
  <c r="K330" i="13"/>
  <c r="K331" i="13"/>
  <c r="K332" i="13"/>
  <c r="K333" i="13"/>
  <c r="J12" i="13"/>
  <c r="J328" i="13" s="1"/>
  <c r="J36" i="13"/>
  <c r="J329" i="13" s="1"/>
  <c r="J330" i="13"/>
  <c r="J331" i="13"/>
  <c r="J332" i="13"/>
  <c r="AM42" i="15"/>
  <c r="I12" i="13" s="1"/>
  <c r="I328" i="13" s="1"/>
  <c r="AM43" i="15"/>
  <c r="I36" i="13" s="1"/>
  <c r="I329" i="13" s="1"/>
  <c r="I330" i="13"/>
  <c r="I331" i="13"/>
  <c r="I333" i="13"/>
  <c r="G333" i="13"/>
  <c r="F12" i="13"/>
  <c r="F328" i="13" s="1"/>
  <c r="F36" i="13"/>
  <c r="F329" i="13" s="1"/>
  <c r="F333" i="13"/>
  <c r="E12" i="13"/>
  <c r="E328" i="13" s="1"/>
  <c r="E36" i="13"/>
  <c r="E329" i="13" s="1"/>
  <c r="E333" i="13"/>
  <c r="D12" i="13"/>
  <c r="D328" i="13" s="1"/>
  <c r="D36" i="13"/>
  <c r="D329" i="13" s="1"/>
  <c r="D333" i="13"/>
  <c r="C12" i="13"/>
  <c r="C328" i="13" s="1"/>
  <c r="C36" i="13"/>
  <c r="C329" i="13" s="1"/>
  <c r="C333" i="13"/>
  <c r="B12" i="13"/>
  <c r="B328" i="13" s="1"/>
  <c r="B36" i="13"/>
  <c r="B329" i="13" s="1"/>
  <c r="B330" i="13"/>
  <c r="B331" i="13"/>
  <c r="G13" i="13"/>
  <c r="H13" i="13"/>
  <c r="H298" i="13" s="1"/>
  <c r="G62" i="13"/>
  <c r="G300" i="13" s="1"/>
  <c r="H62" i="13"/>
  <c r="H300" i="13" s="1"/>
  <c r="G157" i="13"/>
  <c r="G304" i="13" s="1"/>
  <c r="H157" i="13"/>
  <c r="H304" i="13" s="1"/>
  <c r="G182" i="13"/>
  <c r="G305" i="13" s="1"/>
  <c r="H182" i="13"/>
  <c r="H305" i="13" s="1"/>
  <c r="J13" i="13"/>
  <c r="J298" i="13" s="1"/>
  <c r="J299" i="13"/>
  <c r="J62" i="13"/>
  <c r="J300" i="13" s="1"/>
  <c r="J301" i="13"/>
  <c r="J302" i="13"/>
  <c r="J303" i="13"/>
  <c r="J157" i="13"/>
  <c r="J304" i="13" s="1"/>
  <c r="J182" i="13"/>
  <c r="J305" i="13" s="1"/>
  <c r="AW42" i="15"/>
  <c r="I13" i="13" s="1"/>
  <c r="I298" i="13" s="1"/>
  <c r="AW43" i="15"/>
  <c r="I37" i="13" s="1"/>
  <c r="I299" i="13" s="1"/>
  <c r="AW44" i="15"/>
  <c r="I62" i="13" s="1"/>
  <c r="I300" i="13" s="1"/>
  <c r="AW45" i="15"/>
  <c r="I87" i="13" s="1"/>
  <c r="I301" i="13" s="1"/>
  <c r="AW46" i="15"/>
  <c r="I110" i="13" s="1"/>
  <c r="I302" i="13" s="1"/>
  <c r="AW47" i="15"/>
  <c r="I133" i="13" s="1"/>
  <c r="I303" i="13" s="1"/>
  <c r="AW48" i="15"/>
  <c r="I157" i="13" s="1"/>
  <c r="I304" i="13" s="1"/>
  <c r="AW49" i="15"/>
  <c r="I182" i="13" s="1"/>
  <c r="I305" i="13" s="1"/>
  <c r="G37" i="13"/>
  <c r="G299" i="13" s="1"/>
  <c r="G87" i="13"/>
  <c r="G301" i="13" s="1"/>
  <c r="G110" i="13"/>
  <c r="G302" i="13" s="1"/>
  <c r="G133" i="13"/>
  <c r="G303" i="13" s="1"/>
  <c r="F13" i="13"/>
  <c r="F298" i="13" s="1"/>
  <c r="F37" i="13"/>
  <c r="F299" i="13" s="1"/>
  <c r="F62" i="13"/>
  <c r="F300" i="13" s="1"/>
  <c r="F87" i="13"/>
  <c r="F301" i="13" s="1"/>
  <c r="F110" i="13"/>
  <c r="F302" i="13" s="1"/>
  <c r="F133" i="13"/>
  <c r="F303" i="13" s="1"/>
  <c r="F157" i="13"/>
  <c r="F304" i="13" s="1"/>
  <c r="F182" i="13"/>
  <c r="F305" i="13" s="1"/>
  <c r="E13" i="13"/>
  <c r="E298" i="13" s="1"/>
  <c r="E37" i="13"/>
  <c r="E299" i="13" s="1"/>
  <c r="E62" i="13"/>
  <c r="E300" i="13" s="1"/>
  <c r="E87" i="13"/>
  <c r="E301" i="13" s="1"/>
  <c r="E110" i="13"/>
  <c r="E302" i="13" s="1"/>
  <c r="E133" i="13"/>
  <c r="E303" i="13" s="1"/>
  <c r="E157" i="13"/>
  <c r="E304" i="13" s="1"/>
  <c r="E182" i="13"/>
  <c r="E305" i="13" s="1"/>
  <c r="D13" i="13"/>
  <c r="D298" i="13" s="1"/>
  <c r="D37" i="13"/>
  <c r="D299" i="13" s="1"/>
  <c r="D62" i="13"/>
  <c r="D300" i="13" s="1"/>
  <c r="D87" i="13"/>
  <c r="D301" i="13" s="1"/>
  <c r="D110" i="13"/>
  <c r="D302" i="13" s="1"/>
  <c r="D133" i="13"/>
  <c r="D303" i="13" s="1"/>
  <c r="D157" i="13"/>
  <c r="D304" i="13" s="1"/>
  <c r="D182" i="13"/>
  <c r="D305" i="13" s="1"/>
  <c r="C13" i="13"/>
  <c r="C298" i="13" s="1"/>
  <c r="C37" i="13"/>
  <c r="C299" i="13" s="1"/>
  <c r="C62" i="13"/>
  <c r="C300" i="13" s="1"/>
  <c r="C87" i="13"/>
  <c r="C301" i="13" s="1"/>
  <c r="C110" i="13"/>
  <c r="C302" i="13" s="1"/>
  <c r="C133" i="13"/>
  <c r="C303" i="13" s="1"/>
  <c r="C157" i="13"/>
  <c r="C304" i="13" s="1"/>
  <c r="C182" i="13"/>
  <c r="C305" i="13" s="1"/>
  <c r="B13" i="13"/>
  <c r="B298" i="13" s="1"/>
  <c r="B37" i="13"/>
  <c r="B299" i="13" s="1"/>
  <c r="B62" i="13"/>
  <c r="B300" i="13" s="1"/>
  <c r="B87" i="13"/>
  <c r="B301" i="13" s="1"/>
  <c r="B110" i="13"/>
  <c r="B302" i="13" s="1"/>
  <c r="B133" i="13"/>
  <c r="B303" i="13" s="1"/>
  <c r="B157" i="13"/>
  <c r="B304" i="13" s="1"/>
  <c r="B182" i="13"/>
  <c r="B305" i="13" s="1"/>
  <c r="G11" i="13"/>
  <c r="G265" i="13" s="1"/>
  <c r="H11" i="13"/>
  <c r="H265" i="13" s="1"/>
  <c r="G35" i="13"/>
  <c r="G266" i="13" s="1"/>
  <c r="H35" i="13"/>
  <c r="H266" i="13" s="1"/>
  <c r="G60" i="13"/>
  <c r="G267" i="13" s="1"/>
  <c r="H60" i="13"/>
  <c r="H267" i="13" s="1"/>
  <c r="G85" i="13"/>
  <c r="G268" i="13" s="1"/>
  <c r="H85" i="13"/>
  <c r="H268" i="13" s="1"/>
  <c r="G108" i="13"/>
  <c r="G269" i="13" s="1"/>
  <c r="H108" i="13"/>
  <c r="H269" i="13" s="1"/>
  <c r="G131" i="13"/>
  <c r="G270" i="13" s="1"/>
  <c r="H131" i="13"/>
  <c r="H270" i="13" s="1"/>
  <c r="G155" i="13"/>
  <c r="G271" i="13" s="1"/>
  <c r="H155" i="13"/>
  <c r="H271" i="13" s="1"/>
  <c r="G179" i="13"/>
  <c r="G272" i="13" s="1"/>
  <c r="H179" i="13"/>
  <c r="H272" i="13" s="1"/>
  <c r="J11" i="13"/>
  <c r="J265" i="13" s="1"/>
  <c r="J35" i="13"/>
  <c r="J266" i="13" s="1"/>
  <c r="J60" i="13"/>
  <c r="J267" i="13" s="1"/>
  <c r="J85" i="13"/>
  <c r="J268" i="13" s="1"/>
  <c r="J108" i="13"/>
  <c r="J269" i="13" s="1"/>
  <c r="J131" i="13"/>
  <c r="J270" i="13" s="1"/>
  <c r="J155" i="13"/>
  <c r="J271" i="13" s="1"/>
  <c r="J179" i="13"/>
  <c r="J272" i="13" s="1"/>
  <c r="S42" i="15"/>
  <c r="I11" i="13" s="1"/>
  <c r="I265" i="13" s="1"/>
  <c r="S43" i="15"/>
  <c r="I35" i="13" s="1"/>
  <c r="I266" i="13" s="1"/>
  <c r="S44" i="15"/>
  <c r="I60" i="13" s="1"/>
  <c r="I267" i="13" s="1"/>
  <c r="S45" i="15"/>
  <c r="I85" i="13" s="1"/>
  <c r="I268" i="13" s="1"/>
  <c r="S46" i="15"/>
  <c r="I108" i="13" s="1"/>
  <c r="I269" i="13" s="1"/>
  <c r="S47" i="15"/>
  <c r="I131" i="13" s="1"/>
  <c r="I270" i="13" s="1"/>
  <c r="S48" i="15"/>
  <c r="I155" i="13" s="1"/>
  <c r="I271" i="13" s="1"/>
  <c r="S49" i="15"/>
  <c r="I179" i="13" s="1"/>
  <c r="I272" i="13" s="1"/>
  <c r="F11" i="13"/>
  <c r="F265" i="13" s="1"/>
  <c r="F35" i="13"/>
  <c r="F266" i="13" s="1"/>
  <c r="F60" i="13"/>
  <c r="F267" i="13" s="1"/>
  <c r="F85" i="13"/>
  <c r="F268" i="13" s="1"/>
  <c r="F108" i="13"/>
  <c r="F269" i="13" s="1"/>
  <c r="F131" i="13"/>
  <c r="F270" i="13" s="1"/>
  <c r="F155" i="13"/>
  <c r="F271" i="13" s="1"/>
  <c r="F179" i="13"/>
  <c r="F272" i="13" s="1"/>
  <c r="E11" i="13"/>
  <c r="E265" i="13" s="1"/>
  <c r="E35" i="13"/>
  <c r="E266" i="13" s="1"/>
  <c r="E60" i="13"/>
  <c r="E267" i="13" s="1"/>
  <c r="E85" i="13"/>
  <c r="E268" i="13" s="1"/>
  <c r="E108" i="13"/>
  <c r="E269" i="13" s="1"/>
  <c r="E131" i="13"/>
  <c r="E270" i="13" s="1"/>
  <c r="E155" i="13"/>
  <c r="E271" i="13" s="1"/>
  <c r="E179" i="13"/>
  <c r="E272" i="13" s="1"/>
  <c r="D11" i="13"/>
  <c r="D265" i="13" s="1"/>
  <c r="D35" i="13"/>
  <c r="D266" i="13" s="1"/>
  <c r="D60" i="13"/>
  <c r="D267" i="13" s="1"/>
  <c r="D85" i="13"/>
  <c r="D268" i="13" s="1"/>
  <c r="D108" i="13"/>
  <c r="D269" i="13" s="1"/>
  <c r="D131" i="13"/>
  <c r="D270" i="13" s="1"/>
  <c r="D155" i="13"/>
  <c r="D271" i="13" s="1"/>
  <c r="D179" i="13"/>
  <c r="D272" i="13" s="1"/>
  <c r="C11" i="13"/>
  <c r="C265" i="13" s="1"/>
  <c r="C35" i="13"/>
  <c r="C266" i="13" s="1"/>
  <c r="C60" i="13"/>
  <c r="C267" i="13" s="1"/>
  <c r="C85" i="13"/>
  <c r="C268" i="13" s="1"/>
  <c r="C108" i="13"/>
  <c r="C269" i="13" s="1"/>
  <c r="C131" i="13"/>
  <c r="C270" i="13" s="1"/>
  <c r="C155" i="13"/>
  <c r="C271" i="13" s="1"/>
  <c r="C179" i="13"/>
  <c r="C272" i="13" s="1"/>
  <c r="B11" i="13"/>
  <c r="B265" i="13" s="1"/>
  <c r="B35" i="13"/>
  <c r="B266" i="13" s="1"/>
  <c r="B60" i="13"/>
  <c r="B267" i="13" s="1"/>
  <c r="B85" i="13"/>
  <c r="B268" i="13" s="1"/>
  <c r="B108" i="13"/>
  <c r="B269" i="13" s="1"/>
  <c r="B131" i="13"/>
  <c r="B270" i="13" s="1"/>
  <c r="B155" i="13"/>
  <c r="B271" i="13" s="1"/>
  <c r="B179" i="13"/>
  <c r="B272" i="13" s="1"/>
  <c r="K799" i="2"/>
  <c r="J50" i="2"/>
  <c r="J787" i="2" s="1"/>
  <c r="J799" i="2" s="1"/>
  <c r="K685" i="12" s="1"/>
  <c r="K694" i="12" s="1"/>
  <c r="K27" i="11" s="1"/>
  <c r="FH26" i="15"/>
  <c r="I50" i="2" s="1"/>
  <c r="I787" i="2" s="1"/>
  <c r="I799" i="2" s="1"/>
  <c r="G50" i="2"/>
  <c r="F50" i="2"/>
  <c r="F787" i="2" s="1"/>
  <c r="F799" i="2" s="1"/>
  <c r="E50" i="2"/>
  <c r="E787" i="2" s="1"/>
  <c r="E799" i="2" s="1"/>
  <c r="D50" i="2"/>
  <c r="D787" i="2" s="1"/>
  <c r="D799" i="2" s="1"/>
  <c r="E685" i="12" s="1"/>
  <c r="E694" i="12" s="1"/>
  <c r="C50" i="2"/>
  <c r="C787" i="2" s="1"/>
  <c r="C799" i="2" s="1"/>
  <c r="D685" i="12" s="1"/>
  <c r="D694" i="12" s="1"/>
  <c r="D27" i="11" s="1"/>
  <c r="B50" i="2"/>
  <c r="B787" i="2" s="1"/>
  <c r="B799" i="2" s="1"/>
  <c r="C685" i="12" s="1"/>
  <c r="C694" i="12" s="1"/>
  <c r="C27" i="11" s="1"/>
  <c r="H24" i="2"/>
  <c r="H758" i="2" s="1"/>
  <c r="G24" i="2"/>
  <c r="H49" i="2"/>
  <c r="H759" i="2" s="1"/>
  <c r="G49" i="2"/>
  <c r="H78" i="2"/>
  <c r="H760" i="2" s="1"/>
  <c r="G78" i="2"/>
  <c r="H103" i="2"/>
  <c r="H761" i="2" s="1"/>
  <c r="G103" i="2"/>
  <c r="H128" i="2"/>
  <c r="H762" i="2" s="1"/>
  <c r="G128" i="2"/>
  <c r="H153" i="2"/>
  <c r="H763" i="2" s="1"/>
  <c r="G153" i="2"/>
  <c r="H179" i="2"/>
  <c r="H764" i="2" s="1"/>
  <c r="G179" i="2"/>
  <c r="H204" i="2"/>
  <c r="H765" i="2" s="1"/>
  <c r="G204" i="2"/>
  <c r="H229" i="2"/>
  <c r="H766" i="2" s="1"/>
  <c r="G229" i="2"/>
  <c r="H254" i="2"/>
  <c r="H767" i="2" s="1"/>
  <c r="G254" i="2"/>
  <c r="H279" i="2"/>
  <c r="H768" i="2" s="1"/>
  <c r="G279" i="2"/>
  <c r="H304" i="2"/>
  <c r="H769" i="2" s="1"/>
  <c r="G304" i="2"/>
  <c r="H329" i="2"/>
  <c r="H770" i="2" s="1"/>
  <c r="G329" i="2"/>
  <c r="G770" i="2" s="1"/>
  <c r="J24" i="2"/>
  <c r="J758" i="2" s="1"/>
  <c r="J49" i="2"/>
  <c r="J759" i="2" s="1"/>
  <c r="J78" i="2"/>
  <c r="J760" i="2" s="1"/>
  <c r="J103" i="2"/>
  <c r="J761" i="2" s="1"/>
  <c r="J128" i="2"/>
  <c r="J762" i="2" s="1"/>
  <c r="J153" i="2"/>
  <c r="J763" i="2" s="1"/>
  <c r="J179" i="2"/>
  <c r="J764" i="2" s="1"/>
  <c r="J204" i="2"/>
  <c r="J765" i="2" s="1"/>
  <c r="J229" i="2"/>
  <c r="J766" i="2" s="1"/>
  <c r="J254" i="2"/>
  <c r="J767" i="2" s="1"/>
  <c r="J279" i="2"/>
  <c r="J768" i="2" s="1"/>
  <c r="J304" i="2"/>
  <c r="J769" i="2" s="1"/>
  <c r="J329" i="2"/>
  <c r="J770" i="2" s="1"/>
  <c r="CP25" i="15"/>
  <c r="I24" i="2" s="1"/>
  <c r="I758" i="2" s="1"/>
  <c r="CP26" i="15"/>
  <c r="I49" i="2" s="1"/>
  <c r="I759" i="2" s="1"/>
  <c r="CP27" i="15"/>
  <c r="I78" i="2" s="1"/>
  <c r="I760" i="2" s="1"/>
  <c r="CP28" i="15"/>
  <c r="I103" i="2" s="1"/>
  <c r="I761" i="2" s="1"/>
  <c r="CP29" i="15"/>
  <c r="I128" i="2" s="1"/>
  <c r="I762" i="2" s="1"/>
  <c r="CP30" i="15"/>
  <c r="I153" i="2" s="1"/>
  <c r="I763" i="2" s="1"/>
  <c r="CP31" i="15"/>
  <c r="I179" i="2" s="1"/>
  <c r="I764" i="2" s="1"/>
  <c r="CP32" i="15"/>
  <c r="I204" i="2" s="1"/>
  <c r="I765" i="2" s="1"/>
  <c r="CP33" i="15"/>
  <c r="I229" i="2" s="1"/>
  <c r="I766" i="2" s="1"/>
  <c r="CP34" i="15"/>
  <c r="I254" i="2" s="1"/>
  <c r="I767" i="2" s="1"/>
  <c r="CP35" i="15"/>
  <c r="I279" i="2" s="1"/>
  <c r="I768" i="2" s="1"/>
  <c r="CP36" i="15"/>
  <c r="I304" i="2" s="1"/>
  <c r="I769" i="2" s="1"/>
  <c r="CP37" i="15"/>
  <c r="I329" i="2" s="1"/>
  <c r="I770" i="2" s="1"/>
  <c r="F24" i="2"/>
  <c r="F758" i="2" s="1"/>
  <c r="F49" i="2"/>
  <c r="F759" i="2" s="1"/>
  <c r="F78" i="2"/>
  <c r="F760" i="2" s="1"/>
  <c r="F103" i="2"/>
  <c r="F761" i="2" s="1"/>
  <c r="F128" i="2"/>
  <c r="F762" i="2" s="1"/>
  <c r="F153" i="2"/>
  <c r="F763" i="2" s="1"/>
  <c r="F179" i="2"/>
  <c r="F764" i="2" s="1"/>
  <c r="F204" i="2"/>
  <c r="F765" i="2" s="1"/>
  <c r="F229" i="2"/>
  <c r="F766" i="2" s="1"/>
  <c r="F254" i="2"/>
  <c r="F767" i="2" s="1"/>
  <c r="F279" i="2"/>
  <c r="F768" i="2" s="1"/>
  <c r="F304" i="2"/>
  <c r="F769" i="2" s="1"/>
  <c r="F329" i="2"/>
  <c r="F770" i="2" s="1"/>
  <c r="E24" i="2"/>
  <c r="E758" i="2" s="1"/>
  <c r="E49" i="2"/>
  <c r="E759" i="2" s="1"/>
  <c r="E78" i="2"/>
  <c r="E760" i="2" s="1"/>
  <c r="E103" i="2"/>
  <c r="E761" i="2" s="1"/>
  <c r="E128" i="2"/>
  <c r="E762" i="2" s="1"/>
  <c r="E153" i="2"/>
  <c r="E763" i="2" s="1"/>
  <c r="E179" i="2"/>
  <c r="E764" i="2" s="1"/>
  <c r="E204" i="2"/>
  <c r="E765" i="2" s="1"/>
  <c r="E229" i="2"/>
  <c r="E766" i="2" s="1"/>
  <c r="E254" i="2"/>
  <c r="E767" i="2" s="1"/>
  <c r="E279" i="2"/>
  <c r="E768" i="2" s="1"/>
  <c r="E304" i="2"/>
  <c r="E769" i="2" s="1"/>
  <c r="E329" i="2"/>
  <c r="E770" i="2" s="1"/>
  <c r="D24" i="2"/>
  <c r="D758" i="2" s="1"/>
  <c r="D49" i="2"/>
  <c r="D759" i="2" s="1"/>
  <c r="D78" i="2"/>
  <c r="D760" i="2" s="1"/>
  <c r="D103" i="2"/>
  <c r="D761" i="2" s="1"/>
  <c r="D128" i="2"/>
  <c r="D762" i="2" s="1"/>
  <c r="D153" i="2"/>
  <c r="D763" i="2" s="1"/>
  <c r="D179" i="2"/>
  <c r="D764" i="2" s="1"/>
  <c r="D204" i="2"/>
  <c r="D765" i="2" s="1"/>
  <c r="D229" i="2"/>
  <c r="D766" i="2" s="1"/>
  <c r="D254" i="2"/>
  <c r="D767" i="2" s="1"/>
  <c r="D279" i="2"/>
  <c r="D768" i="2" s="1"/>
  <c r="D304" i="2"/>
  <c r="D769" i="2" s="1"/>
  <c r="D329" i="2"/>
  <c r="D770" i="2" s="1"/>
  <c r="C24" i="2"/>
  <c r="C758" i="2" s="1"/>
  <c r="C49" i="2"/>
  <c r="C759" i="2" s="1"/>
  <c r="C78" i="2"/>
  <c r="C760" i="2" s="1"/>
  <c r="C103" i="2"/>
  <c r="C761" i="2" s="1"/>
  <c r="C128" i="2"/>
  <c r="C762" i="2" s="1"/>
  <c r="C153" i="2"/>
  <c r="C763" i="2" s="1"/>
  <c r="C179" i="2"/>
  <c r="C764" i="2" s="1"/>
  <c r="C204" i="2"/>
  <c r="C765" i="2" s="1"/>
  <c r="C229" i="2"/>
  <c r="C766" i="2" s="1"/>
  <c r="C254" i="2"/>
  <c r="C767" i="2" s="1"/>
  <c r="C279" i="2"/>
  <c r="C768" i="2" s="1"/>
  <c r="C304" i="2"/>
  <c r="C769" i="2" s="1"/>
  <c r="C329" i="2"/>
  <c r="C770" i="2" s="1"/>
  <c r="B24" i="2"/>
  <c r="B758" i="2" s="1"/>
  <c r="B49" i="2"/>
  <c r="B759" i="2" s="1"/>
  <c r="B78" i="2"/>
  <c r="B760" i="2" s="1"/>
  <c r="B103" i="2"/>
  <c r="B761" i="2" s="1"/>
  <c r="B128" i="2"/>
  <c r="B762" i="2" s="1"/>
  <c r="B153" i="2"/>
  <c r="B763" i="2" s="1"/>
  <c r="B179" i="2"/>
  <c r="B764" i="2" s="1"/>
  <c r="B204" i="2"/>
  <c r="B765" i="2" s="1"/>
  <c r="B229" i="2"/>
  <c r="B766" i="2" s="1"/>
  <c r="B254" i="2"/>
  <c r="B767" i="2" s="1"/>
  <c r="B279" i="2"/>
  <c r="B768" i="2" s="1"/>
  <c r="B304" i="2"/>
  <c r="B769" i="2" s="1"/>
  <c r="B329" i="2"/>
  <c r="B770" i="2" s="1"/>
  <c r="K743" i="2"/>
  <c r="G23" i="2"/>
  <c r="J23" i="2"/>
  <c r="J730" i="2" s="1"/>
  <c r="J743" i="2" s="1"/>
  <c r="I23" i="2"/>
  <c r="I730" i="2" s="1"/>
  <c r="I743" i="2" s="1"/>
  <c r="F23" i="2"/>
  <c r="F730" i="2" s="1"/>
  <c r="F743" i="2" s="1"/>
  <c r="E23" i="2"/>
  <c r="E730" i="2" s="1"/>
  <c r="E743" i="2" s="1"/>
  <c r="D23" i="2"/>
  <c r="D730" i="2" s="1"/>
  <c r="D743" i="2" s="1"/>
  <c r="C23" i="2"/>
  <c r="C730" i="2" s="1"/>
  <c r="C743" i="2" s="1"/>
  <c r="B23" i="2"/>
  <c r="B730" i="2" s="1"/>
  <c r="B743" i="2" s="1"/>
  <c r="H77" i="2"/>
  <c r="H701" i="2" s="1"/>
  <c r="G77" i="2"/>
  <c r="G701" i="2" s="1"/>
  <c r="G712" i="2" s="1"/>
  <c r="J77" i="2"/>
  <c r="J701" i="2" s="1"/>
  <c r="J712" i="2" s="1"/>
  <c r="EX27" i="15"/>
  <c r="I77" i="2" s="1"/>
  <c r="I701" i="2" s="1"/>
  <c r="I712" i="2" s="1"/>
  <c r="F77" i="2"/>
  <c r="F701" i="2" s="1"/>
  <c r="F712" i="2" s="1"/>
  <c r="E77" i="2"/>
  <c r="E701" i="2" s="1"/>
  <c r="E712" i="2" s="1"/>
  <c r="D77" i="2"/>
  <c r="D701" i="2" s="1"/>
  <c r="D712" i="2" s="1"/>
  <c r="C77" i="2"/>
  <c r="C701" i="2" s="1"/>
  <c r="C712" i="2" s="1"/>
  <c r="B77" i="2"/>
  <c r="B701" i="2" s="1"/>
  <c r="B712" i="2" s="1"/>
  <c r="G16" i="2"/>
  <c r="H16" i="2"/>
  <c r="H670" i="2" s="1"/>
  <c r="J16" i="2"/>
  <c r="J670" i="2" s="1"/>
  <c r="J48" i="2"/>
  <c r="J671" i="2" s="1"/>
  <c r="J68" i="2"/>
  <c r="J672" i="2" s="1"/>
  <c r="EN25" i="15"/>
  <c r="I16" i="2" s="1"/>
  <c r="I670" i="2" s="1"/>
  <c r="EN26" i="15"/>
  <c r="I48" i="2" s="1"/>
  <c r="I671" i="2" s="1"/>
  <c r="EN27" i="15"/>
  <c r="I68" i="2" s="1"/>
  <c r="I672" i="2" s="1"/>
  <c r="G48" i="2"/>
  <c r="G671" i="2" s="1"/>
  <c r="G68" i="2"/>
  <c r="F16" i="2"/>
  <c r="F670" i="2" s="1"/>
  <c r="F48" i="2"/>
  <c r="F671" i="2" s="1"/>
  <c r="F68" i="2"/>
  <c r="F672" i="2" s="1"/>
  <c r="E16" i="2"/>
  <c r="E670" i="2" s="1"/>
  <c r="E48" i="2"/>
  <c r="E671" i="2" s="1"/>
  <c r="E68" i="2"/>
  <c r="E672" i="2" s="1"/>
  <c r="D16" i="2"/>
  <c r="D670" i="2" s="1"/>
  <c r="D48" i="2"/>
  <c r="D671" i="2" s="1"/>
  <c r="D68" i="2"/>
  <c r="D672" i="2" s="1"/>
  <c r="C16" i="2"/>
  <c r="C670" i="2" s="1"/>
  <c r="C48" i="2"/>
  <c r="C671" i="2" s="1"/>
  <c r="C68" i="2"/>
  <c r="C672" i="2" s="1"/>
  <c r="B16" i="2"/>
  <c r="B670" i="2" s="1"/>
  <c r="B48" i="2"/>
  <c r="B671" i="2" s="1"/>
  <c r="B68" i="2"/>
  <c r="B672" i="2" s="1"/>
  <c r="H74" i="2"/>
  <c r="H644" i="2" s="1"/>
  <c r="G74" i="2"/>
  <c r="K645" i="2"/>
  <c r="K646" i="2"/>
  <c r="K647" i="2"/>
  <c r="K648" i="2"/>
  <c r="K649" i="2"/>
  <c r="K650" i="2"/>
  <c r="K651" i="2"/>
  <c r="H277" i="2"/>
  <c r="H652" i="2" s="1"/>
  <c r="G277" i="2"/>
  <c r="K653" i="2"/>
  <c r="H327" i="2"/>
  <c r="H654" i="2" s="1"/>
  <c r="G327" i="2"/>
  <c r="J74" i="2"/>
  <c r="J644" i="2" s="1"/>
  <c r="J277" i="2"/>
  <c r="J652" i="2" s="1"/>
  <c r="J327" i="2"/>
  <c r="J654" i="2" s="1"/>
  <c r="ED27" i="15"/>
  <c r="I74" i="2" s="1"/>
  <c r="I644" i="2" s="1"/>
  <c r="ED35" i="15"/>
  <c r="I277" i="2" s="1"/>
  <c r="I652" i="2" s="1"/>
  <c r="ED37" i="15"/>
  <c r="I327" i="2" s="1"/>
  <c r="I654" i="2" s="1"/>
  <c r="F74" i="2"/>
  <c r="F644" i="2" s="1"/>
  <c r="F277" i="2"/>
  <c r="F652" i="2" s="1"/>
  <c r="F327" i="2"/>
  <c r="F654" i="2" s="1"/>
  <c r="E74" i="2"/>
  <c r="E644" i="2" s="1"/>
  <c r="E277" i="2"/>
  <c r="E652" i="2" s="1"/>
  <c r="E327" i="2"/>
  <c r="E654" i="2" s="1"/>
  <c r="D74" i="2"/>
  <c r="D644" i="2" s="1"/>
  <c r="D277" i="2"/>
  <c r="D652" i="2" s="1"/>
  <c r="D327" i="2"/>
  <c r="D654" i="2" s="1"/>
  <c r="C74" i="2"/>
  <c r="C644" i="2" s="1"/>
  <c r="C277" i="2"/>
  <c r="C652" i="2" s="1"/>
  <c r="C327" i="2"/>
  <c r="C654" i="2" s="1"/>
  <c r="B74" i="2"/>
  <c r="B644" i="2" s="1"/>
  <c r="B277" i="2"/>
  <c r="B652" i="2" s="1"/>
  <c r="B327" i="2"/>
  <c r="B654" i="2" s="1"/>
  <c r="H19" i="2"/>
  <c r="H614" i="2" s="1"/>
  <c r="G19" i="2"/>
  <c r="H44" i="2"/>
  <c r="H615" i="2" s="1"/>
  <c r="G44" i="2"/>
  <c r="H71" i="2"/>
  <c r="H616" i="2" s="1"/>
  <c r="G71" i="2"/>
  <c r="H98" i="2"/>
  <c r="H617" i="2" s="1"/>
  <c r="G98" i="2"/>
  <c r="H123" i="2"/>
  <c r="H618" i="2" s="1"/>
  <c r="G123" i="2"/>
  <c r="H148" i="2"/>
  <c r="H619" i="2" s="1"/>
  <c r="G148" i="2"/>
  <c r="G619" i="2" s="1"/>
  <c r="H173" i="2"/>
  <c r="H620" i="2" s="1"/>
  <c r="G173" i="2"/>
  <c r="H199" i="2"/>
  <c r="H621" i="2" s="1"/>
  <c r="G199" i="2"/>
  <c r="H224" i="2"/>
  <c r="H622" i="2" s="1"/>
  <c r="G224" i="2"/>
  <c r="H249" i="2"/>
  <c r="H623" i="2" s="1"/>
  <c r="G249" i="2"/>
  <c r="H274" i="2"/>
  <c r="H624" i="2" s="1"/>
  <c r="G274" i="2"/>
  <c r="H299" i="2"/>
  <c r="H625" i="2" s="1"/>
  <c r="G299" i="2"/>
  <c r="H324" i="2"/>
  <c r="H626" i="2" s="1"/>
  <c r="G324" i="2"/>
  <c r="J19" i="2"/>
  <c r="J614" i="2" s="1"/>
  <c r="J44" i="2"/>
  <c r="J615" i="2" s="1"/>
  <c r="J71" i="2"/>
  <c r="J616" i="2" s="1"/>
  <c r="J98" i="2"/>
  <c r="J617" i="2" s="1"/>
  <c r="J123" i="2"/>
  <c r="J618" i="2" s="1"/>
  <c r="J148" i="2"/>
  <c r="J619" i="2" s="1"/>
  <c r="J173" i="2"/>
  <c r="J620" i="2" s="1"/>
  <c r="J199" i="2"/>
  <c r="J621" i="2" s="1"/>
  <c r="J224" i="2"/>
  <c r="J622" i="2" s="1"/>
  <c r="J249" i="2"/>
  <c r="J623" i="2" s="1"/>
  <c r="J274" i="2"/>
  <c r="J624" i="2" s="1"/>
  <c r="J299" i="2"/>
  <c r="J625" i="2" s="1"/>
  <c r="J324" i="2"/>
  <c r="J626" i="2" s="1"/>
  <c r="DT25" i="15"/>
  <c r="I19" i="2" s="1"/>
  <c r="I614" i="2" s="1"/>
  <c r="DT26" i="15"/>
  <c r="I44" i="2" s="1"/>
  <c r="I615" i="2" s="1"/>
  <c r="DT27" i="15"/>
  <c r="I71" i="2" s="1"/>
  <c r="I616" i="2" s="1"/>
  <c r="DT28" i="15"/>
  <c r="I98" i="2" s="1"/>
  <c r="I617" i="2" s="1"/>
  <c r="DT29" i="15"/>
  <c r="I123" i="2" s="1"/>
  <c r="I618" i="2" s="1"/>
  <c r="DT30" i="15"/>
  <c r="I148" i="2" s="1"/>
  <c r="I619" i="2" s="1"/>
  <c r="DT31" i="15"/>
  <c r="I173" i="2" s="1"/>
  <c r="I620" i="2" s="1"/>
  <c r="DT32" i="15"/>
  <c r="I199" i="2" s="1"/>
  <c r="I621" i="2" s="1"/>
  <c r="DT33" i="15"/>
  <c r="I224" i="2" s="1"/>
  <c r="I622" i="2" s="1"/>
  <c r="DT34" i="15"/>
  <c r="I249" i="2" s="1"/>
  <c r="I623" i="2" s="1"/>
  <c r="DT35" i="15"/>
  <c r="I274" i="2" s="1"/>
  <c r="I624" i="2" s="1"/>
  <c r="DT36" i="15"/>
  <c r="I299" i="2" s="1"/>
  <c r="I625" i="2" s="1"/>
  <c r="DT37" i="15"/>
  <c r="I324" i="2" s="1"/>
  <c r="I626" i="2" s="1"/>
  <c r="F19" i="2"/>
  <c r="F614" i="2" s="1"/>
  <c r="F44" i="2"/>
  <c r="F615" i="2" s="1"/>
  <c r="F71" i="2"/>
  <c r="F616" i="2" s="1"/>
  <c r="F98" i="2"/>
  <c r="F617" i="2" s="1"/>
  <c r="F123" i="2"/>
  <c r="F618" i="2" s="1"/>
  <c r="F148" i="2"/>
  <c r="F619" i="2" s="1"/>
  <c r="F173" i="2"/>
  <c r="F620" i="2" s="1"/>
  <c r="F199" i="2"/>
  <c r="F621" i="2" s="1"/>
  <c r="F224" i="2"/>
  <c r="F622" i="2" s="1"/>
  <c r="F249" i="2"/>
  <c r="F623" i="2" s="1"/>
  <c r="F274" i="2"/>
  <c r="F624" i="2" s="1"/>
  <c r="F299" i="2"/>
  <c r="F625" i="2" s="1"/>
  <c r="F324" i="2"/>
  <c r="F626" i="2" s="1"/>
  <c r="E19" i="2"/>
  <c r="E614" i="2" s="1"/>
  <c r="E44" i="2"/>
  <c r="E615" i="2" s="1"/>
  <c r="E71" i="2"/>
  <c r="E616" i="2" s="1"/>
  <c r="E98" i="2"/>
  <c r="E617" i="2" s="1"/>
  <c r="E123" i="2"/>
  <c r="E618" i="2" s="1"/>
  <c r="E148" i="2"/>
  <c r="E619" i="2" s="1"/>
  <c r="E173" i="2"/>
  <c r="E620" i="2" s="1"/>
  <c r="E199" i="2"/>
  <c r="E621" i="2" s="1"/>
  <c r="E224" i="2"/>
  <c r="E622" i="2" s="1"/>
  <c r="E249" i="2"/>
  <c r="E623" i="2" s="1"/>
  <c r="E274" i="2"/>
  <c r="E624" i="2" s="1"/>
  <c r="E299" i="2"/>
  <c r="E625" i="2" s="1"/>
  <c r="E324" i="2"/>
  <c r="E626" i="2" s="1"/>
  <c r="D19" i="2"/>
  <c r="D614" i="2" s="1"/>
  <c r="D44" i="2"/>
  <c r="D615" i="2" s="1"/>
  <c r="D71" i="2"/>
  <c r="D616" i="2" s="1"/>
  <c r="D98" i="2"/>
  <c r="D617" i="2" s="1"/>
  <c r="D123" i="2"/>
  <c r="D618" i="2" s="1"/>
  <c r="D148" i="2"/>
  <c r="D619" i="2" s="1"/>
  <c r="D173" i="2"/>
  <c r="D620" i="2" s="1"/>
  <c r="D199" i="2"/>
  <c r="D621" i="2" s="1"/>
  <c r="D224" i="2"/>
  <c r="D622" i="2" s="1"/>
  <c r="D249" i="2"/>
  <c r="D623" i="2" s="1"/>
  <c r="D274" i="2"/>
  <c r="D624" i="2" s="1"/>
  <c r="D299" i="2"/>
  <c r="D625" i="2" s="1"/>
  <c r="D324" i="2"/>
  <c r="D626" i="2" s="1"/>
  <c r="C19" i="2"/>
  <c r="C614" i="2" s="1"/>
  <c r="C44" i="2"/>
  <c r="C615" i="2" s="1"/>
  <c r="C71" i="2"/>
  <c r="C616" i="2" s="1"/>
  <c r="C98" i="2"/>
  <c r="C617" i="2" s="1"/>
  <c r="C123" i="2"/>
  <c r="C618" i="2" s="1"/>
  <c r="C148" i="2"/>
  <c r="C619" i="2" s="1"/>
  <c r="C173" i="2"/>
  <c r="C620" i="2" s="1"/>
  <c r="C199" i="2"/>
  <c r="C621" i="2" s="1"/>
  <c r="C224" i="2"/>
  <c r="C622" i="2" s="1"/>
  <c r="C249" i="2"/>
  <c r="C623" i="2" s="1"/>
  <c r="C274" i="2"/>
  <c r="C624" i="2" s="1"/>
  <c r="C299" i="2"/>
  <c r="C625" i="2" s="1"/>
  <c r="C324" i="2"/>
  <c r="C626" i="2" s="1"/>
  <c r="B19" i="2"/>
  <c r="B614" i="2" s="1"/>
  <c r="B44" i="2"/>
  <c r="B615" i="2" s="1"/>
  <c r="B71" i="2"/>
  <c r="B616" i="2" s="1"/>
  <c r="B98" i="2"/>
  <c r="B617" i="2" s="1"/>
  <c r="B123" i="2"/>
  <c r="B618" i="2" s="1"/>
  <c r="B148" i="2"/>
  <c r="B619" i="2" s="1"/>
  <c r="B173" i="2"/>
  <c r="B620" i="2" s="1"/>
  <c r="B199" i="2"/>
  <c r="B621" i="2" s="1"/>
  <c r="B224" i="2"/>
  <c r="B622" i="2" s="1"/>
  <c r="B249" i="2"/>
  <c r="B623" i="2" s="1"/>
  <c r="B274" i="2"/>
  <c r="B624" i="2" s="1"/>
  <c r="B299" i="2"/>
  <c r="B625" i="2" s="1"/>
  <c r="B324" i="2"/>
  <c r="B626" i="2" s="1"/>
  <c r="G21" i="2"/>
  <c r="H21" i="2"/>
  <c r="H589" i="2" s="1"/>
  <c r="H46" i="2"/>
  <c r="H590" i="2" s="1"/>
  <c r="G46" i="2"/>
  <c r="G73" i="2"/>
  <c r="H73" i="2"/>
  <c r="J21" i="2"/>
  <c r="J589" i="2" s="1"/>
  <c r="J46" i="2"/>
  <c r="J590" i="2" s="1"/>
  <c r="J73" i="2"/>
  <c r="J591" i="2" s="1"/>
  <c r="BV25" i="15"/>
  <c r="I21" i="2" s="1"/>
  <c r="I589" i="2" s="1"/>
  <c r="BV26" i="15"/>
  <c r="I46" i="2" s="1"/>
  <c r="I590" i="2" s="1"/>
  <c r="BV27" i="15"/>
  <c r="I73" i="2" s="1"/>
  <c r="I591" i="2" s="1"/>
  <c r="F21" i="2"/>
  <c r="F589" i="2" s="1"/>
  <c r="F46" i="2"/>
  <c r="F590" i="2" s="1"/>
  <c r="F73" i="2"/>
  <c r="F591" i="2" s="1"/>
  <c r="E21" i="2"/>
  <c r="E589" i="2" s="1"/>
  <c r="E46" i="2"/>
  <c r="E590" i="2" s="1"/>
  <c r="E73" i="2"/>
  <c r="E591" i="2" s="1"/>
  <c r="D21" i="2"/>
  <c r="D589" i="2" s="1"/>
  <c r="D46" i="2"/>
  <c r="D590" i="2" s="1"/>
  <c r="D73" i="2"/>
  <c r="D591" i="2" s="1"/>
  <c r="C21" i="2"/>
  <c r="C589" i="2" s="1"/>
  <c r="C46" i="2"/>
  <c r="C590" i="2" s="1"/>
  <c r="C73" i="2"/>
  <c r="C591" i="2" s="1"/>
  <c r="B21" i="2"/>
  <c r="B589" i="2" s="1"/>
  <c r="B46" i="2"/>
  <c r="B590" i="2" s="1"/>
  <c r="B73" i="2"/>
  <c r="B591" i="2" s="1"/>
  <c r="G20" i="2"/>
  <c r="G563" i="2" s="1"/>
  <c r="H20" i="2"/>
  <c r="H563" i="2" s="1"/>
  <c r="H45" i="2"/>
  <c r="H564" i="2" s="1"/>
  <c r="G45" i="2"/>
  <c r="G72" i="2"/>
  <c r="G565" i="2" s="1"/>
  <c r="H72" i="2"/>
  <c r="G124" i="2"/>
  <c r="H124" i="2"/>
  <c r="H567" i="2" s="1"/>
  <c r="G225" i="2"/>
  <c r="H225" i="2"/>
  <c r="H571" i="2" s="1"/>
  <c r="G275" i="2"/>
  <c r="H275" i="2"/>
  <c r="H573" i="2" s="1"/>
  <c r="G300" i="2"/>
  <c r="H300" i="2"/>
  <c r="H574" i="2" s="1"/>
  <c r="J20" i="2"/>
  <c r="J563" i="2" s="1"/>
  <c r="J45" i="2"/>
  <c r="J564" i="2" s="1"/>
  <c r="J72" i="2"/>
  <c r="J565" i="2" s="1"/>
  <c r="J99" i="2"/>
  <c r="J566" i="2" s="1"/>
  <c r="J124" i="2"/>
  <c r="J567" i="2" s="1"/>
  <c r="J149" i="2"/>
  <c r="J568" i="2" s="1"/>
  <c r="J174" i="2"/>
  <c r="J569" i="2" s="1"/>
  <c r="J200" i="2"/>
  <c r="J570" i="2" s="1"/>
  <c r="J225" i="2"/>
  <c r="J571" i="2" s="1"/>
  <c r="J250" i="2"/>
  <c r="J572" i="2" s="1"/>
  <c r="J275" i="2"/>
  <c r="J573" i="2" s="1"/>
  <c r="J300" i="2"/>
  <c r="J574" i="2" s="1"/>
  <c r="J325" i="2"/>
  <c r="J575" i="2" s="1"/>
  <c r="BG25" i="15"/>
  <c r="I20" i="2" s="1"/>
  <c r="I563" i="2" s="1"/>
  <c r="BG26" i="15"/>
  <c r="I45" i="2" s="1"/>
  <c r="I564" i="2" s="1"/>
  <c r="BG27" i="15"/>
  <c r="I72" i="2" s="1"/>
  <c r="I565" i="2" s="1"/>
  <c r="BG28" i="15"/>
  <c r="I99" i="2" s="1"/>
  <c r="I566" i="2" s="1"/>
  <c r="I124" i="2"/>
  <c r="I567" i="2" s="1"/>
  <c r="BG30" i="15"/>
  <c r="I149" i="2" s="1"/>
  <c r="I568" i="2" s="1"/>
  <c r="BG31" i="15"/>
  <c r="I174" i="2" s="1"/>
  <c r="I569" i="2" s="1"/>
  <c r="BG32" i="15"/>
  <c r="I200" i="2" s="1"/>
  <c r="I570" i="2" s="1"/>
  <c r="BG33" i="15"/>
  <c r="I225" i="2" s="1"/>
  <c r="I571" i="2" s="1"/>
  <c r="BG34" i="15"/>
  <c r="I250" i="2" s="1"/>
  <c r="I572" i="2" s="1"/>
  <c r="BG35" i="15"/>
  <c r="I275" i="2" s="1"/>
  <c r="I573" i="2" s="1"/>
  <c r="BG36" i="15"/>
  <c r="I300" i="2" s="1"/>
  <c r="I574" i="2" s="1"/>
  <c r="BG37" i="15"/>
  <c r="I325" i="2" s="1"/>
  <c r="I575" i="2" s="1"/>
  <c r="G99" i="2"/>
  <c r="G149" i="2"/>
  <c r="G174" i="2"/>
  <c r="G569" i="2" s="1"/>
  <c r="G200" i="2"/>
  <c r="G250" i="2"/>
  <c r="G325" i="2"/>
  <c r="F20" i="2"/>
  <c r="F563" i="2" s="1"/>
  <c r="F45" i="2"/>
  <c r="F564" i="2" s="1"/>
  <c r="F72" i="2"/>
  <c r="F565" i="2" s="1"/>
  <c r="F99" i="2"/>
  <c r="F566" i="2" s="1"/>
  <c r="F124" i="2"/>
  <c r="F567" i="2" s="1"/>
  <c r="F149" i="2"/>
  <c r="F568" i="2" s="1"/>
  <c r="F174" i="2"/>
  <c r="F569" i="2" s="1"/>
  <c r="F200" i="2"/>
  <c r="F570" i="2" s="1"/>
  <c r="F225" i="2"/>
  <c r="F571" i="2" s="1"/>
  <c r="F250" i="2"/>
  <c r="F572" i="2" s="1"/>
  <c r="F275" i="2"/>
  <c r="F573" i="2" s="1"/>
  <c r="F300" i="2"/>
  <c r="F574" i="2" s="1"/>
  <c r="F325" i="2"/>
  <c r="F575" i="2" s="1"/>
  <c r="E20" i="2"/>
  <c r="E563" i="2" s="1"/>
  <c r="E45" i="2"/>
  <c r="E564" i="2" s="1"/>
  <c r="E72" i="2"/>
  <c r="E565" i="2" s="1"/>
  <c r="E99" i="2"/>
  <c r="E566" i="2" s="1"/>
  <c r="E124" i="2"/>
  <c r="E567" i="2" s="1"/>
  <c r="E149" i="2"/>
  <c r="E568" i="2" s="1"/>
  <c r="E174" i="2"/>
  <c r="E569" i="2" s="1"/>
  <c r="E200" i="2"/>
  <c r="E570" i="2" s="1"/>
  <c r="E225" i="2"/>
  <c r="E571" i="2" s="1"/>
  <c r="E250" i="2"/>
  <c r="E572" i="2" s="1"/>
  <c r="E275" i="2"/>
  <c r="E573" i="2" s="1"/>
  <c r="E300" i="2"/>
  <c r="E574" i="2" s="1"/>
  <c r="E325" i="2"/>
  <c r="E575" i="2" s="1"/>
  <c r="D20" i="2"/>
  <c r="D563" i="2" s="1"/>
  <c r="D45" i="2"/>
  <c r="D564" i="2" s="1"/>
  <c r="D72" i="2"/>
  <c r="D565" i="2" s="1"/>
  <c r="D99" i="2"/>
  <c r="D566" i="2" s="1"/>
  <c r="D124" i="2"/>
  <c r="D567" i="2" s="1"/>
  <c r="D149" i="2"/>
  <c r="D568" i="2" s="1"/>
  <c r="D174" i="2"/>
  <c r="D569" i="2" s="1"/>
  <c r="D200" i="2"/>
  <c r="D570" i="2" s="1"/>
  <c r="D225" i="2"/>
  <c r="D571" i="2" s="1"/>
  <c r="D250" i="2"/>
  <c r="D572" i="2" s="1"/>
  <c r="D275" i="2"/>
  <c r="D573" i="2" s="1"/>
  <c r="D300" i="2"/>
  <c r="D574" i="2" s="1"/>
  <c r="D325" i="2"/>
  <c r="D575" i="2" s="1"/>
  <c r="C20" i="2"/>
  <c r="C563" i="2" s="1"/>
  <c r="C45" i="2"/>
  <c r="C564" i="2" s="1"/>
  <c r="C72" i="2"/>
  <c r="C565" i="2" s="1"/>
  <c r="C99" i="2"/>
  <c r="C566" i="2" s="1"/>
  <c r="C124" i="2"/>
  <c r="C567" i="2" s="1"/>
  <c r="C149" i="2"/>
  <c r="C568" i="2" s="1"/>
  <c r="C174" i="2"/>
  <c r="C569" i="2" s="1"/>
  <c r="C200" i="2"/>
  <c r="C570" i="2" s="1"/>
  <c r="C225" i="2"/>
  <c r="C571" i="2" s="1"/>
  <c r="C250" i="2"/>
  <c r="C572" i="2" s="1"/>
  <c r="C275" i="2"/>
  <c r="C573" i="2" s="1"/>
  <c r="C300" i="2"/>
  <c r="C574" i="2" s="1"/>
  <c r="C325" i="2"/>
  <c r="C575" i="2" s="1"/>
  <c r="B20" i="2"/>
  <c r="B563" i="2" s="1"/>
  <c r="B45" i="2"/>
  <c r="B564" i="2" s="1"/>
  <c r="B72" i="2"/>
  <c r="B565" i="2" s="1"/>
  <c r="B99" i="2"/>
  <c r="B566" i="2" s="1"/>
  <c r="B124" i="2"/>
  <c r="B567" i="2" s="1"/>
  <c r="B149" i="2"/>
  <c r="B568" i="2" s="1"/>
  <c r="B174" i="2"/>
  <c r="B569" i="2" s="1"/>
  <c r="B200" i="2"/>
  <c r="B570" i="2" s="1"/>
  <c r="B225" i="2"/>
  <c r="B571" i="2" s="1"/>
  <c r="B250" i="2"/>
  <c r="B572" i="2" s="1"/>
  <c r="B275" i="2"/>
  <c r="B573" i="2" s="1"/>
  <c r="B300" i="2"/>
  <c r="B574" i="2" s="1"/>
  <c r="B325" i="2"/>
  <c r="B575" i="2" s="1"/>
  <c r="G18" i="2"/>
  <c r="G535" i="2" s="1"/>
  <c r="H18" i="2"/>
  <c r="H43" i="2"/>
  <c r="H536" i="2" s="1"/>
  <c r="G43" i="2"/>
  <c r="G70" i="2"/>
  <c r="G537" i="2" s="1"/>
  <c r="H70" i="2"/>
  <c r="H537" i="2" s="1"/>
  <c r="H122" i="2"/>
  <c r="H539" i="2" s="1"/>
  <c r="G122" i="2"/>
  <c r="J18" i="2"/>
  <c r="J535" i="2" s="1"/>
  <c r="J43" i="2"/>
  <c r="J536" i="2" s="1"/>
  <c r="J70" i="2"/>
  <c r="J537" i="2" s="1"/>
  <c r="J97" i="2"/>
  <c r="J538" i="2" s="1"/>
  <c r="J122" i="2"/>
  <c r="J539" i="2" s="1"/>
  <c r="J147" i="2"/>
  <c r="J540" i="2" s="1"/>
  <c r="J172" i="2"/>
  <c r="J541" i="2" s="1"/>
  <c r="J198" i="2"/>
  <c r="J542" i="2" s="1"/>
  <c r="J223" i="2"/>
  <c r="J543" i="2" s="1"/>
  <c r="J248" i="2"/>
  <c r="J544" i="2" s="1"/>
  <c r="J273" i="2"/>
  <c r="J545" i="2" s="1"/>
  <c r="J298" i="2"/>
  <c r="J546" i="2" s="1"/>
  <c r="J323" i="2"/>
  <c r="J547" i="2" s="1"/>
  <c r="CZ25" i="15"/>
  <c r="I18" i="2" s="1"/>
  <c r="I535" i="2" s="1"/>
  <c r="CZ26" i="15"/>
  <c r="I43" i="2" s="1"/>
  <c r="I536" i="2" s="1"/>
  <c r="CZ27" i="15"/>
  <c r="I70" i="2" s="1"/>
  <c r="I537" i="2" s="1"/>
  <c r="CZ28" i="15"/>
  <c r="I97" i="2" s="1"/>
  <c r="I538" i="2" s="1"/>
  <c r="CZ29" i="15"/>
  <c r="I122" i="2" s="1"/>
  <c r="I539" i="2" s="1"/>
  <c r="CZ30" i="15"/>
  <c r="I147" i="2" s="1"/>
  <c r="I540" i="2" s="1"/>
  <c r="CZ31" i="15"/>
  <c r="I165" i="2" s="1"/>
  <c r="CZ33" i="15"/>
  <c r="I223" i="2" s="1"/>
  <c r="I543" i="2" s="1"/>
  <c r="CZ34" i="15"/>
  <c r="I248" i="2" s="1"/>
  <c r="I544" i="2" s="1"/>
  <c r="CZ35" i="15"/>
  <c r="CZ36" i="15"/>
  <c r="I298" i="2" s="1"/>
  <c r="I546" i="2" s="1"/>
  <c r="CZ37" i="15"/>
  <c r="G97" i="2"/>
  <c r="G147" i="2"/>
  <c r="G172" i="2"/>
  <c r="G198" i="2"/>
  <c r="G223" i="2"/>
  <c r="G248" i="2"/>
  <c r="G544" i="2" s="1"/>
  <c r="G273" i="2"/>
  <c r="G298" i="2"/>
  <c r="G323" i="2"/>
  <c r="F18" i="2"/>
  <c r="F535" i="2" s="1"/>
  <c r="F43" i="2"/>
  <c r="F536" i="2" s="1"/>
  <c r="F70" i="2"/>
  <c r="F537" i="2" s="1"/>
  <c r="F97" i="2"/>
  <c r="F538" i="2" s="1"/>
  <c r="F122" i="2"/>
  <c r="F539" i="2" s="1"/>
  <c r="F147" i="2"/>
  <c r="F540" i="2" s="1"/>
  <c r="F172" i="2"/>
  <c r="F541" i="2" s="1"/>
  <c r="F198" i="2"/>
  <c r="F542" i="2" s="1"/>
  <c r="F223" i="2"/>
  <c r="F543" i="2" s="1"/>
  <c r="F248" i="2"/>
  <c r="F544" i="2" s="1"/>
  <c r="F273" i="2"/>
  <c r="F545" i="2" s="1"/>
  <c r="F298" i="2"/>
  <c r="F546" i="2" s="1"/>
  <c r="F323" i="2"/>
  <c r="F547" i="2" s="1"/>
  <c r="E18" i="2"/>
  <c r="E535" i="2" s="1"/>
  <c r="E43" i="2"/>
  <c r="E536" i="2" s="1"/>
  <c r="E70" i="2"/>
  <c r="E537" i="2" s="1"/>
  <c r="E97" i="2"/>
  <c r="E538" i="2" s="1"/>
  <c r="E122" i="2"/>
  <c r="E539" i="2" s="1"/>
  <c r="E147" i="2"/>
  <c r="E540" i="2" s="1"/>
  <c r="E172" i="2"/>
  <c r="E541" i="2" s="1"/>
  <c r="E198" i="2"/>
  <c r="E542" i="2" s="1"/>
  <c r="E223" i="2"/>
  <c r="E543" i="2" s="1"/>
  <c r="E248" i="2"/>
  <c r="E544" i="2" s="1"/>
  <c r="E273" i="2"/>
  <c r="E545" i="2" s="1"/>
  <c r="E298" i="2"/>
  <c r="E546" i="2" s="1"/>
  <c r="E323" i="2"/>
  <c r="E547" i="2" s="1"/>
  <c r="D18" i="2"/>
  <c r="D535" i="2" s="1"/>
  <c r="D43" i="2"/>
  <c r="D536" i="2" s="1"/>
  <c r="D70" i="2"/>
  <c r="D537" i="2" s="1"/>
  <c r="D97" i="2"/>
  <c r="D538" i="2" s="1"/>
  <c r="D122" i="2"/>
  <c r="D539" i="2" s="1"/>
  <c r="D147" i="2"/>
  <c r="D540" i="2" s="1"/>
  <c r="D172" i="2"/>
  <c r="D541" i="2" s="1"/>
  <c r="D198" i="2"/>
  <c r="D542" i="2" s="1"/>
  <c r="D223" i="2"/>
  <c r="D543" i="2" s="1"/>
  <c r="D248" i="2"/>
  <c r="D544" i="2" s="1"/>
  <c r="D273" i="2"/>
  <c r="D545" i="2" s="1"/>
  <c r="D298" i="2"/>
  <c r="D546" i="2" s="1"/>
  <c r="D323" i="2"/>
  <c r="D547" i="2" s="1"/>
  <c r="C18" i="2"/>
  <c r="C535" i="2" s="1"/>
  <c r="C43" i="2"/>
  <c r="C536" i="2" s="1"/>
  <c r="C70" i="2"/>
  <c r="C537" i="2" s="1"/>
  <c r="C97" i="2"/>
  <c r="C538" i="2" s="1"/>
  <c r="C122" i="2"/>
  <c r="C539" i="2" s="1"/>
  <c r="C147" i="2"/>
  <c r="C540" i="2" s="1"/>
  <c r="C172" i="2"/>
  <c r="C541" i="2" s="1"/>
  <c r="C198" i="2"/>
  <c r="C542" i="2" s="1"/>
  <c r="C223" i="2"/>
  <c r="C543" i="2" s="1"/>
  <c r="C248" i="2"/>
  <c r="C544" i="2" s="1"/>
  <c r="C273" i="2"/>
  <c r="C545" i="2" s="1"/>
  <c r="C298" i="2"/>
  <c r="C546" i="2" s="1"/>
  <c r="C323" i="2"/>
  <c r="C547" i="2" s="1"/>
  <c r="B18" i="2"/>
  <c r="B535" i="2" s="1"/>
  <c r="B43" i="2"/>
  <c r="B536" i="2" s="1"/>
  <c r="B70" i="2"/>
  <c r="B537" i="2" s="1"/>
  <c r="B97" i="2"/>
  <c r="B538" i="2" s="1"/>
  <c r="B122" i="2"/>
  <c r="B539" i="2" s="1"/>
  <c r="B147" i="2"/>
  <c r="B540" i="2" s="1"/>
  <c r="B172" i="2"/>
  <c r="B541" i="2" s="1"/>
  <c r="B198" i="2"/>
  <c r="B542" i="2" s="1"/>
  <c r="B223" i="2"/>
  <c r="B543" i="2" s="1"/>
  <c r="B248" i="2"/>
  <c r="B544" i="2" s="1"/>
  <c r="B273" i="2"/>
  <c r="B545" i="2" s="1"/>
  <c r="B298" i="2"/>
  <c r="B546" i="2" s="1"/>
  <c r="B323" i="2"/>
  <c r="B547" i="2" s="1"/>
  <c r="G17" i="2"/>
  <c r="K17" i="2" s="1"/>
  <c r="H17" i="2"/>
  <c r="G42" i="2"/>
  <c r="H42" i="2"/>
  <c r="H509" i="2" s="1"/>
  <c r="G69" i="2"/>
  <c r="H69" i="2"/>
  <c r="H510" i="2" s="1"/>
  <c r="G96" i="2"/>
  <c r="H96" i="2"/>
  <c r="H511" i="2" s="1"/>
  <c r="G121" i="2"/>
  <c r="H121" i="2"/>
  <c r="H512" i="2" s="1"/>
  <c r="K519" i="2"/>
  <c r="J17" i="2"/>
  <c r="J508" i="2" s="1"/>
  <c r="J42" i="2"/>
  <c r="J509" i="2" s="1"/>
  <c r="J69" i="2"/>
  <c r="J510" i="2" s="1"/>
  <c r="J96" i="2"/>
  <c r="J511" i="2" s="1"/>
  <c r="J121" i="2"/>
  <c r="J512" i="2" s="1"/>
  <c r="J428" i="2"/>
  <c r="J519" i="2" s="1"/>
  <c r="AC25" i="15"/>
  <c r="I17" i="2" s="1"/>
  <c r="I508" i="2" s="1"/>
  <c r="AC26" i="15"/>
  <c r="I42" i="2" s="1"/>
  <c r="I509" i="2" s="1"/>
  <c r="AC27" i="15"/>
  <c r="I69" i="2" s="1"/>
  <c r="I510" i="2" s="1"/>
  <c r="AC28" i="15"/>
  <c r="I96" i="2" s="1"/>
  <c r="I511" i="2" s="1"/>
  <c r="AC29" i="15"/>
  <c r="I121" i="2" s="1"/>
  <c r="I512" i="2" s="1"/>
  <c r="AM31" i="15"/>
  <c r="I168" i="2" s="1"/>
  <c r="I428" i="2" s="1"/>
  <c r="I519" i="2" s="1"/>
  <c r="G168" i="2"/>
  <c r="F17" i="2"/>
  <c r="F508" i="2" s="1"/>
  <c r="F42" i="2"/>
  <c r="F509" i="2" s="1"/>
  <c r="F69" i="2"/>
  <c r="F510" i="2" s="1"/>
  <c r="F96" i="2"/>
  <c r="F511" i="2" s="1"/>
  <c r="F121" i="2"/>
  <c r="F512" i="2" s="1"/>
  <c r="F239" i="2"/>
  <c r="F374" i="2" s="1"/>
  <c r="F518" i="2" s="1"/>
  <c r="F168" i="2"/>
  <c r="F428" i="2" s="1"/>
  <c r="F519" i="2" s="1"/>
  <c r="F95" i="2"/>
  <c r="F485" i="2" s="1"/>
  <c r="F520" i="2" s="1"/>
  <c r="E17" i="2"/>
  <c r="E508" i="2" s="1"/>
  <c r="E42" i="2"/>
  <c r="E509" i="2" s="1"/>
  <c r="E69" i="2"/>
  <c r="E510" i="2" s="1"/>
  <c r="E96" i="2"/>
  <c r="E511" i="2" s="1"/>
  <c r="E121" i="2"/>
  <c r="E512" i="2" s="1"/>
  <c r="E317" i="2"/>
  <c r="E351" i="2" s="1"/>
  <c r="E517" i="2" s="1"/>
  <c r="E239" i="2"/>
  <c r="E374" i="2" s="1"/>
  <c r="E518" i="2" s="1"/>
  <c r="E168" i="2"/>
  <c r="E428" i="2" s="1"/>
  <c r="E519" i="2" s="1"/>
  <c r="E95" i="2"/>
  <c r="E485" i="2" s="1"/>
  <c r="E520" i="2" s="1"/>
  <c r="D17" i="2"/>
  <c r="D508" i="2" s="1"/>
  <c r="D42" i="2"/>
  <c r="D509" i="2" s="1"/>
  <c r="D69" i="2"/>
  <c r="D510" i="2" s="1"/>
  <c r="D96" i="2"/>
  <c r="D511" i="2" s="1"/>
  <c r="D121" i="2"/>
  <c r="D512" i="2" s="1"/>
  <c r="D317" i="2"/>
  <c r="D351" i="2" s="1"/>
  <c r="D517" i="2" s="1"/>
  <c r="D239" i="2"/>
  <c r="D374" i="2" s="1"/>
  <c r="D518" i="2" s="1"/>
  <c r="D168" i="2"/>
  <c r="D428" i="2" s="1"/>
  <c r="D519" i="2" s="1"/>
  <c r="D95" i="2"/>
  <c r="D485" i="2" s="1"/>
  <c r="D520" i="2" s="1"/>
  <c r="C17" i="2"/>
  <c r="C508" i="2" s="1"/>
  <c r="C42" i="2"/>
  <c r="C509" i="2" s="1"/>
  <c r="C69" i="2"/>
  <c r="C510" i="2" s="1"/>
  <c r="C96" i="2"/>
  <c r="C511" i="2" s="1"/>
  <c r="C121" i="2"/>
  <c r="C512" i="2" s="1"/>
  <c r="C168" i="2"/>
  <c r="C428" i="2" s="1"/>
  <c r="C519" i="2" s="1"/>
  <c r="B17" i="2"/>
  <c r="B508" i="2" s="1"/>
  <c r="B42" i="2"/>
  <c r="B509" i="2" s="1"/>
  <c r="B69" i="2"/>
  <c r="B510" i="2" s="1"/>
  <c r="B96" i="2"/>
  <c r="B511" i="2" s="1"/>
  <c r="B121" i="2"/>
  <c r="B512" i="2" s="1"/>
  <c r="B168" i="2"/>
  <c r="B428" i="2" s="1"/>
  <c r="B519" i="2" s="1"/>
  <c r="G15" i="2"/>
  <c r="G482" i="2" s="1"/>
  <c r="H15" i="2"/>
  <c r="H482" i="2" s="1"/>
  <c r="G41" i="2"/>
  <c r="H41" i="2"/>
  <c r="G67" i="2"/>
  <c r="H67" i="2"/>
  <c r="H484" i="2" s="1"/>
  <c r="G120" i="2"/>
  <c r="H120" i="2"/>
  <c r="H486" i="2" s="1"/>
  <c r="H145" i="2"/>
  <c r="H487" i="2" s="1"/>
  <c r="G145" i="2"/>
  <c r="K489" i="2"/>
  <c r="K490" i="2"/>
  <c r="K491" i="2"/>
  <c r="H271" i="2"/>
  <c r="H492" i="2" s="1"/>
  <c r="G271" i="2"/>
  <c r="G296" i="2"/>
  <c r="G493" i="2" s="1"/>
  <c r="H296" i="2"/>
  <c r="H493" i="2" s="1"/>
  <c r="G322" i="2"/>
  <c r="H322" i="2"/>
  <c r="G95" i="2"/>
  <c r="G170" i="2"/>
  <c r="G488" i="2" s="1"/>
  <c r="G196" i="2"/>
  <c r="G221" i="2"/>
  <c r="G246" i="2"/>
  <c r="G321" i="2"/>
  <c r="J15" i="2"/>
  <c r="J482" i="2" s="1"/>
  <c r="J41" i="2"/>
  <c r="J483" i="2" s="1"/>
  <c r="J67" i="2"/>
  <c r="J484" i="2" s="1"/>
  <c r="J485" i="2"/>
  <c r="J120" i="2"/>
  <c r="J486" i="2" s="1"/>
  <c r="J145" i="2"/>
  <c r="J487" i="2" s="1"/>
  <c r="J170" i="2"/>
  <c r="J488" i="2" s="1"/>
  <c r="J196" i="2"/>
  <c r="J489" i="2" s="1"/>
  <c r="J221" i="2"/>
  <c r="J490" i="2" s="1"/>
  <c r="J246" i="2"/>
  <c r="J491" i="2" s="1"/>
  <c r="J271" i="2"/>
  <c r="J492" i="2" s="1"/>
  <c r="J296" i="2"/>
  <c r="J493" i="2" s="1"/>
  <c r="J321" i="2"/>
  <c r="J494" i="2" s="1"/>
  <c r="AW25" i="15"/>
  <c r="I15" i="2" s="1"/>
  <c r="I482" i="2" s="1"/>
  <c r="AW26" i="15"/>
  <c r="I41" i="2" s="1"/>
  <c r="I483" i="2" s="1"/>
  <c r="AW27" i="15"/>
  <c r="I67" i="2" s="1"/>
  <c r="I484" i="2" s="1"/>
  <c r="AW28" i="15"/>
  <c r="I95" i="2" s="1"/>
  <c r="I485" i="2" s="1"/>
  <c r="AW29" i="15"/>
  <c r="I120" i="2" s="1"/>
  <c r="I486" i="2" s="1"/>
  <c r="AW30" i="15"/>
  <c r="I145" i="2" s="1"/>
  <c r="I487" i="2" s="1"/>
  <c r="AW31" i="15"/>
  <c r="I170" i="2" s="1"/>
  <c r="I488" i="2" s="1"/>
  <c r="AW32" i="15"/>
  <c r="I196" i="2" s="1"/>
  <c r="I489" i="2" s="1"/>
  <c r="AW33" i="15"/>
  <c r="I221" i="2" s="1"/>
  <c r="I490" i="2" s="1"/>
  <c r="AW34" i="15"/>
  <c r="I246" i="2" s="1"/>
  <c r="I491" i="2" s="1"/>
  <c r="AW35" i="15"/>
  <c r="I271" i="2" s="1"/>
  <c r="I492" i="2" s="1"/>
  <c r="AW36" i="15"/>
  <c r="I296" i="2" s="1"/>
  <c r="I493" i="2" s="1"/>
  <c r="AW37" i="15"/>
  <c r="I321" i="2" s="1"/>
  <c r="I494" i="2" s="1"/>
  <c r="F15" i="2"/>
  <c r="F482" i="2" s="1"/>
  <c r="F41" i="2"/>
  <c r="F483" i="2" s="1"/>
  <c r="F67" i="2"/>
  <c r="F484" i="2" s="1"/>
  <c r="F120" i="2"/>
  <c r="F486" i="2" s="1"/>
  <c r="F145" i="2"/>
  <c r="F487" i="2" s="1"/>
  <c r="F170" i="2"/>
  <c r="F488" i="2" s="1"/>
  <c r="F196" i="2"/>
  <c r="F489" i="2" s="1"/>
  <c r="F221" i="2"/>
  <c r="F490" i="2" s="1"/>
  <c r="F246" i="2"/>
  <c r="F491" i="2" s="1"/>
  <c r="F271" i="2"/>
  <c r="F492" i="2" s="1"/>
  <c r="F296" i="2"/>
  <c r="F493" i="2" s="1"/>
  <c r="F321" i="2"/>
  <c r="F494" i="2" s="1"/>
  <c r="E15" i="2"/>
  <c r="E482" i="2" s="1"/>
  <c r="E41" i="2"/>
  <c r="E483" i="2" s="1"/>
  <c r="E67" i="2"/>
  <c r="E484" i="2" s="1"/>
  <c r="E120" i="2"/>
  <c r="E486" i="2" s="1"/>
  <c r="E145" i="2"/>
  <c r="E487" i="2" s="1"/>
  <c r="E170" i="2"/>
  <c r="E488" i="2" s="1"/>
  <c r="E196" i="2"/>
  <c r="E489" i="2" s="1"/>
  <c r="E221" i="2"/>
  <c r="E490" i="2" s="1"/>
  <c r="E246" i="2"/>
  <c r="E491" i="2" s="1"/>
  <c r="E271" i="2"/>
  <c r="E492" i="2" s="1"/>
  <c r="E296" i="2"/>
  <c r="E493" i="2" s="1"/>
  <c r="E321" i="2"/>
  <c r="E494" i="2" s="1"/>
  <c r="D15" i="2"/>
  <c r="D482" i="2" s="1"/>
  <c r="D41" i="2"/>
  <c r="D483" i="2" s="1"/>
  <c r="D67" i="2"/>
  <c r="D484" i="2" s="1"/>
  <c r="D120" i="2"/>
  <c r="D486" i="2" s="1"/>
  <c r="D145" i="2"/>
  <c r="D487" i="2" s="1"/>
  <c r="D170" i="2"/>
  <c r="D488" i="2" s="1"/>
  <c r="D196" i="2"/>
  <c r="D489" i="2" s="1"/>
  <c r="D221" i="2"/>
  <c r="D490" i="2" s="1"/>
  <c r="D246" i="2"/>
  <c r="D491" i="2" s="1"/>
  <c r="D271" i="2"/>
  <c r="D492" i="2" s="1"/>
  <c r="D296" i="2"/>
  <c r="D493" i="2" s="1"/>
  <c r="D321" i="2"/>
  <c r="D494" i="2" s="1"/>
  <c r="C15" i="2"/>
  <c r="C482" i="2" s="1"/>
  <c r="C41" i="2"/>
  <c r="C483" i="2" s="1"/>
  <c r="C67" i="2"/>
  <c r="C484" i="2" s="1"/>
  <c r="C95" i="2"/>
  <c r="C485" i="2" s="1"/>
  <c r="C120" i="2"/>
  <c r="C486" i="2" s="1"/>
  <c r="C145" i="2"/>
  <c r="C487" i="2" s="1"/>
  <c r="C170" i="2"/>
  <c r="C488" i="2" s="1"/>
  <c r="C196" i="2"/>
  <c r="C489" i="2" s="1"/>
  <c r="C221" i="2"/>
  <c r="C490" i="2" s="1"/>
  <c r="C246" i="2"/>
  <c r="C491" i="2" s="1"/>
  <c r="C271" i="2"/>
  <c r="C492" i="2" s="1"/>
  <c r="C296" i="2"/>
  <c r="C493" i="2" s="1"/>
  <c r="C321" i="2"/>
  <c r="C494" i="2" s="1"/>
  <c r="B15" i="2"/>
  <c r="B482" i="2" s="1"/>
  <c r="B41" i="2"/>
  <c r="B483" i="2" s="1"/>
  <c r="B67" i="2"/>
  <c r="B484" i="2" s="1"/>
  <c r="B95" i="2"/>
  <c r="B485" i="2" s="1"/>
  <c r="B120" i="2"/>
  <c r="B486" i="2" s="1"/>
  <c r="B145" i="2"/>
  <c r="B487" i="2" s="1"/>
  <c r="B170" i="2"/>
  <c r="B488" i="2" s="1"/>
  <c r="B196" i="2"/>
  <c r="B489" i="2" s="1"/>
  <c r="B221" i="2"/>
  <c r="B490" i="2" s="1"/>
  <c r="B246" i="2"/>
  <c r="B491" i="2" s="1"/>
  <c r="B271" i="2"/>
  <c r="B492" i="2" s="1"/>
  <c r="B296" i="2"/>
  <c r="B493" i="2" s="1"/>
  <c r="B321" i="2"/>
  <c r="B494" i="2" s="1"/>
  <c r="G14" i="2"/>
  <c r="H14" i="2"/>
  <c r="H449" i="2" s="1"/>
  <c r="G66" i="2"/>
  <c r="H66" i="2"/>
  <c r="H451" i="2" s="1"/>
  <c r="H94" i="2"/>
  <c r="H452" i="2" s="1"/>
  <c r="G94" i="2"/>
  <c r="G270" i="2"/>
  <c r="H270" i="2"/>
  <c r="H459" i="2" s="1"/>
  <c r="G40" i="2"/>
  <c r="G119" i="2"/>
  <c r="G144" i="2"/>
  <c r="G169" i="2"/>
  <c r="G195" i="2"/>
  <c r="G220" i="2"/>
  <c r="G245" i="2"/>
  <c r="G295" i="2"/>
  <c r="G320" i="2"/>
  <c r="J14" i="2"/>
  <c r="J449" i="2" s="1"/>
  <c r="J40" i="2"/>
  <c r="J450" i="2" s="1"/>
  <c r="J66" i="2"/>
  <c r="J451" i="2" s="1"/>
  <c r="J94" i="2"/>
  <c r="J452" i="2" s="1"/>
  <c r="J119" i="2"/>
  <c r="J453" i="2" s="1"/>
  <c r="J144" i="2"/>
  <c r="J454" i="2" s="1"/>
  <c r="J169" i="2"/>
  <c r="J455" i="2" s="1"/>
  <c r="J195" i="2"/>
  <c r="J456" i="2" s="1"/>
  <c r="J220" i="2"/>
  <c r="J457" i="2" s="1"/>
  <c r="J245" i="2"/>
  <c r="J458" i="2" s="1"/>
  <c r="J270" i="2"/>
  <c r="J459" i="2" s="1"/>
  <c r="J295" i="2"/>
  <c r="J460" i="2" s="1"/>
  <c r="J320" i="2"/>
  <c r="J461" i="2" s="1"/>
  <c r="DJ25" i="15"/>
  <c r="I14" i="2" s="1"/>
  <c r="I449" i="2" s="1"/>
  <c r="DJ26" i="15"/>
  <c r="I40" i="2" s="1"/>
  <c r="I450" i="2" s="1"/>
  <c r="DJ27" i="15"/>
  <c r="I66" i="2" s="1"/>
  <c r="I451" i="2" s="1"/>
  <c r="DJ28" i="15"/>
  <c r="I94" i="2" s="1"/>
  <c r="I452" i="2" s="1"/>
  <c r="DJ29" i="15"/>
  <c r="I119" i="2" s="1"/>
  <c r="I453" i="2" s="1"/>
  <c r="DJ30" i="15"/>
  <c r="I144" i="2" s="1"/>
  <c r="I454" i="2" s="1"/>
  <c r="DJ31" i="15"/>
  <c r="I169" i="2" s="1"/>
  <c r="I455" i="2" s="1"/>
  <c r="DJ32" i="15"/>
  <c r="I195" i="2" s="1"/>
  <c r="I456" i="2" s="1"/>
  <c r="DJ33" i="15"/>
  <c r="I220" i="2" s="1"/>
  <c r="I457" i="2" s="1"/>
  <c r="DJ34" i="15"/>
  <c r="I245" i="2" s="1"/>
  <c r="I458" i="2" s="1"/>
  <c r="DJ35" i="15"/>
  <c r="I270" i="2" s="1"/>
  <c r="I459" i="2" s="1"/>
  <c r="DJ36" i="15"/>
  <c r="I295" i="2" s="1"/>
  <c r="I460" i="2" s="1"/>
  <c r="DJ37" i="15"/>
  <c r="I320" i="2" s="1"/>
  <c r="I461" i="2" s="1"/>
  <c r="F14" i="2"/>
  <c r="F449" i="2" s="1"/>
  <c r="F40" i="2"/>
  <c r="F450" i="2" s="1"/>
  <c r="F66" i="2"/>
  <c r="F451" i="2" s="1"/>
  <c r="F94" i="2"/>
  <c r="F452" i="2" s="1"/>
  <c r="F119" i="2"/>
  <c r="F453" i="2" s="1"/>
  <c r="F144" i="2"/>
  <c r="F454" i="2" s="1"/>
  <c r="F169" i="2"/>
  <c r="F455" i="2" s="1"/>
  <c r="F195" i="2"/>
  <c r="F456" i="2" s="1"/>
  <c r="F220" i="2"/>
  <c r="F457" i="2" s="1"/>
  <c r="F245" i="2"/>
  <c r="F458" i="2" s="1"/>
  <c r="F270" i="2"/>
  <c r="F459" i="2" s="1"/>
  <c r="F295" i="2"/>
  <c r="F460" i="2" s="1"/>
  <c r="F320" i="2"/>
  <c r="F461" i="2" s="1"/>
  <c r="E14" i="2"/>
  <c r="E449" i="2" s="1"/>
  <c r="E40" i="2"/>
  <c r="E450" i="2" s="1"/>
  <c r="E66" i="2"/>
  <c r="E451" i="2" s="1"/>
  <c r="E94" i="2"/>
  <c r="E452" i="2" s="1"/>
  <c r="E119" i="2"/>
  <c r="E453" i="2" s="1"/>
  <c r="E144" i="2"/>
  <c r="E454" i="2" s="1"/>
  <c r="E169" i="2"/>
  <c r="E455" i="2" s="1"/>
  <c r="E195" i="2"/>
  <c r="E456" i="2" s="1"/>
  <c r="E220" i="2"/>
  <c r="E457" i="2" s="1"/>
  <c r="E245" i="2"/>
  <c r="E458" i="2" s="1"/>
  <c r="E270" i="2"/>
  <c r="E459" i="2" s="1"/>
  <c r="E295" i="2"/>
  <c r="E460" i="2" s="1"/>
  <c r="E320" i="2"/>
  <c r="E461" i="2" s="1"/>
  <c r="D14" i="2"/>
  <c r="D449" i="2" s="1"/>
  <c r="D40" i="2"/>
  <c r="D450" i="2" s="1"/>
  <c r="D66" i="2"/>
  <c r="D451" i="2" s="1"/>
  <c r="D94" i="2"/>
  <c r="D452" i="2" s="1"/>
  <c r="D119" i="2"/>
  <c r="D453" i="2" s="1"/>
  <c r="D144" i="2"/>
  <c r="D454" i="2" s="1"/>
  <c r="D169" i="2"/>
  <c r="D455" i="2" s="1"/>
  <c r="D195" i="2"/>
  <c r="D456" i="2" s="1"/>
  <c r="D220" i="2"/>
  <c r="D457" i="2" s="1"/>
  <c r="D245" i="2"/>
  <c r="D458" i="2" s="1"/>
  <c r="D270" i="2"/>
  <c r="D459" i="2" s="1"/>
  <c r="D295" i="2"/>
  <c r="D460" i="2" s="1"/>
  <c r="D320" i="2"/>
  <c r="D461" i="2" s="1"/>
  <c r="C14" i="2"/>
  <c r="C449" i="2" s="1"/>
  <c r="C40" i="2"/>
  <c r="C450" i="2" s="1"/>
  <c r="C66" i="2"/>
  <c r="C451" i="2" s="1"/>
  <c r="C94" i="2"/>
  <c r="C452" i="2" s="1"/>
  <c r="C119" i="2"/>
  <c r="C453" i="2" s="1"/>
  <c r="C144" i="2"/>
  <c r="C454" i="2" s="1"/>
  <c r="C169" i="2"/>
  <c r="C455" i="2" s="1"/>
  <c r="C195" i="2"/>
  <c r="C456" i="2" s="1"/>
  <c r="C220" i="2"/>
  <c r="C457" i="2" s="1"/>
  <c r="C245" i="2"/>
  <c r="C458" i="2" s="1"/>
  <c r="C270" i="2"/>
  <c r="C459" i="2" s="1"/>
  <c r="C295" i="2"/>
  <c r="C460" i="2" s="1"/>
  <c r="C320" i="2"/>
  <c r="C461" i="2" s="1"/>
  <c r="B14" i="2"/>
  <c r="B449" i="2" s="1"/>
  <c r="B40" i="2"/>
  <c r="B450" i="2" s="1"/>
  <c r="B66" i="2"/>
  <c r="B451" i="2" s="1"/>
  <c r="B94" i="2"/>
  <c r="B452" i="2" s="1"/>
  <c r="B119" i="2"/>
  <c r="B453" i="2" s="1"/>
  <c r="B144" i="2"/>
  <c r="B454" i="2" s="1"/>
  <c r="B169" i="2"/>
  <c r="B455" i="2" s="1"/>
  <c r="B195" i="2"/>
  <c r="B456" i="2" s="1"/>
  <c r="B220" i="2"/>
  <c r="B457" i="2" s="1"/>
  <c r="B245" i="2"/>
  <c r="B458" i="2" s="1"/>
  <c r="B270" i="2"/>
  <c r="B459" i="2" s="1"/>
  <c r="B295" i="2"/>
  <c r="B460" i="2" s="1"/>
  <c r="B320" i="2"/>
  <c r="B461" i="2" s="1"/>
  <c r="H13" i="2"/>
  <c r="H422" i="2" s="1"/>
  <c r="G13" i="2"/>
  <c r="G422" i="2" s="1"/>
  <c r="H39" i="2"/>
  <c r="H423" i="2" s="1"/>
  <c r="G39" i="2"/>
  <c r="G65" i="2"/>
  <c r="H65" i="2"/>
  <c r="H424" i="2" s="1"/>
  <c r="J13" i="2"/>
  <c r="J422" i="2" s="1"/>
  <c r="J39" i="2"/>
  <c r="J423" i="2" s="1"/>
  <c r="J65" i="2"/>
  <c r="J424" i="2" s="1"/>
  <c r="J425" i="2"/>
  <c r="J426" i="2"/>
  <c r="J427" i="2"/>
  <c r="J194" i="2"/>
  <c r="J429" i="2" s="1"/>
  <c r="J430" i="2"/>
  <c r="J431" i="2"/>
  <c r="J432" i="2"/>
  <c r="J433" i="2"/>
  <c r="J434" i="2"/>
  <c r="AM25" i="15"/>
  <c r="I13" i="2" s="1"/>
  <c r="I422" i="2" s="1"/>
  <c r="AM26" i="15"/>
  <c r="I39" i="2" s="1"/>
  <c r="I423" i="2" s="1"/>
  <c r="AM27" i="15"/>
  <c r="I65" i="2" s="1"/>
  <c r="I424" i="2" s="1"/>
  <c r="AM28" i="15"/>
  <c r="I93" i="2" s="1"/>
  <c r="I425" i="2" s="1"/>
  <c r="AM29" i="15"/>
  <c r="I118" i="2" s="1"/>
  <c r="I426" i="2" s="1"/>
  <c r="AM30" i="15"/>
  <c r="I143" i="2" s="1"/>
  <c r="I427" i="2" s="1"/>
  <c r="AM32" i="15"/>
  <c r="I194" i="2" s="1"/>
  <c r="I429" i="2" s="1"/>
  <c r="AM33" i="15"/>
  <c r="I219" i="2" s="1"/>
  <c r="I430" i="2" s="1"/>
  <c r="AM34" i="15"/>
  <c r="I244" i="2" s="1"/>
  <c r="I431" i="2" s="1"/>
  <c r="AM35" i="15"/>
  <c r="I269" i="2" s="1"/>
  <c r="I432" i="2" s="1"/>
  <c r="AM36" i="15"/>
  <c r="I294" i="2" s="1"/>
  <c r="I433" i="2" s="1"/>
  <c r="AM37" i="15"/>
  <c r="I319" i="2" s="1"/>
  <c r="I434" i="2" s="1"/>
  <c r="G93" i="2"/>
  <c r="G118" i="2"/>
  <c r="G143" i="2"/>
  <c r="G427" i="2" s="1"/>
  <c r="G194" i="2"/>
  <c r="G219" i="2"/>
  <c r="G244" i="2"/>
  <c r="G269" i="2"/>
  <c r="G294" i="2"/>
  <c r="G319" i="2"/>
  <c r="F13" i="2"/>
  <c r="F422" i="2" s="1"/>
  <c r="F39" i="2"/>
  <c r="F423" i="2" s="1"/>
  <c r="F65" i="2"/>
  <c r="F424" i="2" s="1"/>
  <c r="F93" i="2"/>
  <c r="F425" i="2" s="1"/>
  <c r="F118" i="2"/>
  <c r="F426" i="2" s="1"/>
  <c r="F143" i="2"/>
  <c r="F427" i="2" s="1"/>
  <c r="F194" i="2"/>
  <c r="F429" i="2" s="1"/>
  <c r="F219" i="2"/>
  <c r="F430" i="2" s="1"/>
  <c r="F244" i="2"/>
  <c r="F431" i="2" s="1"/>
  <c r="F269" i="2"/>
  <c r="F432" i="2" s="1"/>
  <c r="F294" i="2"/>
  <c r="F433" i="2" s="1"/>
  <c r="F319" i="2"/>
  <c r="F434" i="2" s="1"/>
  <c r="E13" i="2"/>
  <c r="E422" i="2" s="1"/>
  <c r="E39" i="2"/>
  <c r="E423" i="2" s="1"/>
  <c r="E65" i="2"/>
  <c r="E424" i="2" s="1"/>
  <c r="E93" i="2"/>
  <c r="E425" i="2" s="1"/>
  <c r="E118" i="2"/>
  <c r="E426" i="2" s="1"/>
  <c r="E143" i="2"/>
  <c r="E427" i="2" s="1"/>
  <c r="E194" i="2"/>
  <c r="E429" i="2" s="1"/>
  <c r="E219" i="2"/>
  <c r="E430" i="2" s="1"/>
  <c r="E244" i="2"/>
  <c r="E431" i="2" s="1"/>
  <c r="E269" i="2"/>
  <c r="E432" i="2" s="1"/>
  <c r="E294" i="2"/>
  <c r="E433" i="2" s="1"/>
  <c r="E319" i="2"/>
  <c r="E434" i="2" s="1"/>
  <c r="D13" i="2"/>
  <c r="D422" i="2" s="1"/>
  <c r="D39" i="2"/>
  <c r="D423" i="2" s="1"/>
  <c r="D65" i="2"/>
  <c r="D424" i="2" s="1"/>
  <c r="D93" i="2"/>
  <c r="D425" i="2" s="1"/>
  <c r="D118" i="2"/>
  <c r="D426" i="2" s="1"/>
  <c r="D143" i="2"/>
  <c r="D427" i="2" s="1"/>
  <c r="D194" i="2"/>
  <c r="D429" i="2" s="1"/>
  <c r="D219" i="2"/>
  <c r="D430" i="2" s="1"/>
  <c r="D244" i="2"/>
  <c r="D431" i="2" s="1"/>
  <c r="D269" i="2"/>
  <c r="D432" i="2" s="1"/>
  <c r="D294" i="2"/>
  <c r="D433" i="2" s="1"/>
  <c r="D319" i="2"/>
  <c r="D434" i="2" s="1"/>
  <c r="C13" i="2"/>
  <c r="C422" i="2" s="1"/>
  <c r="C39" i="2"/>
  <c r="C423" i="2" s="1"/>
  <c r="C65" i="2"/>
  <c r="C424" i="2" s="1"/>
  <c r="C93" i="2"/>
  <c r="C425" i="2" s="1"/>
  <c r="C118" i="2"/>
  <c r="C426" i="2" s="1"/>
  <c r="C143" i="2"/>
  <c r="C427" i="2" s="1"/>
  <c r="C194" i="2"/>
  <c r="C429" i="2" s="1"/>
  <c r="C219" i="2"/>
  <c r="C430" i="2" s="1"/>
  <c r="C244" i="2"/>
  <c r="C431" i="2" s="1"/>
  <c r="C269" i="2"/>
  <c r="C432" i="2" s="1"/>
  <c r="C294" i="2"/>
  <c r="C433" i="2" s="1"/>
  <c r="C319" i="2"/>
  <c r="C434" i="2" s="1"/>
  <c r="B13" i="2"/>
  <c r="B422" i="2" s="1"/>
  <c r="B39" i="2"/>
  <c r="B423" i="2" s="1"/>
  <c r="B65" i="2"/>
  <c r="B424" i="2" s="1"/>
  <c r="B93" i="2"/>
  <c r="B425" i="2" s="1"/>
  <c r="B118" i="2"/>
  <c r="B426" i="2" s="1"/>
  <c r="B143" i="2"/>
  <c r="B427" i="2" s="1"/>
  <c r="B194" i="2"/>
  <c r="B429" i="2" s="1"/>
  <c r="B219" i="2"/>
  <c r="B430" i="2" s="1"/>
  <c r="B244" i="2"/>
  <c r="B431" i="2" s="1"/>
  <c r="B269" i="2"/>
  <c r="B432" i="2" s="1"/>
  <c r="B294" i="2"/>
  <c r="B433" i="2" s="1"/>
  <c r="B319" i="2"/>
  <c r="B434" i="2" s="1"/>
  <c r="K404" i="2"/>
  <c r="J404" i="2"/>
  <c r="I404" i="2"/>
  <c r="G404" i="2"/>
  <c r="F404" i="2"/>
  <c r="E404" i="2"/>
  <c r="D404" i="2"/>
  <c r="C404" i="2"/>
  <c r="B404" i="2"/>
  <c r="G8" i="2"/>
  <c r="G365" i="2" s="1"/>
  <c r="H8" i="2"/>
  <c r="H365" i="2" s="1"/>
  <c r="G34" i="2"/>
  <c r="G366" i="2" s="1"/>
  <c r="H34" i="2"/>
  <c r="G60" i="2"/>
  <c r="H60" i="2"/>
  <c r="H367" i="2" s="1"/>
  <c r="G88" i="2"/>
  <c r="G368" i="2" s="1"/>
  <c r="H88" i="2"/>
  <c r="G113" i="2"/>
  <c r="G369" i="2" s="1"/>
  <c r="H113" i="2"/>
  <c r="H369" i="2" s="1"/>
  <c r="G138" i="2"/>
  <c r="G370" i="2" s="1"/>
  <c r="H138" i="2"/>
  <c r="H370" i="2" s="1"/>
  <c r="G163" i="2"/>
  <c r="G371" i="2" s="1"/>
  <c r="H163" i="2"/>
  <c r="H371" i="2" s="1"/>
  <c r="G189" i="2"/>
  <c r="G372" i="2" s="1"/>
  <c r="H189" i="2"/>
  <c r="H372" i="2" s="1"/>
  <c r="G214" i="2"/>
  <c r="G373" i="2" s="1"/>
  <c r="H214" i="2"/>
  <c r="G239" i="2"/>
  <c r="G374" i="2" s="1"/>
  <c r="H239" i="2"/>
  <c r="G264" i="2"/>
  <c r="G375" i="2" s="1"/>
  <c r="H264" i="2"/>
  <c r="G289" i="2"/>
  <c r="G376" i="2" s="1"/>
  <c r="H289" i="2"/>
  <c r="H376" i="2" s="1"/>
  <c r="G314" i="2"/>
  <c r="G377" i="2" s="1"/>
  <c r="H314" i="2"/>
  <c r="J34" i="2"/>
  <c r="J366" i="2" s="1"/>
  <c r="J60" i="2"/>
  <c r="J367" i="2" s="1"/>
  <c r="J88" i="2"/>
  <c r="J368" i="2" s="1"/>
  <c r="J113" i="2"/>
  <c r="J369" i="2" s="1"/>
  <c r="J138" i="2"/>
  <c r="J370" i="2" s="1"/>
  <c r="J163" i="2"/>
  <c r="J371" i="2" s="1"/>
  <c r="J189" i="2"/>
  <c r="J372" i="2" s="1"/>
  <c r="J214" i="2"/>
  <c r="J373" i="2" s="1"/>
  <c r="J239" i="2"/>
  <c r="J374" i="2" s="1"/>
  <c r="J264" i="2"/>
  <c r="J375" i="2" s="1"/>
  <c r="J289" i="2"/>
  <c r="J376" i="2" s="1"/>
  <c r="J314" i="2"/>
  <c r="J377" i="2" s="1"/>
  <c r="I25" i="15"/>
  <c r="I8" i="2" s="1"/>
  <c r="I365" i="2" s="1"/>
  <c r="I26" i="15"/>
  <c r="I34" i="2" s="1"/>
  <c r="I366" i="2" s="1"/>
  <c r="I27" i="15"/>
  <c r="I60" i="2" s="1"/>
  <c r="I367" i="2" s="1"/>
  <c r="I28" i="15"/>
  <c r="I88" i="2" s="1"/>
  <c r="I368" i="2" s="1"/>
  <c r="I29" i="15"/>
  <c r="I113" i="2" s="1"/>
  <c r="I369" i="2" s="1"/>
  <c r="I30" i="15"/>
  <c r="I138" i="2" s="1"/>
  <c r="I370" i="2" s="1"/>
  <c r="I31" i="15"/>
  <c r="I163" i="2" s="1"/>
  <c r="I371" i="2" s="1"/>
  <c r="I32" i="15"/>
  <c r="I189" i="2" s="1"/>
  <c r="I372" i="2" s="1"/>
  <c r="I33" i="15"/>
  <c r="I214" i="2" s="1"/>
  <c r="I373" i="2" s="1"/>
  <c r="I34" i="15"/>
  <c r="I239" i="2" s="1"/>
  <c r="I374" i="2" s="1"/>
  <c r="I35" i="15"/>
  <c r="I264" i="2" s="1"/>
  <c r="I375" i="2" s="1"/>
  <c r="I36" i="15"/>
  <c r="I289" i="2" s="1"/>
  <c r="I376" i="2" s="1"/>
  <c r="I37" i="15"/>
  <c r="I314" i="2" s="1"/>
  <c r="I377" i="2" s="1"/>
  <c r="F8" i="2"/>
  <c r="F365" i="2" s="1"/>
  <c r="F34" i="2"/>
  <c r="F366" i="2" s="1"/>
  <c r="F60" i="2"/>
  <c r="F367" i="2" s="1"/>
  <c r="F88" i="2"/>
  <c r="F368" i="2" s="1"/>
  <c r="F113" i="2"/>
  <c r="F369" i="2" s="1"/>
  <c r="F138" i="2"/>
  <c r="F370" i="2" s="1"/>
  <c r="F163" i="2"/>
  <c r="F371" i="2" s="1"/>
  <c r="F189" i="2"/>
  <c r="F372" i="2" s="1"/>
  <c r="F214" i="2"/>
  <c r="F373" i="2" s="1"/>
  <c r="F264" i="2"/>
  <c r="F375" i="2" s="1"/>
  <c r="F289" i="2"/>
  <c r="F376" i="2" s="1"/>
  <c r="F314" i="2"/>
  <c r="F377" i="2" s="1"/>
  <c r="E8" i="2"/>
  <c r="E365" i="2" s="1"/>
  <c r="E34" i="2"/>
  <c r="E366" i="2" s="1"/>
  <c r="E60" i="2"/>
  <c r="E367" i="2" s="1"/>
  <c r="E88" i="2"/>
  <c r="E368" i="2" s="1"/>
  <c r="E113" i="2"/>
  <c r="E369" i="2" s="1"/>
  <c r="E138" i="2"/>
  <c r="E370" i="2" s="1"/>
  <c r="E163" i="2"/>
  <c r="E371" i="2" s="1"/>
  <c r="E189" i="2"/>
  <c r="E372" i="2" s="1"/>
  <c r="E214" i="2"/>
  <c r="E373" i="2" s="1"/>
  <c r="E264" i="2"/>
  <c r="E375" i="2" s="1"/>
  <c r="E289" i="2"/>
  <c r="E376" i="2" s="1"/>
  <c r="E314" i="2"/>
  <c r="E377" i="2" s="1"/>
  <c r="D8" i="2"/>
  <c r="D365" i="2" s="1"/>
  <c r="D34" i="2"/>
  <c r="D366" i="2" s="1"/>
  <c r="D60" i="2"/>
  <c r="D367" i="2" s="1"/>
  <c r="D88" i="2"/>
  <c r="D368" i="2" s="1"/>
  <c r="D113" i="2"/>
  <c r="D369" i="2" s="1"/>
  <c r="D138" i="2"/>
  <c r="D370" i="2" s="1"/>
  <c r="D163" i="2"/>
  <c r="D371" i="2" s="1"/>
  <c r="D189" i="2"/>
  <c r="D372" i="2" s="1"/>
  <c r="D214" i="2"/>
  <c r="D373" i="2" s="1"/>
  <c r="D264" i="2"/>
  <c r="D375" i="2" s="1"/>
  <c r="D289" i="2"/>
  <c r="D376" i="2" s="1"/>
  <c r="D314" i="2"/>
  <c r="D377" i="2" s="1"/>
  <c r="C8" i="2"/>
  <c r="C365" i="2" s="1"/>
  <c r="C34" i="2"/>
  <c r="C366" i="2" s="1"/>
  <c r="C60" i="2"/>
  <c r="C367" i="2" s="1"/>
  <c r="C88" i="2"/>
  <c r="C368" i="2" s="1"/>
  <c r="C113" i="2"/>
  <c r="C369" i="2" s="1"/>
  <c r="C138" i="2"/>
  <c r="C370" i="2" s="1"/>
  <c r="C163" i="2"/>
  <c r="C371" i="2" s="1"/>
  <c r="C189" i="2"/>
  <c r="C372" i="2" s="1"/>
  <c r="C214" i="2"/>
  <c r="C373" i="2" s="1"/>
  <c r="C239" i="2"/>
  <c r="C374" i="2" s="1"/>
  <c r="C264" i="2"/>
  <c r="C375" i="2" s="1"/>
  <c r="C289" i="2"/>
  <c r="C376" i="2" s="1"/>
  <c r="C314" i="2"/>
  <c r="C377" i="2" s="1"/>
  <c r="B8" i="2"/>
  <c r="B365" i="2" s="1"/>
  <c r="B34" i="2"/>
  <c r="B60" i="2"/>
  <c r="B367" i="2" s="1"/>
  <c r="B88" i="2"/>
  <c r="B368" i="2" s="1"/>
  <c r="B113" i="2"/>
  <c r="B369" i="2" s="1"/>
  <c r="B138" i="2"/>
  <c r="B370" i="2" s="1"/>
  <c r="B163" i="2"/>
  <c r="B371" i="2" s="1"/>
  <c r="B189" i="2"/>
  <c r="B372" i="2" s="1"/>
  <c r="B214" i="2"/>
  <c r="B373" i="2" s="1"/>
  <c r="B239" i="2"/>
  <c r="B374" i="2" s="1"/>
  <c r="B264" i="2"/>
  <c r="B375" i="2" s="1"/>
  <c r="B289" i="2"/>
  <c r="B314" i="2"/>
  <c r="B377" i="2" s="1"/>
  <c r="B11" i="2"/>
  <c r="B339" i="2" s="1"/>
  <c r="B37" i="2"/>
  <c r="B340" i="2" s="1"/>
  <c r="B63" i="2"/>
  <c r="B341" i="2" s="1"/>
  <c r="B91" i="2"/>
  <c r="B342" i="2" s="1"/>
  <c r="B116" i="2"/>
  <c r="B343" i="2" s="1"/>
  <c r="B141" i="2"/>
  <c r="B344" i="2" s="1"/>
  <c r="B166" i="2"/>
  <c r="B345" i="2" s="1"/>
  <c r="B192" i="2"/>
  <c r="B346" i="2" s="1"/>
  <c r="B217" i="2"/>
  <c r="B347" i="2" s="1"/>
  <c r="B242" i="2"/>
  <c r="B348" i="2" s="1"/>
  <c r="B267" i="2"/>
  <c r="B349" i="2" s="1"/>
  <c r="B292" i="2"/>
  <c r="B350" i="2" s="1"/>
  <c r="B317" i="2"/>
  <c r="B351" i="2" s="1"/>
  <c r="G11" i="2"/>
  <c r="H11" i="2"/>
  <c r="H339" i="2" s="1"/>
  <c r="G37" i="2"/>
  <c r="H37" i="2"/>
  <c r="H340" i="2" s="1"/>
  <c r="G63" i="2"/>
  <c r="H63" i="2"/>
  <c r="H341" i="2" s="1"/>
  <c r="G91" i="2"/>
  <c r="H91" i="2"/>
  <c r="H342" i="2" s="1"/>
  <c r="G116" i="2"/>
  <c r="H116" i="2"/>
  <c r="H343" i="2" s="1"/>
  <c r="G141" i="2"/>
  <c r="H141" i="2"/>
  <c r="H344" i="2" s="1"/>
  <c r="G166" i="2"/>
  <c r="H166" i="2"/>
  <c r="G192" i="2"/>
  <c r="H192" i="2"/>
  <c r="H346" i="2" s="1"/>
  <c r="G217" i="2"/>
  <c r="H217" i="2"/>
  <c r="H347" i="2" s="1"/>
  <c r="G242" i="2"/>
  <c r="H242" i="2"/>
  <c r="H348" i="2" s="1"/>
  <c r="G267" i="2"/>
  <c r="H267" i="2"/>
  <c r="H349" i="2" s="1"/>
  <c r="G292" i="2"/>
  <c r="H292" i="2"/>
  <c r="H350" i="2" s="1"/>
  <c r="G317" i="2"/>
  <c r="H317" i="2"/>
  <c r="H351" i="2" s="1"/>
  <c r="J175" i="1"/>
  <c r="J1107" i="1" s="1"/>
  <c r="J1118" i="1" s="1"/>
  <c r="K763" i="12" s="1"/>
  <c r="K773" i="12" s="1"/>
  <c r="K25" i="11" s="1"/>
  <c r="HZ10" i="15"/>
  <c r="I175" i="1" s="1"/>
  <c r="I1107" i="1" s="1"/>
  <c r="I1118" i="1" s="1"/>
  <c r="J763" i="12" s="1"/>
  <c r="J773" i="12" s="1"/>
  <c r="J25" i="11" s="1"/>
  <c r="G175" i="1"/>
  <c r="F175" i="1"/>
  <c r="F1107" i="1" s="1"/>
  <c r="F1118" i="1" s="1"/>
  <c r="G763" i="12" s="1"/>
  <c r="G773" i="12" s="1"/>
  <c r="E175" i="1"/>
  <c r="E1107" i="1" s="1"/>
  <c r="E1118" i="1" s="1"/>
  <c r="F763" i="12" s="1"/>
  <c r="F773" i="12" s="1"/>
  <c r="D175" i="1"/>
  <c r="D1107" i="1" s="1"/>
  <c r="D1118" i="1" s="1"/>
  <c r="E763" i="12" s="1"/>
  <c r="E773" i="12" s="1"/>
  <c r="C175" i="1"/>
  <c r="C1107" i="1" s="1"/>
  <c r="C1118" i="1" s="1"/>
  <c r="D763" i="12" s="1"/>
  <c r="D773" i="12" s="1"/>
  <c r="B175" i="1"/>
  <c r="B1107" i="1" s="1"/>
  <c r="B1118" i="1" s="1"/>
  <c r="C763" i="12" s="1"/>
  <c r="C773" i="12" s="1"/>
  <c r="C25" i="11" s="1"/>
  <c r="H306" i="1"/>
  <c r="H1083" i="1" s="1"/>
  <c r="G306" i="1"/>
  <c r="J306" i="1"/>
  <c r="J1083" i="1" s="1"/>
  <c r="J1089" i="1" s="1"/>
  <c r="HP15" i="15"/>
  <c r="I306" i="1" s="1"/>
  <c r="I1083" i="1" s="1"/>
  <c r="I1089" i="1" s="1"/>
  <c r="J737" i="12" s="1"/>
  <c r="J747" i="12" s="1"/>
  <c r="J24" i="11" s="1"/>
  <c r="F306" i="1"/>
  <c r="F1083" i="1" s="1"/>
  <c r="F1089" i="1" s="1"/>
  <c r="G737" i="12" s="1"/>
  <c r="G747" i="12" s="1"/>
  <c r="E306" i="1"/>
  <c r="E1083" i="1" s="1"/>
  <c r="E1089" i="1" s="1"/>
  <c r="F737" i="12" s="1"/>
  <c r="F747" i="12" s="1"/>
  <c r="D306" i="1"/>
  <c r="D1083" i="1" s="1"/>
  <c r="D1089" i="1" s="1"/>
  <c r="E737" i="12" s="1"/>
  <c r="E747" i="12" s="1"/>
  <c r="C306" i="1"/>
  <c r="C1083" i="1" s="1"/>
  <c r="C1089" i="1" s="1"/>
  <c r="D737" i="12" s="1"/>
  <c r="D747" i="12" s="1"/>
  <c r="B306" i="1"/>
  <c r="B1083" i="1" s="1"/>
  <c r="B1089" i="1" s="1"/>
  <c r="C737" i="12" s="1"/>
  <c r="C747" i="12" s="1"/>
  <c r="C24" i="11" s="1"/>
  <c r="H25" i="1"/>
  <c r="H1040" i="1" s="1"/>
  <c r="G25" i="1"/>
  <c r="G1040" i="1" s="1"/>
  <c r="G1047" i="1"/>
  <c r="H1047" i="1"/>
  <c r="J25" i="1"/>
  <c r="J1040" i="1" s="1"/>
  <c r="J1047" i="1"/>
  <c r="HF4" i="15"/>
  <c r="I25" i="1" s="1"/>
  <c r="I1040" i="1" s="1"/>
  <c r="HF11" i="15"/>
  <c r="I1047" i="1" s="1"/>
  <c r="F25" i="1"/>
  <c r="F1040" i="1" s="1"/>
  <c r="F1047" i="1"/>
  <c r="E25" i="1"/>
  <c r="E1040" i="1" s="1"/>
  <c r="E1047" i="1"/>
  <c r="D25" i="1"/>
  <c r="D1040" i="1" s="1"/>
  <c r="D1047" i="1"/>
  <c r="C25" i="1"/>
  <c r="C1040" i="1" s="1"/>
  <c r="C1047" i="1"/>
  <c r="B25" i="1"/>
  <c r="B1040" i="1" s="1"/>
  <c r="B1047" i="1"/>
  <c r="G205" i="1"/>
  <c r="H205" i="1"/>
  <c r="H1017" i="1" s="1"/>
  <c r="J205" i="1"/>
  <c r="J1017" i="1" s="1"/>
  <c r="J429" i="1"/>
  <c r="GV11" i="15"/>
  <c r="I205" i="1" s="1"/>
  <c r="I1017" i="1" s="1"/>
  <c r="CZ20" i="15"/>
  <c r="I429" i="1" s="1"/>
  <c r="I1023" i="1" s="1"/>
  <c r="G429" i="1"/>
  <c r="G1023" i="1" s="1"/>
  <c r="F205" i="1"/>
  <c r="F1017" i="1" s="1"/>
  <c r="F429" i="1"/>
  <c r="F1023" i="1" s="1"/>
  <c r="E205" i="1"/>
  <c r="E1017" i="1" s="1"/>
  <c r="E429" i="1"/>
  <c r="E1023" i="1" s="1"/>
  <c r="D205" i="1"/>
  <c r="D1017" i="1" s="1"/>
  <c r="D429" i="1"/>
  <c r="C205" i="1"/>
  <c r="C1017" i="1" s="1"/>
  <c r="C429" i="1"/>
  <c r="C614" i="1" s="1"/>
  <c r="B205" i="1"/>
  <c r="B1017" i="1" s="1"/>
  <c r="B429" i="1"/>
  <c r="B1023" i="1" s="1"/>
  <c r="G23" i="1"/>
  <c r="G980" i="1" s="1"/>
  <c r="H23" i="1"/>
  <c r="H980" i="1" s="1"/>
  <c r="G50" i="1"/>
  <c r="H50" i="1"/>
  <c r="H981" i="1" s="1"/>
  <c r="G75" i="1"/>
  <c r="H75" i="1"/>
  <c r="H982" i="1" s="1"/>
  <c r="G99" i="1"/>
  <c r="H99" i="1"/>
  <c r="H983" i="1" s="1"/>
  <c r="G124" i="1"/>
  <c r="H124" i="1"/>
  <c r="H984" i="1" s="1"/>
  <c r="G149" i="1"/>
  <c r="H149" i="1"/>
  <c r="H985" i="1" s="1"/>
  <c r="G176" i="1"/>
  <c r="H176" i="1"/>
  <c r="H986" i="1" s="1"/>
  <c r="G200" i="1"/>
  <c r="H200" i="1"/>
  <c r="H987" i="1" s="1"/>
  <c r="G230" i="1"/>
  <c r="H230" i="1"/>
  <c r="H988" i="1" s="1"/>
  <c r="G256" i="1"/>
  <c r="H256" i="1"/>
  <c r="H989" i="1" s="1"/>
  <c r="G280" i="1"/>
  <c r="H280" i="1"/>
  <c r="H990" i="1" s="1"/>
  <c r="G305" i="1"/>
  <c r="H305" i="1"/>
  <c r="H991" i="1" s="1"/>
  <c r="G331" i="1"/>
  <c r="H331" i="1"/>
  <c r="H992" i="1" s="1"/>
  <c r="G362" i="1"/>
  <c r="H362" i="1"/>
  <c r="H993" i="1" s="1"/>
  <c r="G388" i="1"/>
  <c r="G994" i="1" s="1"/>
  <c r="H388" i="1"/>
  <c r="H994" i="1" s="1"/>
  <c r="G413" i="1"/>
  <c r="H413" i="1"/>
  <c r="H995" i="1" s="1"/>
  <c r="G438" i="1"/>
  <c r="H438" i="1"/>
  <c r="H996" i="1" s="1"/>
  <c r="J23" i="1"/>
  <c r="J980" i="1" s="1"/>
  <c r="J50" i="1"/>
  <c r="J981" i="1" s="1"/>
  <c r="J75" i="1"/>
  <c r="J982" i="1" s="1"/>
  <c r="J99" i="1"/>
  <c r="J983" i="1" s="1"/>
  <c r="J124" i="1"/>
  <c r="J984" i="1" s="1"/>
  <c r="J149" i="1"/>
  <c r="J985" i="1" s="1"/>
  <c r="J176" i="1"/>
  <c r="J986" i="1" s="1"/>
  <c r="J200" i="1"/>
  <c r="J987" i="1" s="1"/>
  <c r="J230" i="1"/>
  <c r="J988" i="1" s="1"/>
  <c r="J256" i="1"/>
  <c r="J989" i="1" s="1"/>
  <c r="J280" i="1"/>
  <c r="J990" i="1" s="1"/>
  <c r="J305" i="1"/>
  <c r="J991" i="1" s="1"/>
  <c r="J331" i="1"/>
  <c r="J992" i="1" s="1"/>
  <c r="J362" i="1"/>
  <c r="J993" i="1" s="1"/>
  <c r="J388" i="1"/>
  <c r="J994" i="1" s="1"/>
  <c r="J413" i="1"/>
  <c r="J995" i="1" s="1"/>
  <c r="J438" i="1"/>
  <c r="J996" i="1" s="1"/>
  <c r="CP4" i="15"/>
  <c r="I23" i="1" s="1"/>
  <c r="I980" i="1" s="1"/>
  <c r="CP5" i="15"/>
  <c r="I50" i="1" s="1"/>
  <c r="I981" i="1" s="1"/>
  <c r="CP6" i="15"/>
  <c r="I75" i="1" s="1"/>
  <c r="I982" i="1" s="1"/>
  <c r="CP7" i="15"/>
  <c r="I99" i="1" s="1"/>
  <c r="I983" i="1" s="1"/>
  <c r="CP8" i="15"/>
  <c r="I124" i="1" s="1"/>
  <c r="I984" i="1" s="1"/>
  <c r="CP9" i="15"/>
  <c r="I149" i="1" s="1"/>
  <c r="I985" i="1" s="1"/>
  <c r="CP10" i="15"/>
  <c r="I176" i="1" s="1"/>
  <c r="I986" i="1" s="1"/>
  <c r="CP11" i="15"/>
  <c r="I200" i="1" s="1"/>
  <c r="I987" i="1" s="1"/>
  <c r="CP12" i="15"/>
  <c r="I230" i="1" s="1"/>
  <c r="I988" i="1" s="1"/>
  <c r="CP13" i="15"/>
  <c r="I256" i="1" s="1"/>
  <c r="I989" i="1" s="1"/>
  <c r="CP14" i="15"/>
  <c r="I280" i="1" s="1"/>
  <c r="I990" i="1" s="1"/>
  <c r="CP15" i="15"/>
  <c r="I305" i="1" s="1"/>
  <c r="I991" i="1" s="1"/>
  <c r="CP16" i="15"/>
  <c r="I331" i="1" s="1"/>
  <c r="I992" i="1" s="1"/>
  <c r="CP17" i="15"/>
  <c r="I362" i="1" s="1"/>
  <c r="I993" i="1" s="1"/>
  <c r="CP18" i="15"/>
  <c r="I388" i="1" s="1"/>
  <c r="I994" i="1" s="1"/>
  <c r="CP19" i="15"/>
  <c r="I413" i="1" s="1"/>
  <c r="I995" i="1" s="1"/>
  <c r="CP20" i="15"/>
  <c r="I438" i="1" s="1"/>
  <c r="I996" i="1" s="1"/>
  <c r="F23" i="1"/>
  <c r="F980" i="1" s="1"/>
  <c r="F50" i="1"/>
  <c r="F981" i="1" s="1"/>
  <c r="F75" i="1"/>
  <c r="F982" i="1" s="1"/>
  <c r="F99" i="1"/>
  <c r="F983" i="1" s="1"/>
  <c r="F124" i="1"/>
  <c r="F984" i="1" s="1"/>
  <c r="F149" i="1"/>
  <c r="F985" i="1" s="1"/>
  <c r="F176" i="1"/>
  <c r="F986" i="1" s="1"/>
  <c r="F200" i="1"/>
  <c r="F987" i="1" s="1"/>
  <c r="F230" i="1"/>
  <c r="F988" i="1" s="1"/>
  <c r="F256" i="1"/>
  <c r="F989" i="1" s="1"/>
  <c r="F280" i="1"/>
  <c r="F990" i="1" s="1"/>
  <c r="F305" i="1"/>
  <c r="F991" i="1" s="1"/>
  <c r="F331" i="1"/>
  <c r="F992" i="1" s="1"/>
  <c r="F362" i="1"/>
  <c r="F993" i="1" s="1"/>
  <c r="F388" i="1"/>
  <c r="F994" i="1" s="1"/>
  <c r="F413" i="1"/>
  <c r="F995" i="1" s="1"/>
  <c r="F438" i="1"/>
  <c r="F996" i="1" s="1"/>
  <c r="E23" i="1"/>
  <c r="E980" i="1" s="1"/>
  <c r="E50" i="1"/>
  <c r="E981" i="1" s="1"/>
  <c r="E75" i="1"/>
  <c r="E982" i="1" s="1"/>
  <c r="E99" i="1"/>
  <c r="E983" i="1" s="1"/>
  <c r="E124" i="1"/>
  <c r="E984" i="1" s="1"/>
  <c r="E149" i="1"/>
  <c r="E985" i="1" s="1"/>
  <c r="E176" i="1"/>
  <c r="E986" i="1" s="1"/>
  <c r="E200" i="1"/>
  <c r="E987" i="1" s="1"/>
  <c r="E230" i="1"/>
  <c r="E988" i="1" s="1"/>
  <c r="E256" i="1"/>
  <c r="E989" i="1" s="1"/>
  <c r="E280" i="1"/>
  <c r="E990" i="1" s="1"/>
  <c r="E305" i="1"/>
  <c r="E991" i="1" s="1"/>
  <c r="E331" i="1"/>
  <c r="E992" i="1" s="1"/>
  <c r="E362" i="1"/>
  <c r="E993" i="1" s="1"/>
  <c r="E388" i="1"/>
  <c r="E994" i="1" s="1"/>
  <c r="E413" i="1"/>
  <c r="E995" i="1" s="1"/>
  <c r="E438" i="1"/>
  <c r="E996" i="1" s="1"/>
  <c r="D23" i="1"/>
  <c r="D980" i="1" s="1"/>
  <c r="D50" i="1"/>
  <c r="D981" i="1" s="1"/>
  <c r="D75" i="1"/>
  <c r="D982" i="1" s="1"/>
  <c r="D99" i="1"/>
  <c r="D983" i="1" s="1"/>
  <c r="D124" i="1"/>
  <c r="D984" i="1" s="1"/>
  <c r="D149" i="1"/>
  <c r="D985" i="1" s="1"/>
  <c r="D176" i="1"/>
  <c r="D986" i="1" s="1"/>
  <c r="D200" i="1"/>
  <c r="D987" i="1" s="1"/>
  <c r="D230" i="1"/>
  <c r="D988" i="1" s="1"/>
  <c r="D256" i="1"/>
  <c r="D989" i="1" s="1"/>
  <c r="D280" i="1"/>
  <c r="D990" i="1" s="1"/>
  <c r="D305" i="1"/>
  <c r="D991" i="1" s="1"/>
  <c r="D331" i="1"/>
  <c r="D992" i="1" s="1"/>
  <c r="D362" i="1"/>
  <c r="D993" i="1" s="1"/>
  <c r="D388" i="1"/>
  <c r="D994" i="1" s="1"/>
  <c r="D413" i="1"/>
  <c r="D995" i="1" s="1"/>
  <c r="D438" i="1"/>
  <c r="D996" i="1" s="1"/>
  <c r="C23" i="1"/>
  <c r="C980" i="1" s="1"/>
  <c r="C50" i="1"/>
  <c r="C981" i="1" s="1"/>
  <c r="C75" i="1"/>
  <c r="C982" i="1" s="1"/>
  <c r="C99" i="1"/>
  <c r="C983" i="1" s="1"/>
  <c r="C124" i="1"/>
  <c r="C984" i="1" s="1"/>
  <c r="C149" i="1"/>
  <c r="C985" i="1" s="1"/>
  <c r="C176" i="1"/>
  <c r="C986" i="1" s="1"/>
  <c r="C200" i="1"/>
  <c r="C987" i="1" s="1"/>
  <c r="C230" i="1"/>
  <c r="C988" i="1" s="1"/>
  <c r="C256" i="1"/>
  <c r="C989" i="1" s="1"/>
  <c r="C280" i="1"/>
  <c r="C990" i="1" s="1"/>
  <c r="C305" i="1"/>
  <c r="C991" i="1" s="1"/>
  <c r="C331" i="1"/>
  <c r="C992" i="1" s="1"/>
  <c r="C362" i="1"/>
  <c r="C993" i="1" s="1"/>
  <c r="C388" i="1"/>
  <c r="C994" i="1" s="1"/>
  <c r="C413" i="1"/>
  <c r="C995" i="1" s="1"/>
  <c r="C438" i="1"/>
  <c r="C996" i="1" s="1"/>
  <c r="B23" i="1"/>
  <c r="B980" i="1" s="1"/>
  <c r="B50" i="1"/>
  <c r="B981" i="1" s="1"/>
  <c r="B75" i="1"/>
  <c r="B982" i="1" s="1"/>
  <c r="B99" i="1"/>
  <c r="B983" i="1" s="1"/>
  <c r="B124" i="1"/>
  <c r="B984" i="1" s="1"/>
  <c r="B149" i="1"/>
  <c r="B985" i="1" s="1"/>
  <c r="B176" i="1"/>
  <c r="B986" i="1" s="1"/>
  <c r="B200" i="1"/>
  <c r="B987" i="1" s="1"/>
  <c r="B230" i="1"/>
  <c r="B988" i="1" s="1"/>
  <c r="B256" i="1"/>
  <c r="B989" i="1" s="1"/>
  <c r="B280" i="1"/>
  <c r="B990" i="1" s="1"/>
  <c r="B305" i="1"/>
  <c r="B991" i="1" s="1"/>
  <c r="B331" i="1"/>
  <c r="B992" i="1" s="1"/>
  <c r="B362" i="1"/>
  <c r="B993" i="1" s="1"/>
  <c r="B388" i="1"/>
  <c r="B994" i="1" s="1"/>
  <c r="B413" i="1"/>
  <c r="B995" i="1" s="1"/>
  <c r="B438" i="1"/>
  <c r="B996" i="1" s="1"/>
  <c r="H24" i="1"/>
  <c r="H948" i="1" s="1"/>
  <c r="G24" i="1"/>
  <c r="G948" i="1" s="1"/>
  <c r="G965" i="1" s="1"/>
  <c r="H632" i="12" s="1"/>
  <c r="J24" i="1"/>
  <c r="J948" i="1" s="1"/>
  <c r="J965" i="1" s="1"/>
  <c r="K632" i="12" s="1"/>
  <c r="DJ4" i="15"/>
  <c r="I24" i="1" s="1"/>
  <c r="I948" i="1" s="1"/>
  <c r="I965" i="1" s="1"/>
  <c r="J632" i="12" s="1"/>
  <c r="F24" i="1"/>
  <c r="F948" i="1" s="1"/>
  <c r="F965" i="1" s="1"/>
  <c r="G632" i="12" s="1"/>
  <c r="E24" i="1"/>
  <c r="E948" i="1" s="1"/>
  <c r="E965" i="1" s="1"/>
  <c r="F632" i="12" s="1"/>
  <c r="D24" i="1"/>
  <c r="D948" i="1" s="1"/>
  <c r="D965" i="1" s="1"/>
  <c r="E632" i="12" s="1"/>
  <c r="C24" i="1"/>
  <c r="C948" i="1" s="1"/>
  <c r="C965" i="1" s="1"/>
  <c r="D632" i="12" s="1"/>
  <c r="B24" i="1"/>
  <c r="B948" i="1" s="1"/>
  <c r="B965" i="1" s="1"/>
  <c r="C632" i="12" s="1"/>
  <c r="H203" i="1"/>
  <c r="H925" i="1" s="1"/>
  <c r="G203" i="1"/>
  <c r="J203" i="1"/>
  <c r="J925" i="1" s="1"/>
  <c r="J935" i="1" s="1"/>
  <c r="K505" i="12" s="1"/>
  <c r="GL11" i="15"/>
  <c r="I203" i="1" s="1"/>
  <c r="I925" i="1" s="1"/>
  <c r="I935" i="1" s="1"/>
  <c r="J505" i="12" s="1"/>
  <c r="F203" i="1"/>
  <c r="F925" i="1" s="1"/>
  <c r="F935" i="1" s="1"/>
  <c r="G505" i="12" s="1"/>
  <c r="E203" i="1"/>
  <c r="E925" i="1" s="1"/>
  <c r="E935" i="1" s="1"/>
  <c r="F505" i="12" s="1"/>
  <c r="D203" i="1"/>
  <c r="D925" i="1" s="1"/>
  <c r="D935" i="1" s="1"/>
  <c r="E505" i="12" s="1"/>
  <c r="C203" i="1"/>
  <c r="C925" i="1" s="1"/>
  <c r="C935" i="1" s="1"/>
  <c r="D505" i="12" s="1"/>
  <c r="B203" i="1"/>
  <c r="B925" i="1" s="1"/>
  <c r="B935" i="1" s="1"/>
  <c r="C505" i="12" s="1"/>
  <c r="B204" i="1"/>
  <c r="B893" i="1" s="1"/>
  <c r="B359" i="1"/>
  <c r="B899" i="1" s="1"/>
  <c r="H204" i="1"/>
  <c r="H893" i="1" s="1"/>
  <c r="G204" i="1"/>
  <c r="G359" i="1"/>
  <c r="H359" i="1"/>
  <c r="H899" i="1" s="1"/>
  <c r="J204" i="1"/>
  <c r="J893" i="1" s="1"/>
  <c r="J359" i="1"/>
  <c r="J899" i="1" s="1"/>
  <c r="GB11" i="15"/>
  <c r="I204" i="1" s="1"/>
  <c r="I893" i="1" s="1"/>
  <c r="GB17" i="15"/>
  <c r="I359" i="1" s="1"/>
  <c r="I899" i="1" s="1"/>
  <c r="F204" i="1"/>
  <c r="F893" i="1" s="1"/>
  <c r="F359" i="1"/>
  <c r="F899" i="1" s="1"/>
  <c r="E204" i="1"/>
  <c r="E893" i="1" s="1"/>
  <c r="E359" i="1"/>
  <c r="E899" i="1" s="1"/>
  <c r="D204" i="1"/>
  <c r="D893" i="1" s="1"/>
  <c r="D359" i="1"/>
  <c r="D899" i="1" s="1"/>
  <c r="C204" i="1"/>
  <c r="C893" i="1" s="1"/>
  <c r="C359" i="1"/>
  <c r="C899" i="1" s="1"/>
  <c r="H15" i="1"/>
  <c r="H855" i="1" s="1"/>
  <c r="G15" i="1"/>
  <c r="G91" i="1"/>
  <c r="H91" i="1"/>
  <c r="H858" i="1" s="1"/>
  <c r="G405" i="1"/>
  <c r="H405" i="1"/>
  <c r="H870" i="1" s="1"/>
  <c r="J15" i="1"/>
  <c r="J855" i="1" s="1"/>
  <c r="J91" i="1"/>
  <c r="J858" i="1" s="1"/>
  <c r="J405" i="1"/>
  <c r="J870" i="1" s="1"/>
  <c r="AW4" i="15"/>
  <c r="I15" i="1" s="1"/>
  <c r="I855" i="1" s="1"/>
  <c r="AW5" i="15"/>
  <c r="I91" i="1" s="1"/>
  <c r="I858" i="1" s="1"/>
  <c r="AW19" i="15"/>
  <c r="I405" i="1" s="1"/>
  <c r="I870" i="1" s="1"/>
  <c r="F15" i="1"/>
  <c r="F855" i="1" s="1"/>
  <c r="F91" i="1"/>
  <c r="F858" i="1" s="1"/>
  <c r="F405" i="1"/>
  <c r="F870" i="1" s="1"/>
  <c r="E15" i="1"/>
  <c r="E91" i="1"/>
  <c r="E858" i="1" s="1"/>
  <c r="E405" i="1"/>
  <c r="D15" i="1"/>
  <c r="D855" i="1" s="1"/>
  <c r="D91" i="1"/>
  <c r="D858" i="1" s="1"/>
  <c r="D405" i="1"/>
  <c r="D870" i="1" s="1"/>
  <c r="C15" i="1"/>
  <c r="C855" i="1" s="1"/>
  <c r="C91" i="1"/>
  <c r="C858" i="1" s="1"/>
  <c r="C405" i="1"/>
  <c r="C870" i="1" s="1"/>
  <c r="B15" i="1"/>
  <c r="B855" i="1" s="1"/>
  <c r="B91" i="1"/>
  <c r="B858" i="1" s="1"/>
  <c r="B405" i="1"/>
  <c r="B870" i="1" s="1"/>
  <c r="G201" i="1"/>
  <c r="H201" i="1"/>
  <c r="H832" i="1" s="1"/>
  <c r="H357" i="1"/>
  <c r="H838" i="1" s="1"/>
  <c r="G357" i="1"/>
  <c r="J201" i="1"/>
  <c r="J832" i="1" s="1"/>
  <c r="J357" i="1"/>
  <c r="J838" i="1" s="1"/>
  <c r="FH11" i="15"/>
  <c r="I201" i="1" s="1"/>
  <c r="I832" i="1" s="1"/>
  <c r="I357" i="1"/>
  <c r="I838" i="1" s="1"/>
  <c r="F201" i="1"/>
  <c r="F832" i="1" s="1"/>
  <c r="F357" i="1"/>
  <c r="F838" i="1" s="1"/>
  <c r="E201" i="1"/>
  <c r="E832" i="1" s="1"/>
  <c r="E357" i="1"/>
  <c r="E838" i="1" s="1"/>
  <c r="D201" i="1"/>
  <c r="D832" i="1" s="1"/>
  <c r="D357" i="1"/>
  <c r="D838" i="1" s="1"/>
  <c r="C201" i="1"/>
  <c r="C832" i="1" s="1"/>
  <c r="C357" i="1"/>
  <c r="C838" i="1" s="1"/>
  <c r="B201" i="1"/>
  <c r="B832" i="1" s="1"/>
  <c r="B357" i="1"/>
  <c r="B838" i="1" s="1"/>
  <c r="H147" i="1"/>
  <c r="H803" i="1" s="1"/>
  <c r="G147" i="1"/>
  <c r="G803" i="1" s="1"/>
  <c r="H174" i="1"/>
  <c r="H804" i="1" s="1"/>
  <c r="G174" i="1"/>
  <c r="J147" i="1"/>
  <c r="J803" i="1" s="1"/>
  <c r="J174" i="1"/>
  <c r="J804" i="1" s="1"/>
  <c r="EX9" i="15"/>
  <c r="I147" i="1" s="1"/>
  <c r="I803" i="1" s="1"/>
  <c r="EX10" i="15"/>
  <c r="I174" i="1" s="1"/>
  <c r="I804" i="1" s="1"/>
  <c r="F147" i="1"/>
  <c r="F803" i="1" s="1"/>
  <c r="F174" i="1"/>
  <c r="F804" i="1" s="1"/>
  <c r="E147" i="1"/>
  <c r="E803" i="1" s="1"/>
  <c r="E174" i="1"/>
  <c r="E804" i="1" s="1"/>
  <c r="D147" i="1"/>
  <c r="D803" i="1" s="1"/>
  <c r="D174" i="1"/>
  <c r="D804" i="1" s="1"/>
  <c r="C147" i="1"/>
  <c r="C803" i="1" s="1"/>
  <c r="C174" i="1"/>
  <c r="C804" i="1" s="1"/>
  <c r="B147" i="1"/>
  <c r="B803" i="1" s="1"/>
  <c r="B174" i="1"/>
  <c r="B804" i="1" s="1"/>
  <c r="H355" i="1"/>
  <c r="H786" i="1" s="1"/>
  <c r="G355" i="1"/>
  <c r="J355" i="1"/>
  <c r="J786" i="1" s="1"/>
  <c r="J790" i="1" s="1"/>
  <c r="K401" i="12" s="1"/>
  <c r="DT17" i="15"/>
  <c r="I355" i="1" s="1"/>
  <c r="I786" i="1" s="1"/>
  <c r="I790" i="1" s="1"/>
  <c r="J401" i="12" s="1"/>
  <c r="F355" i="1"/>
  <c r="F786" i="1" s="1"/>
  <c r="F790" i="1" s="1"/>
  <c r="G401" i="12" s="1"/>
  <c r="E355" i="1"/>
  <c r="E786" i="1" s="1"/>
  <c r="E790" i="1" s="1"/>
  <c r="F401" i="12" s="1"/>
  <c r="D355" i="1"/>
  <c r="D786" i="1" s="1"/>
  <c r="D790" i="1" s="1"/>
  <c r="E401" i="12" s="1"/>
  <c r="C355" i="1"/>
  <c r="C786" i="1" s="1"/>
  <c r="C790" i="1" s="1"/>
  <c r="D401" i="12" s="1"/>
  <c r="B355" i="1"/>
  <c r="B786" i="1" s="1"/>
  <c r="B790" i="1" s="1"/>
  <c r="C401" i="12" s="1"/>
  <c r="G21" i="1"/>
  <c r="H21" i="1"/>
  <c r="H748" i="1" s="1"/>
  <c r="G48" i="1"/>
  <c r="H48" i="1"/>
  <c r="H749" i="1" s="1"/>
  <c r="G73" i="1"/>
  <c r="H73" i="1"/>
  <c r="H750" i="1" s="1"/>
  <c r="G97" i="1"/>
  <c r="H97" i="1"/>
  <c r="H751" i="1" s="1"/>
  <c r="G122" i="1"/>
  <c r="G752" i="1" s="1"/>
  <c r="H122" i="1"/>
  <c r="H752" i="1" s="1"/>
  <c r="K753" i="1"/>
  <c r="G754" i="1"/>
  <c r="H754" i="1"/>
  <c r="G198" i="1"/>
  <c r="H198" i="1"/>
  <c r="H755" i="1" s="1"/>
  <c r="G228" i="1"/>
  <c r="H228" i="1"/>
  <c r="H756" i="1" s="1"/>
  <c r="G254" i="1"/>
  <c r="H254" i="1"/>
  <c r="H757" i="1" s="1"/>
  <c r="G278" i="1"/>
  <c r="H278" i="1"/>
  <c r="H758" i="1" s="1"/>
  <c r="G303" i="1"/>
  <c r="H303" i="1"/>
  <c r="H759" i="1" s="1"/>
  <c r="G329" i="1"/>
  <c r="H329" i="1"/>
  <c r="H760" i="1" s="1"/>
  <c r="G358" i="1"/>
  <c r="H358" i="1"/>
  <c r="H761" i="1" s="1"/>
  <c r="G386" i="1"/>
  <c r="H386" i="1"/>
  <c r="H762" i="1" s="1"/>
  <c r="G411" i="1"/>
  <c r="G763" i="1" s="1"/>
  <c r="H411" i="1"/>
  <c r="H763" i="1" s="1"/>
  <c r="G436" i="1"/>
  <c r="H436" i="1"/>
  <c r="H764" i="1" s="1"/>
  <c r="J21" i="1"/>
  <c r="J748" i="1" s="1"/>
  <c r="J48" i="1"/>
  <c r="J749" i="1" s="1"/>
  <c r="J73" i="1"/>
  <c r="J750" i="1" s="1"/>
  <c r="J97" i="1"/>
  <c r="J751" i="1" s="1"/>
  <c r="J122" i="1"/>
  <c r="J752" i="1" s="1"/>
  <c r="J754" i="1"/>
  <c r="J198" i="1"/>
  <c r="J755" i="1" s="1"/>
  <c r="J228" i="1"/>
  <c r="J756" i="1" s="1"/>
  <c r="J254" i="1"/>
  <c r="J757" i="1" s="1"/>
  <c r="J278" i="1"/>
  <c r="J758" i="1" s="1"/>
  <c r="J303" i="1"/>
  <c r="J759" i="1" s="1"/>
  <c r="J329" i="1"/>
  <c r="J760" i="1" s="1"/>
  <c r="J358" i="1"/>
  <c r="J761" i="1" s="1"/>
  <c r="J386" i="1"/>
  <c r="J762" i="1" s="1"/>
  <c r="J411" i="1"/>
  <c r="J763" i="1" s="1"/>
  <c r="J436" i="1"/>
  <c r="J764" i="1" s="1"/>
  <c r="FR4" i="15"/>
  <c r="I21" i="1" s="1"/>
  <c r="I748" i="1" s="1"/>
  <c r="FR5" i="15"/>
  <c r="I48" i="1" s="1"/>
  <c r="I749" i="1" s="1"/>
  <c r="FR6" i="15"/>
  <c r="I73" i="1" s="1"/>
  <c r="I750" i="1" s="1"/>
  <c r="FR7" i="15"/>
  <c r="I97" i="1" s="1"/>
  <c r="I751" i="1" s="1"/>
  <c r="FR8" i="15"/>
  <c r="I122" i="1" s="1"/>
  <c r="I752" i="1" s="1"/>
  <c r="I754" i="1"/>
  <c r="FR11" i="15"/>
  <c r="I198" i="1" s="1"/>
  <c r="I755" i="1" s="1"/>
  <c r="FR12" i="15"/>
  <c r="I228" i="1" s="1"/>
  <c r="I756" i="1" s="1"/>
  <c r="FR13" i="15"/>
  <c r="I254" i="1" s="1"/>
  <c r="I757" i="1" s="1"/>
  <c r="FR14" i="15"/>
  <c r="I278" i="1" s="1"/>
  <c r="I758" i="1" s="1"/>
  <c r="FR15" i="15"/>
  <c r="I303" i="1" s="1"/>
  <c r="I759" i="1" s="1"/>
  <c r="FR16" i="15"/>
  <c r="I329" i="1" s="1"/>
  <c r="I760" i="1" s="1"/>
  <c r="FR17" i="15"/>
  <c r="I358" i="1" s="1"/>
  <c r="I761" i="1" s="1"/>
  <c r="FR18" i="15"/>
  <c r="I386" i="1" s="1"/>
  <c r="I762" i="1" s="1"/>
  <c r="FR19" i="15"/>
  <c r="I411" i="1" s="1"/>
  <c r="I763" i="1" s="1"/>
  <c r="FR20" i="15"/>
  <c r="I436" i="1" s="1"/>
  <c r="I764" i="1" s="1"/>
  <c r="F21" i="1"/>
  <c r="F748" i="1" s="1"/>
  <c r="F48" i="1"/>
  <c r="F749" i="1" s="1"/>
  <c r="F73" i="1"/>
  <c r="F750" i="1" s="1"/>
  <c r="F97" i="1"/>
  <c r="F751" i="1" s="1"/>
  <c r="F122" i="1"/>
  <c r="F752" i="1" s="1"/>
  <c r="F148" i="1"/>
  <c r="F753" i="1" s="1"/>
  <c r="F754" i="1"/>
  <c r="F198" i="1"/>
  <c r="F755" i="1" s="1"/>
  <c r="F228" i="1"/>
  <c r="F756" i="1" s="1"/>
  <c r="F254" i="1"/>
  <c r="F757" i="1" s="1"/>
  <c r="F278" i="1"/>
  <c r="F758" i="1" s="1"/>
  <c r="F303" i="1"/>
  <c r="F759" i="1" s="1"/>
  <c r="F329" i="1"/>
  <c r="F760" i="1" s="1"/>
  <c r="F358" i="1"/>
  <c r="F761" i="1" s="1"/>
  <c r="F386" i="1"/>
  <c r="F762" i="1" s="1"/>
  <c r="F411" i="1"/>
  <c r="F763" i="1" s="1"/>
  <c r="F436" i="1"/>
  <c r="F764" i="1" s="1"/>
  <c r="E21" i="1"/>
  <c r="E748" i="1" s="1"/>
  <c r="E48" i="1"/>
  <c r="E749" i="1" s="1"/>
  <c r="E73" i="1"/>
  <c r="E750" i="1" s="1"/>
  <c r="E97" i="1"/>
  <c r="E751" i="1" s="1"/>
  <c r="E122" i="1"/>
  <c r="E752" i="1" s="1"/>
  <c r="E148" i="1"/>
  <c r="E753" i="1" s="1"/>
  <c r="E754" i="1"/>
  <c r="E198" i="1"/>
  <c r="E755" i="1" s="1"/>
  <c r="E228" i="1"/>
  <c r="E756" i="1" s="1"/>
  <c r="E254" i="1"/>
  <c r="E757" i="1" s="1"/>
  <c r="E278" i="1"/>
  <c r="E758" i="1" s="1"/>
  <c r="E303" i="1"/>
  <c r="E759" i="1" s="1"/>
  <c r="E329" i="1"/>
  <c r="E760" i="1" s="1"/>
  <c r="E358" i="1"/>
  <c r="E761" i="1" s="1"/>
  <c r="E386" i="1"/>
  <c r="E762" i="1" s="1"/>
  <c r="E411" i="1"/>
  <c r="E763" i="1" s="1"/>
  <c r="E436" i="1"/>
  <c r="D21" i="1"/>
  <c r="D748" i="1" s="1"/>
  <c r="D48" i="1"/>
  <c r="D749" i="1" s="1"/>
  <c r="D73" i="1"/>
  <c r="D750" i="1" s="1"/>
  <c r="D97" i="1"/>
  <c r="D751" i="1" s="1"/>
  <c r="D122" i="1"/>
  <c r="D752" i="1" s="1"/>
  <c r="D148" i="1"/>
  <c r="D754" i="1"/>
  <c r="D198" i="1"/>
  <c r="D755" i="1" s="1"/>
  <c r="D228" i="1"/>
  <c r="D756" i="1" s="1"/>
  <c r="D254" i="1"/>
  <c r="D757" i="1" s="1"/>
  <c r="D278" i="1"/>
  <c r="D758" i="1" s="1"/>
  <c r="D303" i="1"/>
  <c r="D759" i="1" s="1"/>
  <c r="D329" i="1"/>
  <c r="D760" i="1" s="1"/>
  <c r="D358" i="1"/>
  <c r="D761" i="1" s="1"/>
  <c r="D386" i="1"/>
  <c r="D762" i="1" s="1"/>
  <c r="D411" i="1"/>
  <c r="D763" i="1" s="1"/>
  <c r="D436" i="1"/>
  <c r="D764" i="1" s="1"/>
  <c r="C21" i="1"/>
  <c r="C748" i="1" s="1"/>
  <c r="C48" i="1"/>
  <c r="C749" i="1" s="1"/>
  <c r="C73" i="1"/>
  <c r="C750" i="1" s="1"/>
  <c r="C97" i="1"/>
  <c r="C751" i="1" s="1"/>
  <c r="C122" i="1"/>
  <c r="C752" i="1" s="1"/>
  <c r="C754" i="1"/>
  <c r="C198" i="1"/>
  <c r="C755" i="1" s="1"/>
  <c r="C228" i="1"/>
  <c r="C756" i="1" s="1"/>
  <c r="C254" i="1"/>
  <c r="C757" i="1" s="1"/>
  <c r="C278" i="1"/>
  <c r="C758" i="1" s="1"/>
  <c r="C303" i="1"/>
  <c r="C759" i="1" s="1"/>
  <c r="C329" i="1"/>
  <c r="C760" i="1" s="1"/>
  <c r="C358" i="1"/>
  <c r="C761" i="1" s="1"/>
  <c r="C386" i="1"/>
  <c r="C762" i="1" s="1"/>
  <c r="C411" i="1"/>
  <c r="C763" i="1" s="1"/>
  <c r="C436" i="1"/>
  <c r="C764" i="1" s="1"/>
  <c r="B21" i="1"/>
  <c r="B748" i="1" s="1"/>
  <c r="B48" i="1"/>
  <c r="B749" i="1" s="1"/>
  <c r="B73" i="1"/>
  <c r="B750" i="1" s="1"/>
  <c r="B97" i="1"/>
  <c r="B751" i="1" s="1"/>
  <c r="B122" i="1"/>
  <c r="B752" i="1" s="1"/>
  <c r="B172" i="1"/>
  <c r="B754" i="1" s="1"/>
  <c r="B198" i="1"/>
  <c r="B755" i="1" s="1"/>
  <c r="B228" i="1"/>
  <c r="B756" i="1" s="1"/>
  <c r="B254" i="1"/>
  <c r="B757" i="1" s="1"/>
  <c r="B278" i="1"/>
  <c r="B758" i="1" s="1"/>
  <c r="B303" i="1"/>
  <c r="B759" i="1" s="1"/>
  <c r="B329" i="1"/>
  <c r="B760" i="1" s="1"/>
  <c r="B358" i="1"/>
  <c r="B761" i="1" s="1"/>
  <c r="B386" i="1"/>
  <c r="B762" i="1" s="1"/>
  <c r="B411" i="1"/>
  <c r="B763" i="1" s="1"/>
  <c r="B436" i="1"/>
  <c r="B764" i="1" s="1"/>
  <c r="G20" i="1"/>
  <c r="H20" i="1"/>
  <c r="H723" i="1" s="1"/>
  <c r="G47" i="1"/>
  <c r="H47" i="1"/>
  <c r="H724" i="1" s="1"/>
  <c r="G72" i="1"/>
  <c r="G725" i="1" s="1"/>
  <c r="H72" i="1"/>
  <c r="H725" i="1" s="1"/>
  <c r="G96" i="1"/>
  <c r="H96" i="1"/>
  <c r="H726" i="1" s="1"/>
  <c r="G121" i="1"/>
  <c r="H121" i="1"/>
  <c r="H727" i="1" s="1"/>
  <c r="G146" i="1"/>
  <c r="H146" i="1"/>
  <c r="H728" i="1" s="1"/>
  <c r="G171" i="1"/>
  <c r="H171" i="1"/>
  <c r="H729" i="1" s="1"/>
  <c r="G197" i="1"/>
  <c r="H197" i="1"/>
  <c r="H730" i="1" s="1"/>
  <c r="G227" i="1"/>
  <c r="H227" i="1"/>
  <c r="H731" i="1" s="1"/>
  <c r="G253" i="1"/>
  <c r="H253" i="1"/>
  <c r="H732" i="1" s="1"/>
  <c r="G277" i="1"/>
  <c r="H277" i="1"/>
  <c r="H733" i="1" s="1"/>
  <c r="G302" i="1"/>
  <c r="H302" i="1"/>
  <c r="H734" i="1" s="1"/>
  <c r="G328" i="1"/>
  <c r="G735" i="1" s="1"/>
  <c r="H328" i="1"/>
  <c r="H735" i="1" s="1"/>
  <c r="G354" i="1"/>
  <c r="H354" i="1"/>
  <c r="H736" i="1" s="1"/>
  <c r="G385" i="1"/>
  <c r="H385" i="1"/>
  <c r="H737" i="1" s="1"/>
  <c r="G410" i="1"/>
  <c r="H410" i="1"/>
  <c r="H738" i="1" s="1"/>
  <c r="G435" i="1"/>
  <c r="H435" i="1"/>
  <c r="H739" i="1" s="1"/>
  <c r="J20" i="1"/>
  <c r="J723" i="1" s="1"/>
  <c r="J47" i="1"/>
  <c r="J724" i="1" s="1"/>
  <c r="J72" i="1"/>
  <c r="J725" i="1" s="1"/>
  <c r="J96" i="1"/>
  <c r="J726" i="1" s="1"/>
  <c r="J121" i="1"/>
  <c r="J727" i="1" s="1"/>
  <c r="J146" i="1"/>
  <c r="J728" i="1" s="1"/>
  <c r="J171" i="1"/>
  <c r="J729" i="1" s="1"/>
  <c r="J197" i="1"/>
  <c r="J730" i="1" s="1"/>
  <c r="J227" i="1"/>
  <c r="J731" i="1" s="1"/>
  <c r="J253" i="1"/>
  <c r="J732" i="1" s="1"/>
  <c r="J277" i="1"/>
  <c r="J733" i="1" s="1"/>
  <c r="J302" i="1"/>
  <c r="J734" i="1" s="1"/>
  <c r="J328" i="1"/>
  <c r="J735" i="1" s="1"/>
  <c r="J354" i="1"/>
  <c r="J736" i="1" s="1"/>
  <c r="J385" i="1"/>
  <c r="J737" i="1" s="1"/>
  <c r="J410" i="1"/>
  <c r="J738" i="1" s="1"/>
  <c r="J435" i="1"/>
  <c r="J739" i="1" s="1"/>
  <c r="CF4" i="15"/>
  <c r="I20" i="1" s="1"/>
  <c r="I723" i="1" s="1"/>
  <c r="CF5" i="15"/>
  <c r="I47" i="1" s="1"/>
  <c r="I724" i="1" s="1"/>
  <c r="CF6" i="15"/>
  <c r="I72" i="1" s="1"/>
  <c r="I725" i="1" s="1"/>
  <c r="CF7" i="15"/>
  <c r="I96" i="1" s="1"/>
  <c r="I726" i="1" s="1"/>
  <c r="CF8" i="15"/>
  <c r="I121" i="1" s="1"/>
  <c r="I727" i="1" s="1"/>
  <c r="CF9" i="15"/>
  <c r="I146" i="1" s="1"/>
  <c r="I728" i="1" s="1"/>
  <c r="CF10" i="15"/>
  <c r="I171" i="1" s="1"/>
  <c r="I729" i="1" s="1"/>
  <c r="CF11" i="15"/>
  <c r="I197" i="1" s="1"/>
  <c r="I730" i="1" s="1"/>
  <c r="CF12" i="15"/>
  <c r="I227" i="1" s="1"/>
  <c r="I731" i="1" s="1"/>
  <c r="CF13" i="15"/>
  <c r="I253" i="1" s="1"/>
  <c r="I732" i="1" s="1"/>
  <c r="CF14" i="15"/>
  <c r="I277" i="1" s="1"/>
  <c r="I733" i="1" s="1"/>
  <c r="CF15" i="15"/>
  <c r="I302" i="1" s="1"/>
  <c r="I734" i="1" s="1"/>
  <c r="CF16" i="15"/>
  <c r="I328" i="1" s="1"/>
  <c r="I735" i="1" s="1"/>
  <c r="CF17" i="15"/>
  <c r="I354" i="1" s="1"/>
  <c r="I736" i="1" s="1"/>
  <c r="CF18" i="15"/>
  <c r="I385" i="1" s="1"/>
  <c r="I737" i="1" s="1"/>
  <c r="CF19" i="15"/>
  <c r="I410" i="1" s="1"/>
  <c r="I738" i="1" s="1"/>
  <c r="CF20" i="15"/>
  <c r="I435" i="1" s="1"/>
  <c r="I739" i="1" s="1"/>
  <c r="F20" i="1"/>
  <c r="F723" i="1" s="1"/>
  <c r="F47" i="1"/>
  <c r="F724" i="1" s="1"/>
  <c r="F72" i="1"/>
  <c r="F725" i="1" s="1"/>
  <c r="F96" i="1"/>
  <c r="F726" i="1" s="1"/>
  <c r="F121" i="1"/>
  <c r="F727" i="1" s="1"/>
  <c r="F146" i="1"/>
  <c r="F728" i="1" s="1"/>
  <c r="F171" i="1"/>
  <c r="F729" i="1" s="1"/>
  <c r="F197" i="1"/>
  <c r="F730" i="1" s="1"/>
  <c r="F227" i="1"/>
  <c r="F731" i="1" s="1"/>
  <c r="F253" i="1"/>
  <c r="F732" i="1" s="1"/>
  <c r="F277" i="1"/>
  <c r="F733" i="1" s="1"/>
  <c r="F302" i="1"/>
  <c r="F734" i="1" s="1"/>
  <c r="F328" i="1"/>
  <c r="F735" i="1" s="1"/>
  <c r="F354" i="1"/>
  <c r="F736" i="1" s="1"/>
  <c r="F385" i="1"/>
  <c r="F737" i="1" s="1"/>
  <c r="F410" i="1"/>
  <c r="F738" i="1" s="1"/>
  <c r="F435" i="1"/>
  <c r="F739" i="1" s="1"/>
  <c r="E20" i="1"/>
  <c r="E723" i="1" s="1"/>
  <c r="E47" i="1"/>
  <c r="E724" i="1" s="1"/>
  <c r="E72" i="1"/>
  <c r="E725" i="1" s="1"/>
  <c r="E96" i="1"/>
  <c r="E726" i="1" s="1"/>
  <c r="E121" i="1"/>
  <c r="E727" i="1" s="1"/>
  <c r="E146" i="1"/>
  <c r="E728" i="1" s="1"/>
  <c r="E171" i="1"/>
  <c r="E729" i="1" s="1"/>
  <c r="E197" i="1"/>
  <c r="E730" i="1" s="1"/>
  <c r="E227" i="1"/>
  <c r="E731" i="1" s="1"/>
  <c r="E253" i="1"/>
  <c r="E732" i="1" s="1"/>
  <c r="E277" i="1"/>
  <c r="E733" i="1" s="1"/>
  <c r="E302" i="1"/>
  <c r="E734" i="1" s="1"/>
  <c r="E328" i="1"/>
  <c r="E735" i="1" s="1"/>
  <c r="E354" i="1"/>
  <c r="E736" i="1" s="1"/>
  <c r="E385" i="1"/>
  <c r="E737" i="1" s="1"/>
  <c r="E410" i="1"/>
  <c r="E738" i="1" s="1"/>
  <c r="E435" i="1"/>
  <c r="E739" i="1" s="1"/>
  <c r="D20" i="1"/>
  <c r="D723" i="1" s="1"/>
  <c r="D47" i="1"/>
  <c r="D724" i="1" s="1"/>
  <c r="D72" i="1"/>
  <c r="D725" i="1" s="1"/>
  <c r="D96" i="1"/>
  <c r="D726" i="1" s="1"/>
  <c r="D121" i="1"/>
  <c r="D727" i="1" s="1"/>
  <c r="D146" i="1"/>
  <c r="D728" i="1" s="1"/>
  <c r="D171" i="1"/>
  <c r="D729" i="1" s="1"/>
  <c r="D197" i="1"/>
  <c r="D730" i="1" s="1"/>
  <c r="D227" i="1"/>
  <c r="D731" i="1" s="1"/>
  <c r="D253" i="1"/>
  <c r="D732" i="1" s="1"/>
  <c r="D277" i="1"/>
  <c r="D733" i="1" s="1"/>
  <c r="D302" i="1"/>
  <c r="D734" i="1" s="1"/>
  <c r="D328" i="1"/>
  <c r="D735" i="1" s="1"/>
  <c r="D354" i="1"/>
  <c r="D736" i="1" s="1"/>
  <c r="D385" i="1"/>
  <c r="D737" i="1" s="1"/>
  <c r="D410" i="1"/>
  <c r="D738" i="1" s="1"/>
  <c r="D435" i="1"/>
  <c r="D739" i="1" s="1"/>
  <c r="C20" i="1"/>
  <c r="C723" i="1" s="1"/>
  <c r="C47" i="1"/>
  <c r="C724" i="1" s="1"/>
  <c r="C72" i="1"/>
  <c r="C725" i="1" s="1"/>
  <c r="C96" i="1"/>
  <c r="C726" i="1" s="1"/>
  <c r="C121" i="1"/>
  <c r="C727" i="1" s="1"/>
  <c r="C146" i="1"/>
  <c r="C728" i="1" s="1"/>
  <c r="C171" i="1"/>
  <c r="C729" i="1" s="1"/>
  <c r="C197" i="1"/>
  <c r="C730" i="1" s="1"/>
  <c r="C227" i="1"/>
  <c r="C731" i="1" s="1"/>
  <c r="C253" i="1"/>
  <c r="C732" i="1" s="1"/>
  <c r="C277" i="1"/>
  <c r="C733" i="1" s="1"/>
  <c r="C302" i="1"/>
  <c r="C734" i="1" s="1"/>
  <c r="C328" i="1"/>
  <c r="C735" i="1" s="1"/>
  <c r="C354" i="1"/>
  <c r="C736" i="1" s="1"/>
  <c r="C385" i="1"/>
  <c r="C737" i="1" s="1"/>
  <c r="C410" i="1"/>
  <c r="C738" i="1" s="1"/>
  <c r="C435" i="1"/>
  <c r="C739" i="1" s="1"/>
  <c r="B20" i="1"/>
  <c r="B723" i="1" s="1"/>
  <c r="B47" i="1"/>
  <c r="B724" i="1" s="1"/>
  <c r="B72" i="1"/>
  <c r="B725" i="1" s="1"/>
  <c r="B96" i="1"/>
  <c r="B726" i="1" s="1"/>
  <c r="B121" i="1"/>
  <c r="B727" i="1" s="1"/>
  <c r="B146" i="1"/>
  <c r="B728" i="1" s="1"/>
  <c r="B171" i="1"/>
  <c r="B729" i="1" s="1"/>
  <c r="B197" i="1"/>
  <c r="B730" i="1" s="1"/>
  <c r="B227" i="1"/>
  <c r="B731" i="1" s="1"/>
  <c r="B253" i="1"/>
  <c r="B732" i="1" s="1"/>
  <c r="B277" i="1"/>
  <c r="B733" i="1" s="1"/>
  <c r="B302" i="1"/>
  <c r="B734" i="1" s="1"/>
  <c r="B328" i="1"/>
  <c r="B735" i="1" s="1"/>
  <c r="B354" i="1"/>
  <c r="B736" i="1" s="1"/>
  <c r="B385" i="1"/>
  <c r="B737" i="1" s="1"/>
  <c r="B410" i="1"/>
  <c r="B738" i="1" s="1"/>
  <c r="B435" i="1"/>
  <c r="B739" i="1" s="1"/>
  <c r="H17" i="1"/>
  <c r="H698" i="1" s="1"/>
  <c r="G17" i="1"/>
  <c r="H44" i="1"/>
  <c r="H699" i="1" s="1"/>
  <c r="G44" i="1"/>
  <c r="H69" i="1"/>
  <c r="H700" i="1" s="1"/>
  <c r="G69" i="1"/>
  <c r="H93" i="1"/>
  <c r="H701" i="1" s="1"/>
  <c r="G93" i="1"/>
  <c r="H118" i="1"/>
  <c r="H702" i="1" s="1"/>
  <c r="G118" i="1"/>
  <c r="G702" i="1" s="1"/>
  <c r="H143" i="1"/>
  <c r="H703" i="1" s="1"/>
  <c r="G143" i="1"/>
  <c r="H168" i="1"/>
  <c r="H704" i="1" s="1"/>
  <c r="G168" i="1"/>
  <c r="H194" i="1"/>
  <c r="H705" i="1" s="1"/>
  <c r="G194" i="1"/>
  <c r="H224" i="1"/>
  <c r="H706" i="1" s="1"/>
  <c r="G224" i="1"/>
  <c r="H250" i="1"/>
  <c r="H707" i="1" s="1"/>
  <c r="G250" i="1"/>
  <c r="H274" i="1"/>
  <c r="H708" i="1" s="1"/>
  <c r="G274" i="1"/>
  <c r="H299" i="1"/>
  <c r="H709" i="1" s="1"/>
  <c r="G299" i="1"/>
  <c r="H325" i="1"/>
  <c r="H710" i="1" s="1"/>
  <c r="G325" i="1"/>
  <c r="G710" i="1" s="1"/>
  <c r="H351" i="1"/>
  <c r="H711" i="1" s="1"/>
  <c r="G351" i="1"/>
  <c r="H382" i="1"/>
  <c r="H712" i="1" s="1"/>
  <c r="G382" i="1"/>
  <c r="H407" i="1"/>
  <c r="H713" i="1" s="1"/>
  <c r="G407" i="1"/>
  <c r="H432" i="1"/>
  <c r="H714" i="1" s="1"/>
  <c r="G432" i="1"/>
  <c r="J17" i="1"/>
  <c r="J698" i="1" s="1"/>
  <c r="J44" i="1"/>
  <c r="J699" i="1" s="1"/>
  <c r="J250" i="1"/>
  <c r="J707" i="1" s="1"/>
  <c r="J299" i="1"/>
  <c r="J709" i="1" s="1"/>
  <c r="J325" i="1"/>
  <c r="J710" i="1" s="1"/>
  <c r="J351" i="1"/>
  <c r="J711" i="1" s="1"/>
  <c r="J407" i="1"/>
  <c r="J713" i="1" s="1"/>
  <c r="J432" i="1"/>
  <c r="J714" i="1" s="1"/>
  <c r="EN4" i="15"/>
  <c r="I17" i="1" s="1"/>
  <c r="I698" i="1" s="1"/>
  <c r="EN5" i="15"/>
  <c r="I44" i="1" s="1"/>
  <c r="I699" i="1" s="1"/>
  <c r="EN6" i="15"/>
  <c r="I69" i="1" s="1"/>
  <c r="I700" i="1" s="1"/>
  <c r="EN7" i="15"/>
  <c r="I93" i="1" s="1"/>
  <c r="I701" i="1" s="1"/>
  <c r="EN8" i="15"/>
  <c r="I118" i="1" s="1"/>
  <c r="I702" i="1" s="1"/>
  <c r="EN9" i="15"/>
  <c r="I143" i="1" s="1"/>
  <c r="I703" i="1" s="1"/>
  <c r="EN10" i="15"/>
  <c r="I168" i="1" s="1"/>
  <c r="I704" i="1" s="1"/>
  <c r="EN11" i="15"/>
  <c r="I194" i="1" s="1"/>
  <c r="I705" i="1" s="1"/>
  <c r="EN12" i="15"/>
  <c r="I224" i="1" s="1"/>
  <c r="I706" i="1" s="1"/>
  <c r="EN13" i="15"/>
  <c r="I250" i="1" s="1"/>
  <c r="I707" i="1" s="1"/>
  <c r="EN14" i="15"/>
  <c r="I274" i="1" s="1"/>
  <c r="I708" i="1" s="1"/>
  <c r="EN15" i="15"/>
  <c r="I299" i="1" s="1"/>
  <c r="I709" i="1" s="1"/>
  <c r="EN16" i="15"/>
  <c r="I325" i="1" s="1"/>
  <c r="I710" i="1" s="1"/>
  <c r="EN17" i="15"/>
  <c r="I351" i="1" s="1"/>
  <c r="EN18" i="15"/>
  <c r="I382" i="1" s="1"/>
  <c r="I712" i="1" s="1"/>
  <c r="EN19" i="15"/>
  <c r="I407" i="1" s="1"/>
  <c r="I713" i="1" s="1"/>
  <c r="EN20" i="15"/>
  <c r="I432" i="1" s="1"/>
  <c r="I714" i="1" s="1"/>
  <c r="F17" i="1"/>
  <c r="F698" i="1" s="1"/>
  <c r="F44" i="1"/>
  <c r="F699" i="1" s="1"/>
  <c r="F69" i="1"/>
  <c r="F700" i="1" s="1"/>
  <c r="F93" i="1"/>
  <c r="F701" i="1" s="1"/>
  <c r="F118" i="1"/>
  <c r="F702" i="1" s="1"/>
  <c r="F143" i="1"/>
  <c r="F703" i="1" s="1"/>
  <c r="F168" i="1"/>
  <c r="F704" i="1" s="1"/>
  <c r="F194" i="1"/>
  <c r="F705" i="1" s="1"/>
  <c r="F224" i="1"/>
  <c r="F706" i="1" s="1"/>
  <c r="F250" i="1"/>
  <c r="F707" i="1" s="1"/>
  <c r="F274" i="1"/>
  <c r="F708" i="1" s="1"/>
  <c r="F299" i="1"/>
  <c r="F709" i="1" s="1"/>
  <c r="F325" i="1"/>
  <c r="F710" i="1" s="1"/>
  <c r="F351" i="1"/>
  <c r="F711" i="1" s="1"/>
  <c r="F382" i="1"/>
  <c r="F712" i="1" s="1"/>
  <c r="F407" i="1"/>
  <c r="F713" i="1" s="1"/>
  <c r="F432" i="1"/>
  <c r="F714" i="1" s="1"/>
  <c r="E17" i="1"/>
  <c r="E698" i="1" s="1"/>
  <c r="E44" i="1"/>
  <c r="E699" i="1" s="1"/>
  <c r="E69" i="1"/>
  <c r="E700" i="1" s="1"/>
  <c r="E93" i="1"/>
  <c r="E701" i="1" s="1"/>
  <c r="E118" i="1"/>
  <c r="E702" i="1" s="1"/>
  <c r="E143" i="1"/>
  <c r="E703" i="1" s="1"/>
  <c r="E168" i="1"/>
  <c r="E704" i="1" s="1"/>
  <c r="E194" i="1"/>
  <c r="E705" i="1" s="1"/>
  <c r="E224" i="1"/>
  <c r="E706" i="1" s="1"/>
  <c r="E250" i="1"/>
  <c r="E707" i="1" s="1"/>
  <c r="E274" i="1"/>
  <c r="E708" i="1" s="1"/>
  <c r="E299" i="1"/>
  <c r="E709" i="1" s="1"/>
  <c r="E325" i="1"/>
  <c r="E710" i="1" s="1"/>
  <c r="E351" i="1"/>
  <c r="E711" i="1" s="1"/>
  <c r="E382" i="1"/>
  <c r="E712" i="1" s="1"/>
  <c r="E407" i="1"/>
  <c r="E713" i="1" s="1"/>
  <c r="E432" i="1"/>
  <c r="E714" i="1" s="1"/>
  <c r="D17" i="1"/>
  <c r="D698" i="1" s="1"/>
  <c r="D44" i="1"/>
  <c r="D699" i="1" s="1"/>
  <c r="D69" i="1"/>
  <c r="D700" i="1" s="1"/>
  <c r="D93" i="1"/>
  <c r="D701" i="1" s="1"/>
  <c r="D118" i="1"/>
  <c r="D702" i="1" s="1"/>
  <c r="D143" i="1"/>
  <c r="D703" i="1" s="1"/>
  <c r="D168" i="1"/>
  <c r="D704" i="1" s="1"/>
  <c r="D194" i="1"/>
  <c r="D705" i="1" s="1"/>
  <c r="D224" i="1"/>
  <c r="D706" i="1" s="1"/>
  <c r="D250" i="1"/>
  <c r="D707" i="1" s="1"/>
  <c r="D274" i="1"/>
  <c r="D708" i="1" s="1"/>
  <c r="D299" i="1"/>
  <c r="D709" i="1" s="1"/>
  <c r="D325" i="1"/>
  <c r="D710" i="1" s="1"/>
  <c r="D351" i="1"/>
  <c r="D711" i="1" s="1"/>
  <c r="D382" i="1"/>
  <c r="D712" i="1" s="1"/>
  <c r="D407" i="1"/>
  <c r="D713" i="1" s="1"/>
  <c r="D432" i="1"/>
  <c r="D714" i="1" s="1"/>
  <c r="C17" i="1"/>
  <c r="C698" i="1" s="1"/>
  <c r="C44" i="1"/>
  <c r="C699" i="1" s="1"/>
  <c r="C69" i="1"/>
  <c r="C700" i="1" s="1"/>
  <c r="C93" i="1"/>
  <c r="C701" i="1" s="1"/>
  <c r="C118" i="1"/>
  <c r="C702" i="1" s="1"/>
  <c r="C143" i="1"/>
  <c r="C703" i="1" s="1"/>
  <c r="C168" i="1"/>
  <c r="C704" i="1" s="1"/>
  <c r="C194" i="1"/>
  <c r="C705" i="1" s="1"/>
  <c r="C224" i="1"/>
  <c r="C706" i="1" s="1"/>
  <c r="C250" i="1"/>
  <c r="C707" i="1" s="1"/>
  <c r="C274" i="1"/>
  <c r="C708" i="1" s="1"/>
  <c r="C299" i="1"/>
  <c r="C709" i="1" s="1"/>
  <c r="C325" i="1"/>
  <c r="C710" i="1" s="1"/>
  <c r="C351" i="1"/>
  <c r="C711" i="1" s="1"/>
  <c r="C382" i="1"/>
  <c r="C712" i="1" s="1"/>
  <c r="C407" i="1"/>
  <c r="C713" i="1" s="1"/>
  <c r="C432" i="1"/>
  <c r="C714" i="1" s="1"/>
  <c r="B17" i="1"/>
  <c r="B698" i="1" s="1"/>
  <c r="B44" i="1"/>
  <c r="B699" i="1" s="1"/>
  <c r="B69" i="1"/>
  <c r="B700" i="1" s="1"/>
  <c r="B93" i="1"/>
  <c r="B701" i="1" s="1"/>
  <c r="B118" i="1"/>
  <c r="B702" i="1" s="1"/>
  <c r="B143" i="1"/>
  <c r="B703" i="1" s="1"/>
  <c r="B168" i="1"/>
  <c r="B704" i="1" s="1"/>
  <c r="B194" i="1"/>
  <c r="B705" i="1" s="1"/>
  <c r="B224" i="1"/>
  <c r="B706" i="1" s="1"/>
  <c r="B250" i="1"/>
  <c r="B707" i="1" s="1"/>
  <c r="B274" i="1"/>
  <c r="B708" i="1" s="1"/>
  <c r="B299" i="1"/>
  <c r="B709" i="1" s="1"/>
  <c r="B325" i="1"/>
  <c r="B710" i="1" s="1"/>
  <c r="B351" i="1"/>
  <c r="B711" i="1" s="1"/>
  <c r="B382" i="1"/>
  <c r="B712" i="1" s="1"/>
  <c r="B407" i="1"/>
  <c r="B713" i="1" s="1"/>
  <c r="B432" i="1"/>
  <c r="B714" i="1" s="1"/>
  <c r="G18" i="1"/>
  <c r="H18" i="1"/>
  <c r="H673" i="1" s="1"/>
  <c r="G45" i="1"/>
  <c r="G674" i="1" s="1"/>
  <c r="H45" i="1"/>
  <c r="H674" i="1" s="1"/>
  <c r="G70" i="1"/>
  <c r="H70" i="1"/>
  <c r="H675" i="1" s="1"/>
  <c r="G94" i="1"/>
  <c r="H94" i="1"/>
  <c r="H676" i="1" s="1"/>
  <c r="G119" i="1"/>
  <c r="H119" i="1"/>
  <c r="H677" i="1" s="1"/>
  <c r="G144" i="1"/>
  <c r="H144" i="1"/>
  <c r="H678" i="1" s="1"/>
  <c r="G169" i="1"/>
  <c r="H169" i="1"/>
  <c r="H679" i="1" s="1"/>
  <c r="G195" i="1"/>
  <c r="H195" i="1"/>
  <c r="H680" i="1" s="1"/>
  <c r="G225" i="1"/>
  <c r="H225" i="1"/>
  <c r="H681" i="1" s="1"/>
  <c r="G251" i="1"/>
  <c r="G682" i="1" s="1"/>
  <c r="H251" i="1"/>
  <c r="H682" i="1" s="1"/>
  <c r="G275" i="1"/>
  <c r="H275" i="1"/>
  <c r="H683" i="1" s="1"/>
  <c r="G300" i="1"/>
  <c r="H300" i="1"/>
  <c r="H684" i="1" s="1"/>
  <c r="G326" i="1"/>
  <c r="H326" i="1"/>
  <c r="H685" i="1" s="1"/>
  <c r="G352" i="1"/>
  <c r="H352" i="1"/>
  <c r="H686" i="1" s="1"/>
  <c r="G383" i="1"/>
  <c r="H383" i="1"/>
  <c r="H687" i="1" s="1"/>
  <c r="G408" i="1"/>
  <c r="H408" i="1"/>
  <c r="H688" i="1" s="1"/>
  <c r="G433" i="1"/>
  <c r="H433" i="1"/>
  <c r="H689" i="1" s="1"/>
  <c r="J18" i="1"/>
  <c r="J673" i="1" s="1"/>
  <c r="J45" i="1"/>
  <c r="J674" i="1" s="1"/>
  <c r="J70" i="1"/>
  <c r="J675" i="1" s="1"/>
  <c r="J94" i="1"/>
  <c r="J676" i="1" s="1"/>
  <c r="J119" i="1"/>
  <c r="J677" i="1" s="1"/>
  <c r="J144" i="1"/>
  <c r="J678" i="1" s="1"/>
  <c r="J169" i="1"/>
  <c r="J679" i="1" s="1"/>
  <c r="J195" i="1"/>
  <c r="J680" i="1" s="1"/>
  <c r="J225" i="1"/>
  <c r="J681" i="1" s="1"/>
  <c r="J251" i="1"/>
  <c r="J682" i="1" s="1"/>
  <c r="J275" i="1"/>
  <c r="J683" i="1" s="1"/>
  <c r="J300" i="1"/>
  <c r="J684" i="1" s="1"/>
  <c r="J326" i="1"/>
  <c r="J685" i="1" s="1"/>
  <c r="J352" i="1"/>
  <c r="J686" i="1" s="1"/>
  <c r="J383" i="1"/>
  <c r="J687" i="1" s="1"/>
  <c r="J408" i="1"/>
  <c r="J688" i="1" s="1"/>
  <c r="J433" i="1"/>
  <c r="J689" i="1" s="1"/>
  <c r="BG4" i="15"/>
  <c r="I18" i="1" s="1"/>
  <c r="I673" i="1" s="1"/>
  <c r="BG5" i="15"/>
  <c r="I45" i="1" s="1"/>
  <c r="I674" i="1" s="1"/>
  <c r="I70" i="1"/>
  <c r="I675" i="1" s="1"/>
  <c r="BG7" i="15"/>
  <c r="I94" i="1" s="1"/>
  <c r="BG8" i="15"/>
  <c r="I119" i="1" s="1"/>
  <c r="I677" i="1" s="1"/>
  <c r="BG9" i="15"/>
  <c r="I144" i="1" s="1"/>
  <c r="I678" i="1" s="1"/>
  <c r="BG10" i="15"/>
  <c r="I169" i="1" s="1"/>
  <c r="I679" i="1" s="1"/>
  <c r="BG11" i="15"/>
  <c r="I195" i="1" s="1"/>
  <c r="I680" i="1" s="1"/>
  <c r="BG12" i="15"/>
  <c r="I225" i="1" s="1"/>
  <c r="I681" i="1" s="1"/>
  <c r="BG13" i="15"/>
  <c r="I251" i="1" s="1"/>
  <c r="I682" i="1" s="1"/>
  <c r="BG14" i="15"/>
  <c r="I275" i="1" s="1"/>
  <c r="I683" i="1" s="1"/>
  <c r="BG15" i="15"/>
  <c r="I300" i="1" s="1"/>
  <c r="I684" i="1" s="1"/>
  <c r="BG16" i="15"/>
  <c r="I326" i="1" s="1"/>
  <c r="I685" i="1" s="1"/>
  <c r="BG17" i="15"/>
  <c r="I352" i="1" s="1"/>
  <c r="I686" i="1" s="1"/>
  <c r="BG18" i="15"/>
  <c r="I383" i="1" s="1"/>
  <c r="I687" i="1" s="1"/>
  <c r="BG19" i="15"/>
  <c r="I408" i="1" s="1"/>
  <c r="I688" i="1" s="1"/>
  <c r="BG20" i="15"/>
  <c r="I433" i="1" s="1"/>
  <c r="I689" i="1" s="1"/>
  <c r="F18" i="1"/>
  <c r="F673" i="1" s="1"/>
  <c r="F45" i="1"/>
  <c r="F674" i="1" s="1"/>
  <c r="F70" i="1"/>
  <c r="F675" i="1" s="1"/>
  <c r="F94" i="1"/>
  <c r="F676" i="1" s="1"/>
  <c r="F119" i="1"/>
  <c r="F677" i="1" s="1"/>
  <c r="F144" i="1"/>
  <c r="F678" i="1" s="1"/>
  <c r="F169" i="1"/>
  <c r="F679" i="1" s="1"/>
  <c r="F195" i="1"/>
  <c r="F680" i="1" s="1"/>
  <c r="F225" i="1"/>
  <c r="F681" i="1" s="1"/>
  <c r="F251" i="1"/>
  <c r="F682" i="1" s="1"/>
  <c r="F275" i="1"/>
  <c r="F683" i="1" s="1"/>
  <c r="F300" i="1"/>
  <c r="F684" i="1" s="1"/>
  <c r="F326" i="1"/>
  <c r="F685" i="1" s="1"/>
  <c r="F352" i="1"/>
  <c r="F686" i="1" s="1"/>
  <c r="F383" i="1"/>
  <c r="F687" i="1" s="1"/>
  <c r="F408" i="1"/>
  <c r="F688" i="1" s="1"/>
  <c r="F433" i="1"/>
  <c r="F689" i="1" s="1"/>
  <c r="E18" i="1"/>
  <c r="E673" i="1" s="1"/>
  <c r="E45" i="1"/>
  <c r="E674" i="1" s="1"/>
  <c r="E70" i="1"/>
  <c r="E675" i="1" s="1"/>
  <c r="E94" i="1"/>
  <c r="E676" i="1" s="1"/>
  <c r="E119" i="1"/>
  <c r="E677" i="1" s="1"/>
  <c r="E144" i="1"/>
  <c r="E678" i="1" s="1"/>
  <c r="E169" i="1"/>
  <c r="E679" i="1" s="1"/>
  <c r="E195" i="1"/>
  <c r="E680" i="1" s="1"/>
  <c r="E225" i="1"/>
  <c r="E681" i="1" s="1"/>
  <c r="E251" i="1"/>
  <c r="E682" i="1" s="1"/>
  <c r="E275" i="1"/>
  <c r="E683" i="1" s="1"/>
  <c r="E300" i="1"/>
  <c r="E684" i="1" s="1"/>
  <c r="E326" i="1"/>
  <c r="E685" i="1" s="1"/>
  <c r="E352" i="1"/>
  <c r="E686" i="1" s="1"/>
  <c r="E383" i="1"/>
  <c r="E687" i="1" s="1"/>
  <c r="E408" i="1"/>
  <c r="E688" i="1" s="1"/>
  <c r="E433" i="1"/>
  <c r="E689" i="1" s="1"/>
  <c r="D18" i="1"/>
  <c r="D673" i="1" s="1"/>
  <c r="D45" i="1"/>
  <c r="D674" i="1" s="1"/>
  <c r="D70" i="1"/>
  <c r="D675" i="1" s="1"/>
  <c r="D94" i="1"/>
  <c r="D676" i="1" s="1"/>
  <c r="D119" i="1"/>
  <c r="D677" i="1" s="1"/>
  <c r="D144" i="1"/>
  <c r="D678" i="1" s="1"/>
  <c r="D169" i="1"/>
  <c r="D679" i="1" s="1"/>
  <c r="D195" i="1"/>
  <c r="D680" i="1" s="1"/>
  <c r="D225" i="1"/>
  <c r="D681" i="1" s="1"/>
  <c r="D251" i="1"/>
  <c r="D682" i="1" s="1"/>
  <c r="D275" i="1"/>
  <c r="D683" i="1" s="1"/>
  <c r="D300" i="1"/>
  <c r="D684" i="1" s="1"/>
  <c r="D326" i="1"/>
  <c r="D685" i="1" s="1"/>
  <c r="D352" i="1"/>
  <c r="D686" i="1" s="1"/>
  <c r="D383" i="1"/>
  <c r="D687" i="1" s="1"/>
  <c r="D408" i="1"/>
  <c r="D688" i="1" s="1"/>
  <c r="D433" i="1"/>
  <c r="D689" i="1" s="1"/>
  <c r="C18" i="1"/>
  <c r="C673" i="1" s="1"/>
  <c r="C45" i="1"/>
  <c r="C674" i="1" s="1"/>
  <c r="C70" i="1"/>
  <c r="C675" i="1" s="1"/>
  <c r="C94" i="1"/>
  <c r="C119" i="1"/>
  <c r="C677" i="1" s="1"/>
  <c r="C144" i="1"/>
  <c r="C678" i="1" s="1"/>
  <c r="C169" i="1"/>
  <c r="C679" i="1" s="1"/>
  <c r="C195" i="1"/>
  <c r="C680" i="1" s="1"/>
  <c r="C225" i="1"/>
  <c r="C681" i="1" s="1"/>
  <c r="C251" i="1"/>
  <c r="C682" i="1" s="1"/>
  <c r="C275" i="1"/>
  <c r="C683" i="1" s="1"/>
  <c r="C300" i="1"/>
  <c r="C684" i="1" s="1"/>
  <c r="C326" i="1"/>
  <c r="C685" i="1" s="1"/>
  <c r="C352" i="1"/>
  <c r="C686" i="1" s="1"/>
  <c r="C383" i="1"/>
  <c r="C687" i="1" s="1"/>
  <c r="C408" i="1"/>
  <c r="C688" i="1" s="1"/>
  <c r="C433" i="1"/>
  <c r="C689" i="1" s="1"/>
  <c r="B18" i="1"/>
  <c r="B673" i="1" s="1"/>
  <c r="B45" i="1"/>
  <c r="B674" i="1" s="1"/>
  <c r="B70" i="1"/>
  <c r="B675" i="1" s="1"/>
  <c r="B94" i="1"/>
  <c r="B676" i="1" s="1"/>
  <c r="B119" i="1"/>
  <c r="B677" i="1" s="1"/>
  <c r="B144" i="1"/>
  <c r="B678" i="1" s="1"/>
  <c r="B169" i="1"/>
  <c r="B679" i="1" s="1"/>
  <c r="B195" i="1"/>
  <c r="B680" i="1" s="1"/>
  <c r="B225" i="1"/>
  <c r="B681" i="1" s="1"/>
  <c r="B251" i="1"/>
  <c r="B682" i="1" s="1"/>
  <c r="B275" i="1"/>
  <c r="B683" i="1" s="1"/>
  <c r="B300" i="1"/>
  <c r="B684" i="1" s="1"/>
  <c r="B326" i="1"/>
  <c r="B685" i="1" s="1"/>
  <c r="B352" i="1"/>
  <c r="B686" i="1" s="1"/>
  <c r="B383" i="1"/>
  <c r="B687" i="1" s="1"/>
  <c r="B408" i="1"/>
  <c r="B688" i="1" s="1"/>
  <c r="B433" i="1"/>
  <c r="B689" i="1" s="1"/>
  <c r="G22" i="1"/>
  <c r="H22" i="1"/>
  <c r="H648" i="1" s="1"/>
  <c r="G74" i="1"/>
  <c r="H74" i="1"/>
  <c r="H650" i="1" s="1"/>
  <c r="H98" i="1"/>
  <c r="G98" i="1"/>
  <c r="H123" i="1"/>
  <c r="G123" i="1"/>
  <c r="H148" i="1"/>
  <c r="H653" i="1" s="1"/>
  <c r="G148" i="1"/>
  <c r="H173" i="1"/>
  <c r="H654" i="1" s="1"/>
  <c r="G173" i="1"/>
  <c r="G199" i="1"/>
  <c r="G655" i="1" s="1"/>
  <c r="H199" i="1"/>
  <c r="H655" i="1" s="1"/>
  <c r="H229" i="1"/>
  <c r="H656" i="1" s="1"/>
  <c r="G229" i="1"/>
  <c r="G279" i="1"/>
  <c r="H279" i="1"/>
  <c r="H658" i="1" s="1"/>
  <c r="H330" i="1"/>
  <c r="H660" i="1" s="1"/>
  <c r="G330" i="1"/>
  <c r="H350" i="1"/>
  <c r="H661" i="1" s="1"/>
  <c r="G350" i="1"/>
  <c r="G661" i="1" s="1"/>
  <c r="G387" i="1"/>
  <c r="H387" i="1"/>
  <c r="H662" i="1" s="1"/>
  <c r="G255" i="1"/>
  <c r="G304" i="1"/>
  <c r="G412" i="1"/>
  <c r="G437" i="1"/>
  <c r="J22" i="1"/>
  <c r="J648" i="1" s="1"/>
  <c r="J74" i="1"/>
  <c r="J650" i="1" s="1"/>
  <c r="J98" i="1"/>
  <c r="J651" i="1" s="1"/>
  <c r="J123" i="1"/>
  <c r="J652" i="1" s="1"/>
  <c r="J148" i="1"/>
  <c r="J653" i="1" s="1"/>
  <c r="J173" i="1"/>
  <c r="J654" i="1" s="1"/>
  <c r="J199" i="1"/>
  <c r="J655" i="1" s="1"/>
  <c r="J229" i="1"/>
  <c r="J656" i="1" s="1"/>
  <c r="J255" i="1"/>
  <c r="J657" i="1" s="1"/>
  <c r="J279" i="1"/>
  <c r="J658" i="1" s="1"/>
  <c r="J304" i="1"/>
  <c r="J659" i="1" s="1"/>
  <c r="J330" i="1"/>
  <c r="J660" i="1" s="1"/>
  <c r="J350" i="1"/>
  <c r="J661" i="1" s="1"/>
  <c r="J387" i="1"/>
  <c r="J662" i="1" s="1"/>
  <c r="J412" i="1"/>
  <c r="J663" i="1" s="1"/>
  <c r="J437" i="1"/>
  <c r="J664" i="1" s="1"/>
  <c r="ED4" i="15"/>
  <c r="I22" i="1" s="1"/>
  <c r="I648" i="1" s="1"/>
  <c r="ED6" i="15"/>
  <c r="I74" i="1" s="1"/>
  <c r="I650" i="1" s="1"/>
  <c r="ED7" i="15"/>
  <c r="I98" i="1" s="1"/>
  <c r="I651" i="1" s="1"/>
  <c r="ED8" i="15"/>
  <c r="I123" i="1" s="1"/>
  <c r="I652" i="1" s="1"/>
  <c r="ED9" i="15"/>
  <c r="I148" i="1" s="1"/>
  <c r="I653" i="1" s="1"/>
  <c r="ED10" i="15"/>
  <c r="I173" i="1" s="1"/>
  <c r="I654" i="1" s="1"/>
  <c r="ED11" i="15"/>
  <c r="I199" i="1" s="1"/>
  <c r="I655" i="1" s="1"/>
  <c r="ED12" i="15"/>
  <c r="I229" i="1" s="1"/>
  <c r="I656" i="1" s="1"/>
  <c r="ED13" i="15"/>
  <c r="ED14" i="15"/>
  <c r="I279" i="1" s="1"/>
  <c r="I658" i="1" s="1"/>
  <c r="ED15" i="15"/>
  <c r="I304" i="1" s="1"/>
  <c r="I659" i="1" s="1"/>
  <c r="ED16" i="15"/>
  <c r="I330" i="1" s="1"/>
  <c r="I660" i="1" s="1"/>
  <c r="ED17" i="15"/>
  <c r="I350" i="1" s="1"/>
  <c r="I661" i="1" s="1"/>
  <c r="ED18" i="15"/>
  <c r="I387" i="1" s="1"/>
  <c r="I662" i="1" s="1"/>
  <c r="ED19" i="15"/>
  <c r="I412" i="1" s="1"/>
  <c r="I663" i="1" s="1"/>
  <c r="ED20" i="15"/>
  <c r="I437" i="1" s="1"/>
  <c r="I664" i="1" s="1"/>
  <c r="F22" i="1"/>
  <c r="F648" i="1" s="1"/>
  <c r="F74" i="1"/>
  <c r="F650" i="1" s="1"/>
  <c r="F98" i="1"/>
  <c r="F651" i="1" s="1"/>
  <c r="F123" i="1"/>
  <c r="F652" i="1" s="1"/>
  <c r="F173" i="1"/>
  <c r="F654" i="1" s="1"/>
  <c r="F199" i="1"/>
  <c r="F655" i="1" s="1"/>
  <c r="F229" i="1"/>
  <c r="F656" i="1" s="1"/>
  <c r="F255" i="1"/>
  <c r="F657" i="1" s="1"/>
  <c r="F279" i="1"/>
  <c r="F658" i="1" s="1"/>
  <c r="F304" i="1"/>
  <c r="F659" i="1" s="1"/>
  <c r="F330" i="1"/>
  <c r="F660" i="1" s="1"/>
  <c r="F350" i="1"/>
  <c r="F661" i="1" s="1"/>
  <c r="F387" i="1"/>
  <c r="F662" i="1" s="1"/>
  <c r="F412" i="1"/>
  <c r="F663" i="1" s="1"/>
  <c r="F437" i="1"/>
  <c r="F664" i="1" s="1"/>
  <c r="E22" i="1"/>
  <c r="E648" i="1" s="1"/>
  <c r="E74" i="1"/>
  <c r="E650" i="1" s="1"/>
  <c r="E98" i="1"/>
  <c r="E651" i="1" s="1"/>
  <c r="E123" i="1"/>
  <c r="E652" i="1" s="1"/>
  <c r="E173" i="1"/>
  <c r="E654" i="1" s="1"/>
  <c r="E199" i="1"/>
  <c r="E655" i="1" s="1"/>
  <c r="E229" i="1"/>
  <c r="E656" i="1" s="1"/>
  <c r="E255" i="1"/>
  <c r="E657" i="1" s="1"/>
  <c r="E279" i="1"/>
  <c r="E658" i="1" s="1"/>
  <c r="E304" i="1"/>
  <c r="E659" i="1" s="1"/>
  <c r="E330" i="1"/>
  <c r="E660" i="1" s="1"/>
  <c r="E350" i="1"/>
  <c r="E661" i="1" s="1"/>
  <c r="E387" i="1"/>
  <c r="E662" i="1" s="1"/>
  <c r="E412" i="1"/>
  <c r="E663" i="1" s="1"/>
  <c r="E437" i="1"/>
  <c r="E664" i="1" s="1"/>
  <c r="D22" i="1"/>
  <c r="D648" i="1" s="1"/>
  <c r="D74" i="1"/>
  <c r="D650" i="1" s="1"/>
  <c r="D98" i="1"/>
  <c r="D651" i="1" s="1"/>
  <c r="D123" i="1"/>
  <c r="D652" i="1" s="1"/>
  <c r="D173" i="1"/>
  <c r="D654" i="1" s="1"/>
  <c r="D199" i="1"/>
  <c r="D655" i="1" s="1"/>
  <c r="D229" i="1"/>
  <c r="D656" i="1" s="1"/>
  <c r="D255" i="1"/>
  <c r="D657" i="1" s="1"/>
  <c r="D279" i="1"/>
  <c r="D658" i="1" s="1"/>
  <c r="D304" i="1"/>
  <c r="D659" i="1" s="1"/>
  <c r="D330" i="1"/>
  <c r="D660" i="1" s="1"/>
  <c r="D350" i="1"/>
  <c r="D661" i="1" s="1"/>
  <c r="D412" i="1"/>
  <c r="D663" i="1" s="1"/>
  <c r="D437" i="1"/>
  <c r="D664" i="1" s="1"/>
  <c r="C22" i="1"/>
  <c r="C648" i="1" s="1"/>
  <c r="C74" i="1"/>
  <c r="C650" i="1" s="1"/>
  <c r="C98" i="1"/>
  <c r="C651" i="1" s="1"/>
  <c r="C123" i="1"/>
  <c r="C652" i="1" s="1"/>
  <c r="C148" i="1"/>
  <c r="C653" i="1" s="1"/>
  <c r="C173" i="1"/>
  <c r="C654" i="1" s="1"/>
  <c r="C199" i="1"/>
  <c r="C655" i="1" s="1"/>
  <c r="C229" i="1"/>
  <c r="C656" i="1" s="1"/>
  <c r="C255" i="1"/>
  <c r="C657" i="1" s="1"/>
  <c r="C279" i="1"/>
  <c r="C658" i="1" s="1"/>
  <c r="C304" i="1"/>
  <c r="C659" i="1" s="1"/>
  <c r="C330" i="1"/>
  <c r="C660" i="1" s="1"/>
  <c r="C350" i="1"/>
  <c r="C661" i="1" s="1"/>
  <c r="C387" i="1"/>
  <c r="C662" i="1" s="1"/>
  <c r="C412" i="1"/>
  <c r="C663" i="1" s="1"/>
  <c r="C437" i="1"/>
  <c r="C664" i="1" s="1"/>
  <c r="B22" i="1"/>
  <c r="B648" i="1" s="1"/>
  <c r="B49" i="1"/>
  <c r="B649" i="1" s="1"/>
  <c r="B74" i="1"/>
  <c r="B650" i="1" s="1"/>
  <c r="B98" i="1"/>
  <c r="B651" i="1" s="1"/>
  <c r="B123" i="1"/>
  <c r="B652" i="1" s="1"/>
  <c r="B148" i="1"/>
  <c r="B653" i="1" s="1"/>
  <c r="B173" i="1"/>
  <c r="B654" i="1" s="1"/>
  <c r="B199" i="1"/>
  <c r="B655" i="1" s="1"/>
  <c r="B229" i="1"/>
  <c r="B656" i="1" s="1"/>
  <c r="B255" i="1"/>
  <c r="B657" i="1" s="1"/>
  <c r="B279" i="1"/>
  <c r="B658" i="1" s="1"/>
  <c r="B304" i="1"/>
  <c r="B659" i="1" s="1"/>
  <c r="B330" i="1"/>
  <c r="B660" i="1" s="1"/>
  <c r="B350" i="1"/>
  <c r="B661" i="1" s="1"/>
  <c r="B387" i="1"/>
  <c r="B662" i="1" s="1"/>
  <c r="B412" i="1"/>
  <c r="B663" i="1" s="1"/>
  <c r="B437" i="1"/>
  <c r="B664" i="1" s="1"/>
  <c r="G16" i="1"/>
  <c r="H16" i="1"/>
  <c r="H623" i="1" s="1"/>
  <c r="G68" i="1"/>
  <c r="H68" i="1"/>
  <c r="H625" i="1" s="1"/>
  <c r="G92" i="1"/>
  <c r="G626" i="1" s="1"/>
  <c r="H92" i="1"/>
  <c r="G117" i="1"/>
  <c r="G627" i="1" s="1"/>
  <c r="H117" i="1"/>
  <c r="H627" i="1" s="1"/>
  <c r="G142" i="1"/>
  <c r="H142" i="1"/>
  <c r="H628" i="1" s="1"/>
  <c r="G167" i="1"/>
  <c r="H167" i="1"/>
  <c r="H629" i="1" s="1"/>
  <c r="G193" i="1"/>
  <c r="H193" i="1"/>
  <c r="G223" i="1"/>
  <c r="G631" i="1" s="1"/>
  <c r="H223" i="1"/>
  <c r="H631" i="1" s="1"/>
  <c r="G248" i="1"/>
  <c r="H248" i="1"/>
  <c r="H632" i="1" s="1"/>
  <c r="G273" i="1"/>
  <c r="H273" i="1"/>
  <c r="H633" i="1" s="1"/>
  <c r="G298" i="1"/>
  <c r="H298" i="1"/>
  <c r="H634" i="1" s="1"/>
  <c r="G324" i="1"/>
  <c r="H324" i="1"/>
  <c r="H635" i="1" s="1"/>
  <c r="G349" i="1"/>
  <c r="H349" i="1"/>
  <c r="H636" i="1" s="1"/>
  <c r="G406" i="1"/>
  <c r="H406" i="1"/>
  <c r="H638" i="1" s="1"/>
  <c r="G431" i="1"/>
  <c r="H431" i="1"/>
  <c r="H639" i="1" s="1"/>
  <c r="G43" i="1"/>
  <c r="G381" i="1"/>
  <c r="J16" i="1"/>
  <c r="J623" i="1" s="1"/>
  <c r="J43" i="1"/>
  <c r="J624" i="1" s="1"/>
  <c r="J68" i="1"/>
  <c r="J625" i="1" s="1"/>
  <c r="J92" i="1"/>
  <c r="J626" i="1" s="1"/>
  <c r="J117" i="1"/>
  <c r="J627" i="1" s="1"/>
  <c r="J142" i="1"/>
  <c r="J628" i="1" s="1"/>
  <c r="J167" i="1"/>
  <c r="J629" i="1" s="1"/>
  <c r="J193" i="1"/>
  <c r="J630" i="1" s="1"/>
  <c r="J223" i="1"/>
  <c r="J631" i="1" s="1"/>
  <c r="J248" i="1"/>
  <c r="J632" i="1" s="1"/>
  <c r="J273" i="1"/>
  <c r="J633" i="1" s="1"/>
  <c r="J298" i="1"/>
  <c r="J634" i="1" s="1"/>
  <c r="J324" i="1"/>
  <c r="J635" i="1" s="1"/>
  <c r="J349" i="1"/>
  <c r="J636" i="1" s="1"/>
  <c r="J381" i="1"/>
  <c r="J637" i="1" s="1"/>
  <c r="J406" i="1"/>
  <c r="J638" i="1" s="1"/>
  <c r="J431" i="1"/>
  <c r="J639" i="1" s="1"/>
  <c r="AC4" i="15"/>
  <c r="I16" i="1" s="1"/>
  <c r="I623" i="1" s="1"/>
  <c r="AC5" i="15"/>
  <c r="I43" i="1" s="1"/>
  <c r="I624" i="1" s="1"/>
  <c r="AC6" i="15"/>
  <c r="I68" i="1" s="1"/>
  <c r="I625" i="1" s="1"/>
  <c r="AC7" i="15"/>
  <c r="I92" i="1" s="1"/>
  <c r="I626" i="1" s="1"/>
  <c r="AC8" i="15"/>
  <c r="I117" i="1" s="1"/>
  <c r="I627" i="1" s="1"/>
  <c r="AC9" i="15"/>
  <c r="I142" i="1" s="1"/>
  <c r="I628" i="1" s="1"/>
  <c r="AC10" i="15"/>
  <c r="I167" i="1" s="1"/>
  <c r="I629" i="1" s="1"/>
  <c r="AC11" i="15"/>
  <c r="I193" i="1" s="1"/>
  <c r="I630" i="1" s="1"/>
  <c r="AC12" i="15"/>
  <c r="I223" i="1" s="1"/>
  <c r="I631" i="1" s="1"/>
  <c r="AC13" i="15"/>
  <c r="I248" i="1" s="1"/>
  <c r="I632" i="1" s="1"/>
  <c r="AC14" i="15"/>
  <c r="I273" i="1" s="1"/>
  <c r="I633" i="1" s="1"/>
  <c r="AC15" i="15"/>
  <c r="I298" i="1" s="1"/>
  <c r="I634" i="1" s="1"/>
  <c r="AC16" i="15"/>
  <c r="I324" i="1" s="1"/>
  <c r="I635" i="1" s="1"/>
  <c r="AC17" i="15"/>
  <c r="I349" i="1" s="1"/>
  <c r="I636" i="1" s="1"/>
  <c r="AC18" i="15"/>
  <c r="I381" i="1" s="1"/>
  <c r="I637" i="1" s="1"/>
  <c r="AC19" i="15"/>
  <c r="I406" i="1" s="1"/>
  <c r="I638" i="1" s="1"/>
  <c r="AC20" i="15"/>
  <c r="I431" i="1" s="1"/>
  <c r="I639" i="1" s="1"/>
  <c r="F16" i="1"/>
  <c r="F623" i="1" s="1"/>
  <c r="F43" i="1"/>
  <c r="F624" i="1" s="1"/>
  <c r="F68" i="1"/>
  <c r="F625" i="1" s="1"/>
  <c r="F92" i="1"/>
  <c r="F626" i="1" s="1"/>
  <c r="F117" i="1"/>
  <c r="F627" i="1" s="1"/>
  <c r="F142" i="1"/>
  <c r="F628" i="1" s="1"/>
  <c r="F167" i="1"/>
  <c r="F629" i="1" s="1"/>
  <c r="F193" i="1"/>
  <c r="F630" i="1" s="1"/>
  <c r="F223" i="1"/>
  <c r="F631" i="1" s="1"/>
  <c r="F248" i="1"/>
  <c r="F632" i="1" s="1"/>
  <c r="F273" i="1"/>
  <c r="F633" i="1" s="1"/>
  <c r="F298" i="1"/>
  <c r="F634" i="1" s="1"/>
  <c r="F324" i="1"/>
  <c r="F635" i="1" s="1"/>
  <c r="F349" i="1"/>
  <c r="F636" i="1" s="1"/>
  <c r="F381" i="1"/>
  <c r="F637" i="1" s="1"/>
  <c r="F406" i="1"/>
  <c r="F638" i="1" s="1"/>
  <c r="F431" i="1"/>
  <c r="F639" i="1" s="1"/>
  <c r="E16" i="1"/>
  <c r="E623" i="1" s="1"/>
  <c r="E43" i="1"/>
  <c r="E624" i="1" s="1"/>
  <c r="E68" i="1"/>
  <c r="E625" i="1" s="1"/>
  <c r="E92" i="1"/>
  <c r="E626" i="1" s="1"/>
  <c r="E117" i="1"/>
  <c r="E627" i="1" s="1"/>
  <c r="E142" i="1"/>
  <c r="E628" i="1" s="1"/>
  <c r="E167" i="1"/>
  <c r="E629" i="1" s="1"/>
  <c r="E193" i="1"/>
  <c r="E630" i="1" s="1"/>
  <c r="E223" i="1"/>
  <c r="E631" i="1" s="1"/>
  <c r="E248" i="1"/>
  <c r="E632" i="1" s="1"/>
  <c r="E273" i="1"/>
  <c r="E633" i="1" s="1"/>
  <c r="E298" i="1"/>
  <c r="E634" i="1" s="1"/>
  <c r="E324" i="1"/>
  <c r="E635" i="1" s="1"/>
  <c r="E349" i="1"/>
  <c r="E636" i="1" s="1"/>
  <c r="E381" i="1"/>
  <c r="E637" i="1" s="1"/>
  <c r="E406" i="1"/>
  <c r="E638" i="1" s="1"/>
  <c r="E431" i="1"/>
  <c r="E639" i="1" s="1"/>
  <c r="D16" i="1"/>
  <c r="D623" i="1" s="1"/>
  <c r="D43" i="1"/>
  <c r="D624" i="1" s="1"/>
  <c r="D68" i="1"/>
  <c r="D549" i="1" s="1"/>
  <c r="D92" i="1"/>
  <c r="D626" i="1" s="1"/>
  <c r="D117" i="1"/>
  <c r="D627" i="1" s="1"/>
  <c r="D142" i="1"/>
  <c r="D628" i="1" s="1"/>
  <c r="D167" i="1"/>
  <c r="D629" i="1" s="1"/>
  <c r="D193" i="1"/>
  <c r="D630" i="1" s="1"/>
  <c r="D223" i="1"/>
  <c r="D631" i="1" s="1"/>
  <c r="D248" i="1"/>
  <c r="D632" i="1" s="1"/>
  <c r="D273" i="1"/>
  <c r="D633" i="1" s="1"/>
  <c r="D298" i="1"/>
  <c r="D634" i="1" s="1"/>
  <c r="D324" i="1"/>
  <c r="D635" i="1" s="1"/>
  <c r="D349" i="1"/>
  <c r="D636" i="1" s="1"/>
  <c r="D381" i="1"/>
  <c r="D637" i="1" s="1"/>
  <c r="D406" i="1"/>
  <c r="D638" i="1" s="1"/>
  <c r="D431" i="1"/>
  <c r="D639" i="1" s="1"/>
  <c r="C16" i="1"/>
  <c r="C623" i="1" s="1"/>
  <c r="C43" i="1"/>
  <c r="C624" i="1" s="1"/>
  <c r="C68" i="1"/>
  <c r="C625" i="1" s="1"/>
  <c r="C92" i="1"/>
  <c r="C626" i="1" s="1"/>
  <c r="C117" i="1"/>
  <c r="C627" i="1" s="1"/>
  <c r="C142" i="1"/>
  <c r="C628" i="1" s="1"/>
  <c r="C167" i="1"/>
  <c r="C629" i="1" s="1"/>
  <c r="C193" i="1"/>
  <c r="C630" i="1" s="1"/>
  <c r="C223" i="1"/>
  <c r="C631" i="1" s="1"/>
  <c r="C248" i="1"/>
  <c r="C632" i="1" s="1"/>
  <c r="C273" i="1"/>
  <c r="C633" i="1" s="1"/>
  <c r="C298" i="1"/>
  <c r="C634" i="1" s="1"/>
  <c r="C324" i="1"/>
  <c r="C635" i="1" s="1"/>
  <c r="C349" i="1"/>
  <c r="C636" i="1" s="1"/>
  <c r="C381" i="1"/>
  <c r="C637" i="1" s="1"/>
  <c r="C406" i="1"/>
  <c r="C638" i="1" s="1"/>
  <c r="C431" i="1"/>
  <c r="C639" i="1" s="1"/>
  <c r="B16" i="1"/>
  <c r="B623" i="1" s="1"/>
  <c r="B43" i="1"/>
  <c r="B624" i="1" s="1"/>
  <c r="B68" i="1"/>
  <c r="B625" i="1" s="1"/>
  <c r="B92" i="1"/>
  <c r="B117" i="1"/>
  <c r="B627" i="1" s="1"/>
  <c r="B142" i="1"/>
  <c r="B628" i="1" s="1"/>
  <c r="B167" i="1"/>
  <c r="B629" i="1" s="1"/>
  <c r="B193" i="1"/>
  <c r="B630" i="1" s="1"/>
  <c r="B223" i="1"/>
  <c r="B631" i="1" s="1"/>
  <c r="B248" i="1"/>
  <c r="B632" i="1" s="1"/>
  <c r="B273" i="1"/>
  <c r="B633" i="1" s="1"/>
  <c r="B298" i="1"/>
  <c r="B634" i="1" s="1"/>
  <c r="B324" i="1"/>
  <c r="B635" i="1" s="1"/>
  <c r="B349" i="1"/>
  <c r="B636" i="1" s="1"/>
  <c r="B381" i="1"/>
  <c r="B637" i="1" s="1"/>
  <c r="B406" i="1"/>
  <c r="B638" i="1" s="1"/>
  <c r="B431" i="1"/>
  <c r="B639" i="1" s="1"/>
  <c r="G14" i="1"/>
  <c r="H14" i="1"/>
  <c r="H598" i="1" s="1"/>
  <c r="G90" i="1"/>
  <c r="G601" i="1" s="1"/>
  <c r="H90" i="1"/>
  <c r="H601" i="1" s="1"/>
  <c r="G115" i="1"/>
  <c r="H115" i="1"/>
  <c r="H602" i="1" s="1"/>
  <c r="G140" i="1"/>
  <c r="G603" i="1" s="1"/>
  <c r="H140" i="1"/>
  <c r="H603" i="1" s="1"/>
  <c r="G165" i="1"/>
  <c r="H165" i="1"/>
  <c r="H604" i="1" s="1"/>
  <c r="G191" i="1"/>
  <c r="H191" i="1"/>
  <c r="H605" i="1" s="1"/>
  <c r="H246" i="1"/>
  <c r="H607" i="1" s="1"/>
  <c r="G246" i="1"/>
  <c r="H271" i="1"/>
  <c r="H608" i="1" s="1"/>
  <c r="G271" i="1"/>
  <c r="G322" i="1"/>
  <c r="H322" i="1"/>
  <c r="H610" i="1" s="1"/>
  <c r="G347" i="1"/>
  <c r="H347" i="1"/>
  <c r="H611" i="1" s="1"/>
  <c r="H404" i="1"/>
  <c r="H613" i="1" s="1"/>
  <c r="G404" i="1"/>
  <c r="J14" i="1"/>
  <c r="J598" i="1" s="1"/>
  <c r="J41" i="1"/>
  <c r="J66" i="1"/>
  <c r="J600" i="1" s="1"/>
  <c r="J90" i="1"/>
  <c r="J601" i="1" s="1"/>
  <c r="J115" i="1"/>
  <c r="J602" i="1" s="1"/>
  <c r="J140" i="1"/>
  <c r="J165" i="1"/>
  <c r="J604" i="1" s="1"/>
  <c r="J191" i="1"/>
  <c r="J605" i="1" s="1"/>
  <c r="J221" i="1"/>
  <c r="J606" i="1" s="1"/>
  <c r="J246" i="1"/>
  <c r="J607" i="1" s="1"/>
  <c r="J271" i="1"/>
  <c r="J608" i="1" s="1"/>
  <c r="J296" i="1"/>
  <c r="J609" i="1" s="1"/>
  <c r="J322" i="1"/>
  <c r="J610" i="1" s="1"/>
  <c r="J347" i="1"/>
  <c r="J611" i="1" s="1"/>
  <c r="J379" i="1"/>
  <c r="J612" i="1" s="1"/>
  <c r="J404" i="1"/>
  <c r="J613" i="1" s="1"/>
  <c r="CZ4" i="15"/>
  <c r="I14" i="1" s="1"/>
  <c r="I598" i="1" s="1"/>
  <c r="CZ5" i="15"/>
  <c r="I41" i="1" s="1"/>
  <c r="I599" i="1" s="1"/>
  <c r="CZ6" i="15"/>
  <c r="I66" i="1" s="1"/>
  <c r="I600" i="1" s="1"/>
  <c r="CZ7" i="15"/>
  <c r="I90" i="1" s="1"/>
  <c r="I601" i="1" s="1"/>
  <c r="CZ8" i="15"/>
  <c r="I115" i="1" s="1"/>
  <c r="I602" i="1" s="1"/>
  <c r="CZ9" i="15"/>
  <c r="I140" i="1" s="1"/>
  <c r="CZ10" i="15"/>
  <c r="I165" i="1" s="1"/>
  <c r="I604" i="1" s="1"/>
  <c r="CZ11" i="15"/>
  <c r="I191" i="1" s="1"/>
  <c r="I605" i="1" s="1"/>
  <c r="CZ12" i="15"/>
  <c r="I221" i="1" s="1"/>
  <c r="I606" i="1" s="1"/>
  <c r="CZ13" i="15"/>
  <c r="I246" i="1" s="1"/>
  <c r="I607" i="1" s="1"/>
  <c r="CZ14" i="15"/>
  <c r="I271" i="1" s="1"/>
  <c r="I608" i="1" s="1"/>
  <c r="CZ15" i="15"/>
  <c r="I296" i="1" s="1"/>
  <c r="I609" i="1" s="1"/>
  <c r="CZ16" i="15"/>
  <c r="I322" i="1" s="1"/>
  <c r="I610" i="1" s="1"/>
  <c r="CZ17" i="15"/>
  <c r="I347" i="1" s="1"/>
  <c r="I611" i="1" s="1"/>
  <c r="CZ18" i="15"/>
  <c r="I379" i="1" s="1"/>
  <c r="I612" i="1" s="1"/>
  <c r="CZ19" i="15"/>
  <c r="I404" i="1" s="1"/>
  <c r="I613" i="1" s="1"/>
  <c r="G41" i="1"/>
  <c r="G66" i="1"/>
  <c r="G221" i="1"/>
  <c r="G296" i="1"/>
  <c r="G379" i="1"/>
  <c r="F14" i="1"/>
  <c r="F598" i="1" s="1"/>
  <c r="F41" i="1"/>
  <c r="F599" i="1" s="1"/>
  <c r="F66" i="1"/>
  <c r="F600" i="1" s="1"/>
  <c r="F90" i="1"/>
  <c r="F601" i="1" s="1"/>
  <c r="F115" i="1"/>
  <c r="F602" i="1" s="1"/>
  <c r="F140" i="1"/>
  <c r="F603" i="1" s="1"/>
  <c r="F165" i="1"/>
  <c r="F604" i="1" s="1"/>
  <c r="F191" i="1"/>
  <c r="F605" i="1" s="1"/>
  <c r="F221" i="1"/>
  <c r="F606" i="1" s="1"/>
  <c r="F246" i="1"/>
  <c r="F607" i="1" s="1"/>
  <c r="F271" i="1"/>
  <c r="F608" i="1" s="1"/>
  <c r="F296" i="1"/>
  <c r="F609" i="1" s="1"/>
  <c r="F322" i="1"/>
  <c r="F610" i="1" s="1"/>
  <c r="F347" i="1"/>
  <c r="F611" i="1" s="1"/>
  <c r="F379" i="1"/>
  <c r="F612" i="1" s="1"/>
  <c r="F404" i="1"/>
  <c r="F613" i="1" s="1"/>
  <c r="E14" i="1"/>
  <c r="E598" i="1" s="1"/>
  <c r="E41" i="1"/>
  <c r="E599" i="1" s="1"/>
  <c r="E66" i="1"/>
  <c r="E600" i="1" s="1"/>
  <c r="E90" i="1"/>
  <c r="E601" i="1" s="1"/>
  <c r="E115" i="1"/>
  <c r="E602" i="1" s="1"/>
  <c r="E140" i="1"/>
  <c r="E603" i="1" s="1"/>
  <c r="E165" i="1"/>
  <c r="E604" i="1" s="1"/>
  <c r="E191" i="1"/>
  <c r="E605" i="1" s="1"/>
  <c r="E221" i="1"/>
  <c r="E606" i="1" s="1"/>
  <c r="E246" i="1"/>
  <c r="E607" i="1" s="1"/>
  <c r="E271" i="1"/>
  <c r="E608" i="1" s="1"/>
  <c r="E296" i="1"/>
  <c r="E609" i="1" s="1"/>
  <c r="E322" i="1"/>
  <c r="E610" i="1" s="1"/>
  <c r="E347" i="1"/>
  <c r="E611" i="1" s="1"/>
  <c r="E379" i="1"/>
  <c r="E612" i="1" s="1"/>
  <c r="E404" i="1"/>
  <c r="E613" i="1" s="1"/>
  <c r="D14" i="1"/>
  <c r="D598" i="1" s="1"/>
  <c r="D41" i="1"/>
  <c r="D599" i="1" s="1"/>
  <c r="D66" i="1"/>
  <c r="D600" i="1" s="1"/>
  <c r="D90" i="1"/>
  <c r="D601" i="1" s="1"/>
  <c r="D115" i="1"/>
  <c r="D602" i="1" s="1"/>
  <c r="D140" i="1"/>
  <c r="D603" i="1" s="1"/>
  <c r="D165" i="1"/>
  <c r="D604" i="1" s="1"/>
  <c r="D191" i="1"/>
  <c r="D605" i="1" s="1"/>
  <c r="D221" i="1"/>
  <c r="D606" i="1" s="1"/>
  <c r="D246" i="1"/>
  <c r="D607" i="1" s="1"/>
  <c r="D271" i="1"/>
  <c r="D608" i="1" s="1"/>
  <c r="D296" i="1"/>
  <c r="D609" i="1" s="1"/>
  <c r="D322" i="1"/>
  <c r="D610" i="1" s="1"/>
  <c r="D347" i="1"/>
  <c r="D611" i="1" s="1"/>
  <c r="D379" i="1"/>
  <c r="D612" i="1" s="1"/>
  <c r="D404" i="1"/>
  <c r="D613" i="1" s="1"/>
  <c r="C14" i="1"/>
  <c r="C598" i="1" s="1"/>
  <c r="C41" i="1"/>
  <c r="C599" i="1" s="1"/>
  <c r="C66" i="1"/>
  <c r="C600" i="1" s="1"/>
  <c r="C90" i="1"/>
  <c r="C601" i="1" s="1"/>
  <c r="C115" i="1"/>
  <c r="C602" i="1" s="1"/>
  <c r="C140" i="1"/>
  <c r="C603" i="1" s="1"/>
  <c r="C165" i="1"/>
  <c r="C604" i="1" s="1"/>
  <c r="C191" i="1"/>
  <c r="C605" i="1" s="1"/>
  <c r="C221" i="1"/>
  <c r="C606" i="1" s="1"/>
  <c r="C246" i="1"/>
  <c r="C607" i="1" s="1"/>
  <c r="C271" i="1"/>
  <c r="C608" i="1" s="1"/>
  <c r="C296" i="1"/>
  <c r="C609" i="1" s="1"/>
  <c r="C322" i="1"/>
  <c r="C610" i="1" s="1"/>
  <c r="C347" i="1"/>
  <c r="C611" i="1" s="1"/>
  <c r="C379" i="1"/>
  <c r="C612" i="1" s="1"/>
  <c r="C404" i="1"/>
  <c r="C613" i="1" s="1"/>
  <c r="B14" i="1"/>
  <c r="B598" i="1" s="1"/>
  <c r="B41" i="1"/>
  <c r="B599" i="1" s="1"/>
  <c r="B66" i="1"/>
  <c r="B90" i="1"/>
  <c r="B601" i="1" s="1"/>
  <c r="B115" i="1"/>
  <c r="B140" i="1"/>
  <c r="B603" i="1" s="1"/>
  <c r="B165" i="1"/>
  <c r="B191" i="1"/>
  <c r="B605" i="1" s="1"/>
  <c r="B221" i="1"/>
  <c r="B246" i="1"/>
  <c r="B607" i="1" s="1"/>
  <c r="B271" i="1"/>
  <c r="B296" i="1"/>
  <c r="B609" i="1" s="1"/>
  <c r="B322" i="1"/>
  <c r="B610" i="1" s="1"/>
  <c r="B347" i="1"/>
  <c r="B611" i="1" s="1"/>
  <c r="B379" i="1"/>
  <c r="B612" i="1" s="1"/>
  <c r="B404" i="1"/>
  <c r="B613" i="1" s="1"/>
  <c r="G13" i="1"/>
  <c r="G573" i="1" s="1"/>
  <c r="H13" i="1"/>
  <c r="H573" i="1" s="1"/>
  <c r="G40" i="1"/>
  <c r="H40" i="1"/>
  <c r="H574" i="1" s="1"/>
  <c r="G65" i="1"/>
  <c r="H65" i="1"/>
  <c r="H575" i="1" s="1"/>
  <c r="G89" i="1"/>
  <c r="G576" i="1" s="1"/>
  <c r="H89" i="1"/>
  <c r="H576" i="1" s="1"/>
  <c r="G114" i="1"/>
  <c r="H114" i="1"/>
  <c r="G139" i="1"/>
  <c r="H139" i="1"/>
  <c r="H578" i="1" s="1"/>
  <c r="G164" i="1"/>
  <c r="H164" i="1"/>
  <c r="H579" i="1" s="1"/>
  <c r="G190" i="1"/>
  <c r="H190" i="1"/>
  <c r="H580" i="1" s="1"/>
  <c r="G220" i="1"/>
  <c r="H220" i="1"/>
  <c r="H581" i="1" s="1"/>
  <c r="G245" i="1"/>
  <c r="H245" i="1"/>
  <c r="H582" i="1" s="1"/>
  <c r="G270" i="1"/>
  <c r="H270" i="1"/>
  <c r="H583" i="1" s="1"/>
  <c r="G295" i="1"/>
  <c r="H295" i="1"/>
  <c r="H584" i="1" s="1"/>
  <c r="G321" i="1"/>
  <c r="G585" i="1" s="1"/>
  <c r="H321" i="1"/>
  <c r="H585" i="1" s="1"/>
  <c r="G346" i="1"/>
  <c r="H346" i="1"/>
  <c r="H586" i="1" s="1"/>
  <c r="G378" i="1"/>
  <c r="H378" i="1"/>
  <c r="H587" i="1" s="1"/>
  <c r="G403" i="1"/>
  <c r="G588" i="1" s="1"/>
  <c r="H403" i="1"/>
  <c r="H588" i="1" s="1"/>
  <c r="G428" i="1"/>
  <c r="H428" i="1"/>
  <c r="H589" i="1" s="1"/>
  <c r="J13" i="1"/>
  <c r="J573" i="1" s="1"/>
  <c r="J40" i="1"/>
  <c r="J574" i="1" s="1"/>
  <c r="J65" i="1"/>
  <c r="J575" i="1" s="1"/>
  <c r="J89" i="1"/>
  <c r="J576" i="1" s="1"/>
  <c r="J114" i="1"/>
  <c r="J577" i="1" s="1"/>
  <c r="J139" i="1"/>
  <c r="J578" i="1" s="1"/>
  <c r="J164" i="1"/>
  <c r="J579" i="1" s="1"/>
  <c r="J190" i="1"/>
  <c r="J580" i="1" s="1"/>
  <c r="J220" i="1"/>
  <c r="J581" i="1" s="1"/>
  <c r="J245" i="1"/>
  <c r="J582" i="1" s="1"/>
  <c r="J270" i="1"/>
  <c r="J583" i="1" s="1"/>
  <c r="J295" i="1"/>
  <c r="J584" i="1" s="1"/>
  <c r="J321" i="1"/>
  <c r="J585" i="1" s="1"/>
  <c r="J346" i="1"/>
  <c r="J586" i="1" s="1"/>
  <c r="J378" i="1"/>
  <c r="J587" i="1" s="1"/>
  <c r="J403" i="1"/>
  <c r="J588" i="1" s="1"/>
  <c r="J428" i="1"/>
  <c r="J589" i="1" s="1"/>
  <c r="AM4" i="15"/>
  <c r="I13" i="1" s="1"/>
  <c r="I573" i="1" s="1"/>
  <c r="AM5" i="15"/>
  <c r="I40" i="1" s="1"/>
  <c r="I574" i="1" s="1"/>
  <c r="AM6" i="15"/>
  <c r="I65" i="1" s="1"/>
  <c r="I575" i="1" s="1"/>
  <c r="AM7" i="15"/>
  <c r="I89" i="1" s="1"/>
  <c r="I576" i="1" s="1"/>
  <c r="AM8" i="15"/>
  <c r="I114" i="1" s="1"/>
  <c r="I577" i="1" s="1"/>
  <c r="AM9" i="15"/>
  <c r="I139" i="1" s="1"/>
  <c r="I578" i="1" s="1"/>
  <c r="AM10" i="15"/>
  <c r="I164" i="1" s="1"/>
  <c r="I579" i="1" s="1"/>
  <c r="AM11" i="15"/>
  <c r="I190" i="1" s="1"/>
  <c r="I580" i="1" s="1"/>
  <c r="AM12" i="15"/>
  <c r="I220" i="1" s="1"/>
  <c r="I581" i="1" s="1"/>
  <c r="AM13" i="15"/>
  <c r="I245" i="1" s="1"/>
  <c r="I582" i="1" s="1"/>
  <c r="AM14" i="15"/>
  <c r="I270" i="1" s="1"/>
  <c r="I583" i="1" s="1"/>
  <c r="AM15" i="15"/>
  <c r="I295" i="1" s="1"/>
  <c r="I584" i="1" s="1"/>
  <c r="AM16" i="15"/>
  <c r="I321" i="1" s="1"/>
  <c r="I585" i="1" s="1"/>
  <c r="AM17" i="15"/>
  <c r="I346" i="1" s="1"/>
  <c r="I586" i="1" s="1"/>
  <c r="AM18" i="15"/>
  <c r="I378" i="1" s="1"/>
  <c r="I587" i="1" s="1"/>
  <c r="AM19" i="15"/>
  <c r="I403" i="1" s="1"/>
  <c r="I588" i="1" s="1"/>
  <c r="AM20" i="15"/>
  <c r="I428" i="1" s="1"/>
  <c r="I589" i="1" s="1"/>
  <c r="F13" i="1"/>
  <c r="F573" i="1" s="1"/>
  <c r="F40" i="1"/>
  <c r="F574" i="1" s="1"/>
  <c r="F65" i="1"/>
  <c r="F575" i="1" s="1"/>
  <c r="F89" i="1"/>
  <c r="F576" i="1" s="1"/>
  <c r="F114" i="1"/>
  <c r="F577" i="1" s="1"/>
  <c r="F139" i="1"/>
  <c r="F578" i="1" s="1"/>
  <c r="F164" i="1"/>
  <c r="F579" i="1" s="1"/>
  <c r="F190" i="1"/>
  <c r="F580" i="1" s="1"/>
  <c r="F220" i="1"/>
  <c r="F581" i="1" s="1"/>
  <c r="F245" i="1"/>
  <c r="F582" i="1" s="1"/>
  <c r="F270" i="1"/>
  <c r="F583" i="1" s="1"/>
  <c r="F295" i="1"/>
  <c r="F584" i="1" s="1"/>
  <c r="F321" i="1"/>
  <c r="F585" i="1" s="1"/>
  <c r="F346" i="1"/>
  <c r="F586" i="1" s="1"/>
  <c r="F378" i="1"/>
  <c r="F587" i="1" s="1"/>
  <c r="F403" i="1"/>
  <c r="F588" i="1" s="1"/>
  <c r="F428" i="1"/>
  <c r="F589" i="1" s="1"/>
  <c r="E13" i="1"/>
  <c r="E573" i="1" s="1"/>
  <c r="E40" i="1"/>
  <c r="E574" i="1" s="1"/>
  <c r="E65" i="1"/>
  <c r="E575" i="1" s="1"/>
  <c r="E89" i="1"/>
  <c r="E576" i="1" s="1"/>
  <c r="E114" i="1"/>
  <c r="E577" i="1" s="1"/>
  <c r="E139" i="1"/>
  <c r="E578" i="1" s="1"/>
  <c r="E164" i="1"/>
  <c r="E579" i="1" s="1"/>
  <c r="E190" i="1"/>
  <c r="E580" i="1" s="1"/>
  <c r="E220" i="1"/>
  <c r="E581" i="1" s="1"/>
  <c r="E245" i="1"/>
  <c r="E582" i="1" s="1"/>
  <c r="E270" i="1"/>
  <c r="E583" i="1" s="1"/>
  <c r="E295" i="1"/>
  <c r="E584" i="1" s="1"/>
  <c r="E321" i="1"/>
  <c r="E585" i="1" s="1"/>
  <c r="E346" i="1"/>
  <c r="E586" i="1" s="1"/>
  <c r="E378" i="1"/>
  <c r="E587" i="1" s="1"/>
  <c r="E403" i="1"/>
  <c r="E588" i="1" s="1"/>
  <c r="E428" i="1"/>
  <c r="E589" i="1" s="1"/>
  <c r="D13" i="1"/>
  <c r="D573" i="1" s="1"/>
  <c r="D40" i="1"/>
  <c r="D574" i="1" s="1"/>
  <c r="D65" i="1"/>
  <c r="D89" i="1"/>
  <c r="D576" i="1" s="1"/>
  <c r="D114" i="1"/>
  <c r="D139" i="1"/>
  <c r="D578" i="1" s="1"/>
  <c r="D164" i="1"/>
  <c r="D579" i="1" s="1"/>
  <c r="D190" i="1"/>
  <c r="D580" i="1" s="1"/>
  <c r="D220" i="1"/>
  <c r="D581" i="1" s="1"/>
  <c r="D245" i="1"/>
  <c r="D582" i="1" s="1"/>
  <c r="D270" i="1"/>
  <c r="D295" i="1"/>
  <c r="D584" i="1" s="1"/>
  <c r="D321" i="1"/>
  <c r="D585" i="1" s="1"/>
  <c r="D346" i="1"/>
  <c r="D586" i="1" s="1"/>
  <c r="D378" i="1"/>
  <c r="D587" i="1" s="1"/>
  <c r="D403" i="1"/>
  <c r="D588" i="1" s="1"/>
  <c r="D428" i="1"/>
  <c r="D589" i="1" s="1"/>
  <c r="C13" i="1"/>
  <c r="C573" i="1" s="1"/>
  <c r="C40" i="1"/>
  <c r="C574" i="1" s="1"/>
  <c r="C65" i="1"/>
  <c r="C575" i="1" s="1"/>
  <c r="C89" i="1"/>
  <c r="C576" i="1" s="1"/>
  <c r="C114" i="1"/>
  <c r="C577" i="1" s="1"/>
  <c r="C139" i="1"/>
  <c r="C578" i="1" s="1"/>
  <c r="C164" i="1"/>
  <c r="C579" i="1" s="1"/>
  <c r="C190" i="1"/>
  <c r="C580" i="1" s="1"/>
  <c r="C220" i="1"/>
  <c r="C581" i="1" s="1"/>
  <c r="C245" i="1"/>
  <c r="C582" i="1" s="1"/>
  <c r="C270" i="1"/>
  <c r="C583" i="1" s="1"/>
  <c r="C295" i="1"/>
  <c r="C584" i="1" s="1"/>
  <c r="C321" i="1"/>
  <c r="C585" i="1" s="1"/>
  <c r="C346" i="1"/>
  <c r="C586" i="1" s="1"/>
  <c r="C378" i="1"/>
  <c r="C587" i="1" s="1"/>
  <c r="C403" i="1"/>
  <c r="C588" i="1" s="1"/>
  <c r="C428" i="1"/>
  <c r="C589" i="1" s="1"/>
  <c r="B13" i="1"/>
  <c r="B573" i="1" s="1"/>
  <c r="B40" i="1"/>
  <c r="B574" i="1" s="1"/>
  <c r="B65" i="1"/>
  <c r="B575" i="1" s="1"/>
  <c r="B89" i="1"/>
  <c r="B576" i="1" s="1"/>
  <c r="B114" i="1"/>
  <c r="B577" i="1" s="1"/>
  <c r="B139" i="1"/>
  <c r="B578" i="1" s="1"/>
  <c r="B164" i="1"/>
  <c r="B579" i="1" s="1"/>
  <c r="B190" i="1"/>
  <c r="B580" i="1" s="1"/>
  <c r="B220" i="1"/>
  <c r="B581" i="1" s="1"/>
  <c r="B245" i="1"/>
  <c r="B582" i="1" s="1"/>
  <c r="B270" i="1"/>
  <c r="B583" i="1" s="1"/>
  <c r="B295" i="1"/>
  <c r="B584" i="1" s="1"/>
  <c r="B321" i="1"/>
  <c r="B585" i="1" s="1"/>
  <c r="B346" i="1"/>
  <c r="B586" i="1" s="1"/>
  <c r="B378" i="1"/>
  <c r="B587" i="1" s="1"/>
  <c r="B403" i="1"/>
  <c r="B588" i="1" s="1"/>
  <c r="B428" i="1"/>
  <c r="B589" i="1" s="1"/>
  <c r="H19" i="1"/>
  <c r="H548" i="1" s="1"/>
  <c r="G19" i="1"/>
  <c r="K549" i="1"/>
  <c r="H71" i="1"/>
  <c r="H550" i="1" s="1"/>
  <c r="G71" i="1"/>
  <c r="H95" i="1"/>
  <c r="G95" i="1"/>
  <c r="H120" i="1"/>
  <c r="H552" i="1" s="1"/>
  <c r="G120" i="1"/>
  <c r="H145" i="1"/>
  <c r="H553" i="1" s="1"/>
  <c r="G145" i="1"/>
  <c r="H170" i="1"/>
  <c r="H554" i="1" s="1"/>
  <c r="G170" i="1"/>
  <c r="H196" i="1"/>
  <c r="H555" i="1" s="1"/>
  <c r="G196" i="1"/>
  <c r="H226" i="1"/>
  <c r="H556" i="1" s="1"/>
  <c r="G226" i="1"/>
  <c r="H252" i="1"/>
  <c r="H557" i="1" s="1"/>
  <c r="G252" i="1"/>
  <c r="H276" i="1"/>
  <c r="H558" i="1" s="1"/>
  <c r="G276" i="1"/>
  <c r="H301" i="1"/>
  <c r="H559" i="1" s="1"/>
  <c r="G301" i="1"/>
  <c r="H327" i="1"/>
  <c r="H560" i="1" s="1"/>
  <c r="G327" i="1"/>
  <c r="H353" i="1"/>
  <c r="H561" i="1" s="1"/>
  <c r="G353" i="1"/>
  <c r="K562" i="1"/>
  <c r="H409" i="1"/>
  <c r="H563" i="1" s="1"/>
  <c r="G409" i="1"/>
  <c r="K564" i="1"/>
  <c r="J19" i="1"/>
  <c r="J548" i="1" s="1"/>
  <c r="J71" i="1"/>
  <c r="J550" i="1" s="1"/>
  <c r="J95" i="1"/>
  <c r="J551" i="1" s="1"/>
  <c r="J120" i="1"/>
  <c r="J552" i="1" s="1"/>
  <c r="J145" i="1"/>
  <c r="J553" i="1" s="1"/>
  <c r="J170" i="1"/>
  <c r="J554" i="1" s="1"/>
  <c r="J196" i="1"/>
  <c r="J555" i="1" s="1"/>
  <c r="J226" i="1"/>
  <c r="J556" i="1" s="1"/>
  <c r="J252" i="1"/>
  <c r="J557" i="1" s="1"/>
  <c r="J276" i="1"/>
  <c r="J558" i="1" s="1"/>
  <c r="J301" i="1"/>
  <c r="J559" i="1" s="1"/>
  <c r="J560" i="1"/>
  <c r="J353" i="1"/>
  <c r="J561" i="1" s="1"/>
  <c r="J409" i="1"/>
  <c r="J563" i="1" s="1"/>
  <c r="I19" i="1"/>
  <c r="I548" i="1" s="1"/>
  <c r="BV6" i="15"/>
  <c r="I71" i="1" s="1"/>
  <c r="I550" i="1" s="1"/>
  <c r="BV7" i="15"/>
  <c r="I95" i="1" s="1"/>
  <c r="I551" i="1" s="1"/>
  <c r="BV8" i="15"/>
  <c r="I120" i="1" s="1"/>
  <c r="I552" i="1" s="1"/>
  <c r="BV9" i="15"/>
  <c r="I145" i="1" s="1"/>
  <c r="I553" i="1" s="1"/>
  <c r="BV10" i="15"/>
  <c r="I170" i="1" s="1"/>
  <c r="I554" i="1" s="1"/>
  <c r="BV11" i="15"/>
  <c r="I196" i="1" s="1"/>
  <c r="I555" i="1" s="1"/>
  <c r="BV12" i="15"/>
  <c r="I226" i="1" s="1"/>
  <c r="I556" i="1" s="1"/>
  <c r="BV13" i="15"/>
  <c r="I252" i="1" s="1"/>
  <c r="I557" i="1" s="1"/>
  <c r="BV14" i="15"/>
  <c r="I276" i="1" s="1"/>
  <c r="I558" i="1" s="1"/>
  <c r="BV15" i="15"/>
  <c r="I301" i="1" s="1"/>
  <c r="I559" i="1" s="1"/>
  <c r="BV16" i="15"/>
  <c r="I327" i="1" s="1"/>
  <c r="I560" i="1" s="1"/>
  <c r="BV17" i="15"/>
  <c r="I353" i="1" s="1"/>
  <c r="I561" i="1" s="1"/>
  <c r="BV19" i="15"/>
  <c r="I409" i="1" s="1"/>
  <c r="I563" i="1" s="1"/>
  <c r="F19" i="1"/>
  <c r="F548" i="1" s="1"/>
  <c r="F71" i="1"/>
  <c r="F550" i="1" s="1"/>
  <c r="F95" i="1"/>
  <c r="F551" i="1" s="1"/>
  <c r="F120" i="1"/>
  <c r="F552" i="1" s="1"/>
  <c r="F145" i="1"/>
  <c r="F553" i="1" s="1"/>
  <c r="F170" i="1"/>
  <c r="F554" i="1" s="1"/>
  <c r="F196" i="1"/>
  <c r="F555" i="1" s="1"/>
  <c r="F226" i="1"/>
  <c r="F556" i="1" s="1"/>
  <c r="F252" i="1"/>
  <c r="F557" i="1" s="1"/>
  <c r="F276" i="1"/>
  <c r="F558" i="1" s="1"/>
  <c r="F301" i="1"/>
  <c r="F559" i="1" s="1"/>
  <c r="F327" i="1"/>
  <c r="F560" i="1" s="1"/>
  <c r="F353" i="1"/>
  <c r="F561" i="1" s="1"/>
  <c r="F409" i="1"/>
  <c r="F563" i="1" s="1"/>
  <c r="E19" i="1"/>
  <c r="E548" i="1" s="1"/>
  <c r="E71" i="1"/>
  <c r="E550" i="1" s="1"/>
  <c r="E95" i="1"/>
  <c r="E551" i="1" s="1"/>
  <c r="E120" i="1"/>
  <c r="E552" i="1" s="1"/>
  <c r="E145" i="1"/>
  <c r="E553" i="1" s="1"/>
  <c r="E170" i="1"/>
  <c r="E554" i="1" s="1"/>
  <c r="E196" i="1"/>
  <c r="E555" i="1" s="1"/>
  <c r="E226" i="1"/>
  <c r="E252" i="1"/>
  <c r="E557" i="1" s="1"/>
  <c r="E276" i="1"/>
  <c r="E558" i="1" s="1"/>
  <c r="E301" i="1"/>
  <c r="E559" i="1" s="1"/>
  <c r="E327" i="1"/>
  <c r="E353" i="1"/>
  <c r="E561" i="1" s="1"/>
  <c r="E409" i="1"/>
  <c r="E563" i="1" s="1"/>
  <c r="E109" i="1"/>
  <c r="E452" i="1" s="1"/>
  <c r="E564" i="1" s="1"/>
  <c r="D19" i="1"/>
  <c r="D548" i="1" s="1"/>
  <c r="D71" i="1"/>
  <c r="D550" i="1" s="1"/>
  <c r="D95" i="1"/>
  <c r="D551" i="1" s="1"/>
  <c r="D120" i="1"/>
  <c r="D552" i="1" s="1"/>
  <c r="D145" i="1"/>
  <c r="D553" i="1" s="1"/>
  <c r="D170" i="1"/>
  <c r="D554" i="1" s="1"/>
  <c r="D196" i="1"/>
  <c r="D555" i="1" s="1"/>
  <c r="D226" i="1"/>
  <c r="D556" i="1" s="1"/>
  <c r="D252" i="1"/>
  <c r="D557" i="1" s="1"/>
  <c r="D276" i="1"/>
  <c r="D558" i="1" s="1"/>
  <c r="D301" i="1"/>
  <c r="D559" i="1" s="1"/>
  <c r="D327" i="1"/>
  <c r="D560" i="1" s="1"/>
  <c r="D353" i="1"/>
  <c r="D561" i="1" s="1"/>
  <c r="D409" i="1"/>
  <c r="D563" i="1" s="1"/>
  <c r="D109" i="1"/>
  <c r="D452" i="1" s="1"/>
  <c r="D564" i="1" s="1"/>
  <c r="C19" i="1"/>
  <c r="C548" i="1" s="1"/>
  <c r="C71" i="1"/>
  <c r="C550" i="1" s="1"/>
  <c r="C95" i="1"/>
  <c r="C551" i="1" s="1"/>
  <c r="C120" i="1"/>
  <c r="C552" i="1" s="1"/>
  <c r="C145" i="1"/>
  <c r="C553" i="1" s="1"/>
  <c r="C170" i="1"/>
  <c r="C554" i="1" s="1"/>
  <c r="C196" i="1"/>
  <c r="C555" i="1" s="1"/>
  <c r="C226" i="1"/>
  <c r="C556" i="1" s="1"/>
  <c r="C252" i="1"/>
  <c r="C557" i="1" s="1"/>
  <c r="C276" i="1"/>
  <c r="C558" i="1" s="1"/>
  <c r="C301" i="1"/>
  <c r="C559" i="1" s="1"/>
  <c r="C327" i="1"/>
  <c r="C560" i="1" s="1"/>
  <c r="C353" i="1"/>
  <c r="C561" i="1" s="1"/>
  <c r="C409" i="1"/>
  <c r="C563" i="1" s="1"/>
  <c r="B19" i="1"/>
  <c r="B548" i="1" s="1"/>
  <c r="B71" i="1"/>
  <c r="B550" i="1" s="1"/>
  <c r="B95" i="1"/>
  <c r="B551" i="1" s="1"/>
  <c r="B120" i="1"/>
  <c r="B552" i="1" s="1"/>
  <c r="B145" i="1"/>
  <c r="B553" i="1" s="1"/>
  <c r="B170" i="1"/>
  <c r="B554" i="1" s="1"/>
  <c r="B196" i="1"/>
  <c r="B226" i="1"/>
  <c r="B556" i="1" s="1"/>
  <c r="B252" i="1"/>
  <c r="B557" i="1" s="1"/>
  <c r="B276" i="1"/>
  <c r="B558" i="1" s="1"/>
  <c r="B301" i="1"/>
  <c r="B559" i="1" s="1"/>
  <c r="B327" i="1"/>
  <c r="B560" i="1" s="1"/>
  <c r="B353" i="1"/>
  <c r="B561" i="1" s="1"/>
  <c r="B409" i="1"/>
  <c r="B563" i="1" s="1"/>
  <c r="G136" i="1"/>
  <c r="H136" i="1"/>
  <c r="H528" i="1" s="1"/>
  <c r="J136" i="1"/>
  <c r="J528" i="1" s="1"/>
  <c r="J540" i="1" s="1"/>
  <c r="I136" i="1"/>
  <c r="I528" i="1" s="1"/>
  <c r="I540" i="1" s="1"/>
  <c r="F136" i="1"/>
  <c r="E136" i="1"/>
  <c r="E528" i="1" s="1"/>
  <c r="E540" i="1" s="1"/>
  <c r="D136" i="1"/>
  <c r="D528" i="1" s="1"/>
  <c r="D540" i="1" s="1"/>
  <c r="C136" i="1"/>
  <c r="C528" i="1" s="1"/>
  <c r="C540" i="1" s="1"/>
  <c r="B136" i="1"/>
  <c r="B528" i="1" s="1"/>
  <c r="B540" i="1" s="1"/>
  <c r="G11" i="1"/>
  <c r="H11" i="1"/>
  <c r="G38" i="1"/>
  <c r="G499" i="1" s="1"/>
  <c r="H38" i="1"/>
  <c r="H499" i="1" s="1"/>
  <c r="G63" i="1"/>
  <c r="H63" i="1"/>
  <c r="H500" i="1" s="1"/>
  <c r="G87" i="1"/>
  <c r="H87" i="1"/>
  <c r="G112" i="1"/>
  <c r="H112" i="1"/>
  <c r="H502" i="1" s="1"/>
  <c r="G137" i="1"/>
  <c r="G503" i="1" s="1"/>
  <c r="H137" i="1"/>
  <c r="G162" i="1"/>
  <c r="H162" i="1"/>
  <c r="H504" i="1" s="1"/>
  <c r="G188" i="1"/>
  <c r="H188" i="1"/>
  <c r="H505" i="1" s="1"/>
  <c r="G218" i="1"/>
  <c r="H218" i="1"/>
  <c r="H506" i="1" s="1"/>
  <c r="G243" i="1"/>
  <c r="H243" i="1"/>
  <c r="H507" i="1" s="1"/>
  <c r="G268" i="1"/>
  <c r="H268" i="1"/>
  <c r="H508" i="1" s="1"/>
  <c r="G293" i="1"/>
  <c r="H293" i="1"/>
  <c r="G319" i="1"/>
  <c r="H319" i="1"/>
  <c r="H510" i="1" s="1"/>
  <c r="G344" i="1"/>
  <c r="H344" i="1"/>
  <c r="H511" i="1" s="1"/>
  <c r="G376" i="1"/>
  <c r="H376" i="1"/>
  <c r="H512" i="1" s="1"/>
  <c r="G401" i="1"/>
  <c r="H401" i="1"/>
  <c r="H513" i="1" s="1"/>
  <c r="G426" i="1"/>
  <c r="H426" i="1"/>
  <c r="H514" i="1" s="1"/>
  <c r="J11" i="1"/>
  <c r="J498" i="1" s="1"/>
  <c r="J38" i="1"/>
  <c r="J499" i="1" s="1"/>
  <c r="J63" i="1"/>
  <c r="J500" i="1" s="1"/>
  <c r="J87" i="1"/>
  <c r="J501" i="1" s="1"/>
  <c r="J112" i="1"/>
  <c r="J502" i="1" s="1"/>
  <c r="J137" i="1"/>
  <c r="J503" i="1" s="1"/>
  <c r="J162" i="1"/>
  <c r="J504" i="1" s="1"/>
  <c r="J188" i="1"/>
  <c r="J505" i="1" s="1"/>
  <c r="J218" i="1"/>
  <c r="J506" i="1" s="1"/>
  <c r="J243" i="1"/>
  <c r="J268" i="1"/>
  <c r="J508" i="1" s="1"/>
  <c r="J293" i="1"/>
  <c r="J509" i="1" s="1"/>
  <c r="J319" i="1"/>
  <c r="J510" i="1" s="1"/>
  <c r="J344" i="1"/>
  <c r="J511" i="1" s="1"/>
  <c r="J376" i="1"/>
  <c r="J512" i="1" s="1"/>
  <c r="J401" i="1"/>
  <c r="J513" i="1" s="1"/>
  <c r="J426" i="1"/>
  <c r="J514" i="1" s="1"/>
  <c r="S4" i="15"/>
  <c r="I11" i="1" s="1"/>
  <c r="I498" i="1" s="1"/>
  <c r="S5" i="15"/>
  <c r="I38" i="1" s="1"/>
  <c r="I499" i="1" s="1"/>
  <c r="S6" i="15"/>
  <c r="I63" i="1" s="1"/>
  <c r="I500" i="1" s="1"/>
  <c r="S7" i="15"/>
  <c r="I87" i="1" s="1"/>
  <c r="I501" i="1" s="1"/>
  <c r="S8" i="15"/>
  <c r="I112" i="1" s="1"/>
  <c r="I502" i="1" s="1"/>
  <c r="S9" i="15"/>
  <c r="I137" i="1" s="1"/>
  <c r="I503" i="1" s="1"/>
  <c r="S10" i="15"/>
  <c r="I162" i="1" s="1"/>
  <c r="I504" i="1" s="1"/>
  <c r="S11" i="15"/>
  <c r="I188" i="1" s="1"/>
  <c r="I505" i="1" s="1"/>
  <c r="S12" i="15"/>
  <c r="I218" i="1" s="1"/>
  <c r="I506" i="1" s="1"/>
  <c r="S13" i="15"/>
  <c r="I243" i="1" s="1"/>
  <c r="I507" i="1" s="1"/>
  <c r="S14" i="15"/>
  <c r="I268" i="1" s="1"/>
  <c r="I508" i="1" s="1"/>
  <c r="S15" i="15"/>
  <c r="I293" i="1" s="1"/>
  <c r="I509" i="1" s="1"/>
  <c r="S16" i="15"/>
  <c r="I319" i="1" s="1"/>
  <c r="I510" i="1" s="1"/>
  <c r="S17" i="15"/>
  <c r="I344" i="1" s="1"/>
  <c r="I511" i="1" s="1"/>
  <c r="S18" i="15"/>
  <c r="I376" i="1" s="1"/>
  <c r="I512" i="1" s="1"/>
  <c r="S19" i="15"/>
  <c r="I401" i="1" s="1"/>
  <c r="I513" i="1" s="1"/>
  <c r="S20" i="15"/>
  <c r="I426" i="1" s="1"/>
  <c r="I514" i="1" s="1"/>
  <c r="F11" i="1"/>
  <c r="F498" i="1" s="1"/>
  <c r="F38" i="1"/>
  <c r="F499" i="1" s="1"/>
  <c r="F63" i="1"/>
  <c r="F500" i="1" s="1"/>
  <c r="F87" i="1"/>
  <c r="F112" i="1"/>
  <c r="F502" i="1" s="1"/>
  <c r="F137" i="1"/>
  <c r="F503" i="1" s="1"/>
  <c r="F162" i="1"/>
  <c r="F504" i="1" s="1"/>
  <c r="F188" i="1"/>
  <c r="F218" i="1"/>
  <c r="F506" i="1" s="1"/>
  <c r="F243" i="1"/>
  <c r="F268" i="1"/>
  <c r="F508" i="1" s="1"/>
  <c r="F293" i="1"/>
  <c r="F319" i="1"/>
  <c r="F510" i="1" s="1"/>
  <c r="F344" i="1"/>
  <c r="F511" i="1" s="1"/>
  <c r="F376" i="1"/>
  <c r="F512" i="1" s="1"/>
  <c r="F401" i="1"/>
  <c r="F426" i="1"/>
  <c r="F514" i="1" s="1"/>
  <c r="E11" i="1"/>
  <c r="E498" i="1" s="1"/>
  <c r="E38" i="1"/>
  <c r="E499" i="1" s="1"/>
  <c r="E63" i="1"/>
  <c r="E500" i="1" s="1"/>
  <c r="E87" i="1"/>
  <c r="E501" i="1" s="1"/>
  <c r="E112" i="1"/>
  <c r="E502" i="1" s="1"/>
  <c r="E137" i="1"/>
  <c r="E503" i="1" s="1"/>
  <c r="E162" i="1"/>
  <c r="E504" i="1" s="1"/>
  <c r="E188" i="1"/>
  <c r="E505" i="1" s="1"/>
  <c r="E218" i="1"/>
  <c r="E506" i="1" s="1"/>
  <c r="E243" i="1"/>
  <c r="E507" i="1" s="1"/>
  <c r="E268" i="1"/>
  <c r="E508" i="1" s="1"/>
  <c r="E293" i="1"/>
  <c r="E509" i="1" s="1"/>
  <c r="E319" i="1"/>
  <c r="E510" i="1" s="1"/>
  <c r="E344" i="1"/>
  <c r="E511" i="1" s="1"/>
  <c r="E376" i="1"/>
  <c r="E512" i="1" s="1"/>
  <c r="E401" i="1"/>
  <c r="E513" i="1" s="1"/>
  <c r="E426" i="1"/>
  <c r="E514" i="1" s="1"/>
  <c r="D11" i="1"/>
  <c r="D498" i="1" s="1"/>
  <c r="D38" i="1"/>
  <c r="D499" i="1" s="1"/>
  <c r="D63" i="1"/>
  <c r="D500" i="1" s="1"/>
  <c r="D87" i="1"/>
  <c r="D501" i="1" s="1"/>
  <c r="D112" i="1"/>
  <c r="D502" i="1" s="1"/>
  <c r="D137" i="1"/>
  <c r="D503" i="1" s="1"/>
  <c r="D162" i="1"/>
  <c r="D504" i="1" s="1"/>
  <c r="D188" i="1"/>
  <c r="D505" i="1" s="1"/>
  <c r="D218" i="1"/>
  <c r="D506" i="1" s="1"/>
  <c r="D243" i="1"/>
  <c r="D507" i="1" s="1"/>
  <c r="D268" i="1"/>
  <c r="D508" i="1" s="1"/>
  <c r="D293" i="1"/>
  <c r="D509" i="1" s="1"/>
  <c r="D319" i="1"/>
  <c r="D510" i="1" s="1"/>
  <c r="D344" i="1"/>
  <c r="D511" i="1" s="1"/>
  <c r="D376" i="1"/>
  <c r="D512" i="1" s="1"/>
  <c r="D401" i="1"/>
  <c r="D513" i="1" s="1"/>
  <c r="D426" i="1"/>
  <c r="D514" i="1" s="1"/>
  <c r="C11" i="1"/>
  <c r="C498" i="1" s="1"/>
  <c r="C38" i="1"/>
  <c r="C499" i="1" s="1"/>
  <c r="C63" i="1"/>
  <c r="C500" i="1" s="1"/>
  <c r="C87" i="1"/>
  <c r="C501" i="1" s="1"/>
  <c r="C112" i="1"/>
  <c r="C502" i="1" s="1"/>
  <c r="C137" i="1"/>
  <c r="C503" i="1" s="1"/>
  <c r="C162" i="1"/>
  <c r="C504" i="1" s="1"/>
  <c r="C188" i="1"/>
  <c r="C218" i="1"/>
  <c r="C506" i="1" s="1"/>
  <c r="C243" i="1"/>
  <c r="C507" i="1" s="1"/>
  <c r="C268" i="1"/>
  <c r="C508" i="1" s="1"/>
  <c r="C293" i="1"/>
  <c r="C509" i="1" s="1"/>
  <c r="C319" i="1"/>
  <c r="C510" i="1" s="1"/>
  <c r="C344" i="1"/>
  <c r="C511" i="1" s="1"/>
  <c r="C376" i="1"/>
  <c r="C512" i="1" s="1"/>
  <c r="C401" i="1"/>
  <c r="C513" i="1" s="1"/>
  <c r="C426" i="1"/>
  <c r="C514" i="1" s="1"/>
  <c r="B11" i="1"/>
  <c r="B498" i="1" s="1"/>
  <c r="B38" i="1"/>
  <c r="B499" i="1" s="1"/>
  <c r="B63" i="1"/>
  <c r="B500" i="1" s="1"/>
  <c r="B87" i="1"/>
  <c r="B501" i="1" s="1"/>
  <c r="B112" i="1"/>
  <c r="B502" i="1" s="1"/>
  <c r="B137" i="1"/>
  <c r="B503" i="1" s="1"/>
  <c r="B162" i="1"/>
  <c r="B504" i="1" s="1"/>
  <c r="B188" i="1"/>
  <c r="B505" i="1" s="1"/>
  <c r="B218" i="1"/>
  <c r="B506" i="1" s="1"/>
  <c r="B243" i="1"/>
  <c r="B507" i="1" s="1"/>
  <c r="B268" i="1"/>
  <c r="B508" i="1" s="1"/>
  <c r="B293" i="1"/>
  <c r="B509" i="1" s="1"/>
  <c r="B319" i="1"/>
  <c r="B510" i="1" s="1"/>
  <c r="B344" i="1"/>
  <c r="B511" i="1" s="1"/>
  <c r="B376" i="1"/>
  <c r="B512" i="1" s="1"/>
  <c r="B401" i="1"/>
  <c r="B513" i="1" s="1"/>
  <c r="B426" i="1"/>
  <c r="B514" i="1" s="1"/>
  <c r="K490" i="1"/>
  <c r="J490" i="1"/>
  <c r="I490" i="1"/>
  <c r="G490" i="1"/>
  <c r="F490" i="1"/>
  <c r="E490" i="1"/>
  <c r="D490" i="1"/>
  <c r="C490" i="1"/>
  <c r="B490" i="1"/>
  <c r="E8" i="1"/>
  <c r="E448" i="1" s="1"/>
  <c r="E35" i="1"/>
  <c r="E449" i="1" s="1"/>
  <c r="E60" i="1"/>
  <c r="E450" i="1" s="1"/>
  <c r="E84" i="1"/>
  <c r="E451" i="1" s="1"/>
  <c r="E134" i="1"/>
  <c r="E453" i="1" s="1"/>
  <c r="E159" i="1"/>
  <c r="E454" i="1" s="1"/>
  <c r="E185" i="1"/>
  <c r="E455" i="1" s="1"/>
  <c r="E215" i="1"/>
  <c r="E456" i="1" s="1"/>
  <c r="E240" i="1"/>
  <c r="E457" i="1" s="1"/>
  <c r="E265" i="1"/>
  <c r="E458" i="1" s="1"/>
  <c r="E290" i="1"/>
  <c r="E459" i="1" s="1"/>
  <c r="E316" i="1"/>
  <c r="E460" i="1" s="1"/>
  <c r="E341" i="1"/>
  <c r="E461" i="1" s="1"/>
  <c r="E373" i="1"/>
  <c r="E462" i="1" s="1"/>
  <c r="E398" i="1"/>
  <c r="E463" i="1" s="1"/>
  <c r="E423" i="1"/>
  <c r="E464" i="1" s="1"/>
  <c r="F8" i="1"/>
  <c r="F35" i="1"/>
  <c r="F449" i="1" s="1"/>
  <c r="F60" i="1"/>
  <c r="F84" i="1"/>
  <c r="F451" i="1" s="1"/>
  <c r="F109" i="1"/>
  <c r="F134" i="1"/>
  <c r="F453" i="1" s="1"/>
  <c r="F159" i="1"/>
  <c r="F185" i="1"/>
  <c r="F455" i="1" s="1"/>
  <c r="F215" i="1"/>
  <c r="F240" i="1"/>
  <c r="F457" i="1" s="1"/>
  <c r="F265" i="1"/>
  <c r="F458" i="1" s="1"/>
  <c r="F290" i="1"/>
  <c r="F459" i="1" s="1"/>
  <c r="F316" i="1"/>
  <c r="F341" i="1"/>
  <c r="F461" i="1" s="1"/>
  <c r="F373" i="1"/>
  <c r="F398" i="1"/>
  <c r="F463" i="1" s="1"/>
  <c r="F423" i="1"/>
  <c r="F464" i="1" s="1"/>
  <c r="G8" i="1"/>
  <c r="G448" i="1" s="1"/>
  <c r="G35" i="1"/>
  <c r="G449" i="1" s="1"/>
  <c r="G60" i="1"/>
  <c r="G450" i="1" s="1"/>
  <c r="G84" i="1"/>
  <c r="G109" i="1"/>
  <c r="G452" i="1" s="1"/>
  <c r="G134" i="1"/>
  <c r="G453" i="1" s="1"/>
  <c r="G159" i="1"/>
  <c r="G454" i="1" s="1"/>
  <c r="G185" i="1"/>
  <c r="G215" i="1"/>
  <c r="G456" i="1" s="1"/>
  <c r="G240" i="1"/>
  <c r="G457" i="1" s="1"/>
  <c r="G265" i="1"/>
  <c r="G290" i="1"/>
  <c r="G316" i="1"/>
  <c r="G460" i="1" s="1"/>
  <c r="G341" i="1"/>
  <c r="G461" i="1" s="1"/>
  <c r="G373" i="1"/>
  <c r="G462" i="1" s="1"/>
  <c r="G398" i="1"/>
  <c r="G423" i="1"/>
  <c r="G464" i="1" s="1"/>
  <c r="H8" i="1"/>
  <c r="L694" i="12"/>
  <c r="L27" i="11" s="1"/>
  <c r="H35" i="1"/>
  <c r="H449" i="1" s="1"/>
  <c r="H60" i="1"/>
  <c r="H450" i="1" s="1"/>
  <c r="H84" i="1"/>
  <c r="H451" i="1" s="1"/>
  <c r="H109" i="1"/>
  <c r="H134" i="1"/>
  <c r="H453" i="1" s="1"/>
  <c r="H159" i="1"/>
  <c r="H454" i="1" s="1"/>
  <c r="H185" i="1"/>
  <c r="H455" i="1" s="1"/>
  <c r="H215" i="1"/>
  <c r="H456" i="1" s="1"/>
  <c r="H240" i="1"/>
  <c r="H457" i="1" s="1"/>
  <c r="H265" i="1"/>
  <c r="H458" i="1" s="1"/>
  <c r="H290" i="1"/>
  <c r="H459" i="1" s="1"/>
  <c r="H316" i="1"/>
  <c r="H341" i="1"/>
  <c r="H461" i="1" s="1"/>
  <c r="H373" i="1"/>
  <c r="H398" i="1"/>
  <c r="H463" i="1" s="1"/>
  <c r="H423" i="1"/>
  <c r="G8" i="9"/>
  <c r="H8" i="9"/>
  <c r="H217" i="9" s="1"/>
  <c r="G34" i="9"/>
  <c r="G218" i="9" s="1"/>
  <c r="H34" i="9"/>
  <c r="H218" i="9" s="1"/>
  <c r="G60" i="9"/>
  <c r="H60" i="9"/>
  <c r="H219" i="9" s="1"/>
  <c r="G86" i="9"/>
  <c r="H86" i="9"/>
  <c r="H220" i="9" s="1"/>
  <c r="G114" i="9"/>
  <c r="H114" i="9"/>
  <c r="H221" i="9" s="1"/>
  <c r="G141" i="9"/>
  <c r="G222" i="9" s="1"/>
  <c r="H141" i="9"/>
  <c r="H222" i="9" s="1"/>
  <c r="G166" i="9"/>
  <c r="H166" i="9"/>
  <c r="H223" i="9" s="1"/>
  <c r="G192" i="9"/>
  <c r="H192" i="9"/>
  <c r="H224" i="9" s="1"/>
  <c r="G8" i="10"/>
  <c r="G143" i="10" s="1"/>
  <c r="H8" i="10"/>
  <c r="H143" i="10" s="1"/>
  <c r="G34" i="10"/>
  <c r="G144" i="10" s="1"/>
  <c r="H34" i="10"/>
  <c r="H144" i="10" s="1"/>
  <c r="G60" i="10"/>
  <c r="H60" i="10"/>
  <c r="H145" i="10" s="1"/>
  <c r="G86" i="10"/>
  <c r="H86" i="10"/>
  <c r="H146" i="10" s="1"/>
  <c r="G112" i="10"/>
  <c r="H112" i="10"/>
  <c r="H147" i="10" s="1"/>
  <c r="AZ123" i="15"/>
  <c r="G8" i="4"/>
  <c r="G281" i="4" s="1"/>
  <c r="H8" i="4"/>
  <c r="H281" i="4" s="1"/>
  <c r="G35" i="4"/>
  <c r="H35" i="4"/>
  <c r="H282" i="4" s="1"/>
  <c r="G61" i="4"/>
  <c r="H61" i="4"/>
  <c r="H283" i="4" s="1"/>
  <c r="G84" i="4"/>
  <c r="H84" i="4"/>
  <c r="H284" i="4" s="1"/>
  <c r="G109" i="4"/>
  <c r="G285" i="4" s="1"/>
  <c r="H109" i="4"/>
  <c r="H285" i="4" s="1"/>
  <c r="G136" i="4"/>
  <c r="H136" i="4"/>
  <c r="H286" i="4" s="1"/>
  <c r="G161" i="4"/>
  <c r="H161" i="4"/>
  <c r="H287" i="4" s="1"/>
  <c r="G186" i="4"/>
  <c r="H186" i="4"/>
  <c r="H288" i="4" s="1"/>
  <c r="G211" i="4"/>
  <c r="G289" i="4" s="1"/>
  <c r="H211" i="4"/>
  <c r="H289" i="4" s="1"/>
  <c r="G233" i="4"/>
  <c r="H233" i="4"/>
  <c r="H290" i="4" s="1"/>
  <c r="G258" i="4"/>
  <c r="H258" i="4"/>
  <c r="H291" i="4" s="1"/>
  <c r="I72" i="15"/>
  <c r="I63" i="5" s="1"/>
  <c r="I290" i="5" s="1"/>
  <c r="I70" i="15"/>
  <c r="I8" i="5" s="1"/>
  <c r="I288" i="5" s="1"/>
  <c r="I71" i="15"/>
  <c r="I35" i="5" s="1"/>
  <c r="I289" i="5" s="1"/>
  <c r="I73" i="15"/>
  <c r="I91" i="5" s="1"/>
  <c r="I291" i="5" s="1"/>
  <c r="I74" i="15"/>
  <c r="I118" i="5" s="1"/>
  <c r="I292" i="5" s="1"/>
  <c r="I75" i="15"/>
  <c r="I146" i="5" s="1"/>
  <c r="I293" i="5" s="1"/>
  <c r="I76" i="15"/>
  <c r="I176" i="5" s="1"/>
  <c r="I294" i="5" s="1"/>
  <c r="I77" i="15"/>
  <c r="I206" i="5" s="1"/>
  <c r="I295" i="5" s="1"/>
  <c r="I78" i="15"/>
  <c r="I233" i="5" s="1"/>
  <c r="I79" i="15"/>
  <c r="I260" i="5" s="1"/>
  <c r="I297" i="5" s="1"/>
  <c r="I94" i="15"/>
  <c r="I256" i="6" s="1"/>
  <c r="GQ21" i="15"/>
  <c r="GG21" i="15"/>
  <c r="FW21" i="15"/>
  <c r="FZ21" i="15"/>
  <c r="FF38" i="15"/>
  <c r="FC38" i="15"/>
  <c r="J38" i="15"/>
  <c r="BK80" i="15"/>
  <c r="AN97" i="15"/>
  <c r="C202" i="1"/>
  <c r="D202" i="1"/>
  <c r="E202" i="1"/>
  <c r="F202" i="1"/>
  <c r="G202" i="1"/>
  <c r="H202" i="1"/>
  <c r="J202" i="1"/>
  <c r="B202" i="1"/>
  <c r="AC89" i="15"/>
  <c r="I125" i="6" s="1"/>
  <c r="I627" i="6" s="1"/>
  <c r="B125" i="6"/>
  <c r="B627" i="6" s="1"/>
  <c r="C125" i="6"/>
  <c r="C627" i="6" s="1"/>
  <c r="D125" i="6"/>
  <c r="E125" i="6"/>
  <c r="F125" i="6"/>
  <c r="G125" i="6"/>
  <c r="H125" i="6"/>
  <c r="J125" i="6"/>
  <c r="FZ50" i="15"/>
  <c r="I86" i="15"/>
  <c r="I36" i="6" s="1"/>
  <c r="I340" i="6" s="1"/>
  <c r="BH97" i="15"/>
  <c r="CN97" i="15"/>
  <c r="CN21" i="15"/>
  <c r="HK21" i="15"/>
  <c r="EG38" i="15"/>
  <c r="HD21" i="15"/>
  <c r="GZ21" i="15"/>
  <c r="HA21" i="15"/>
  <c r="FF21" i="15"/>
  <c r="FC21" i="15"/>
  <c r="EV136" i="15"/>
  <c r="I13" i="15"/>
  <c r="I240" i="1" s="1"/>
  <c r="I457" i="1" s="1"/>
  <c r="I104" i="15"/>
  <c r="I59" i="7" s="1"/>
  <c r="H175" i="1"/>
  <c r="H1107" i="1" s="1"/>
  <c r="HX21" i="15"/>
  <c r="HT21" i="15"/>
  <c r="HS21" i="15"/>
  <c r="AM70" i="15"/>
  <c r="I14" i="5" s="1"/>
  <c r="BW80" i="15"/>
  <c r="CI21" i="15"/>
  <c r="HI21" i="15"/>
  <c r="GY21" i="15"/>
  <c r="K329" i="6"/>
  <c r="CI97" i="15"/>
  <c r="DA66" i="15"/>
  <c r="CS66" i="15"/>
  <c r="FA38" i="15"/>
  <c r="FU50" i="15"/>
  <c r="CI38" i="15"/>
  <c r="O489" i="12"/>
  <c r="CJ21" i="15"/>
  <c r="CQ21" i="15"/>
  <c r="K737" i="12"/>
  <c r="K747" i="12" s="1"/>
  <c r="K24" i="11" s="1"/>
  <c r="HG21" i="15"/>
  <c r="F685" i="12"/>
  <c r="F694" i="12" s="1"/>
  <c r="G685" i="12"/>
  <c r="G694" i="12" s="1"/>
  <c r="H50" i="2"/>
  <c r="H787" i="2" s="1"/>
  <c r="FI38" i="15"/>
  <c r="FB38" i="15"/>
  <c r="CQ38" i="15"/>
  <c r="CJ38" i="15"/>
  <c r="FV50" i="15"/>
  <c r="GC50" i="15"/>
  <c r="H277" i="5"/>
  <c r="H719" i="5" s="1"/>
  <c r="C636" i="12"/>
  <c r="B136" i="5"/>
  <c r="GX123" i="15"/>
  <c r="GU123" i="15"/>
  <c r="GQ123" i="15"/>
  <c r="GP123" i="15"/>
  <c r="HQ21" i="15"/>
  <c r="HN21" i="15"/>
  <c r="HJ21" i="15"/>
  <c r="HP21" i="15"/>
  <c r="E614" i="12"/>
  <c r="E617" i="12" s="1"/>
  <c r="F614" i="12"/>
  <c r="F617" i="12" s="1"/>
  <c r="J614" i="12"/>
  <c r="J617" i="12" s="1"/>
  <c r="I64" i="15"/>
  <c r="I233" i="4" s="1"/>
  <c r="I290" i="4" s="1"/>
  <c r="BD108" i="15"/>
  <c r="C66" i="15"/>
  <c r="BE50" i="15"/>
  <c r="Q97" i="15"/>
  <c r="S26" i="15"/>
  <c r="I37" i="2" s="1"/>
  <c r="I340" i="2" s="1"/>
  <c r="DW66" i="15"/>
  <c r="Q21" i="15"/>
  <c r="AF80" i="15"/>
  <c r="H729" i="14"/>
  <c r="BD136" i="15"/>
  <c r="I20" i="15"/>
  <c r="I423" i="1" s="1"/>
  <c r="I464" i="1" s="1"/>
  <c r="C316" i="1"/>
  <c r="C460" i="1" s="1"/>
  <c r="D316" i="1"/>
  <c r="D460" i="1" s="1"/>
  <c r="J316" i="1"/>
  <c r="J460" i="1" s="1"/>
  <c r="H274" i="6"/>
  <c r="H401" i="6" s="1"/>
  <c r="FT123" i="15"/>
  <c r="FQ123" i="15"/>
  <c r="FL123" i="15"/>
  <c r="FM123" i="15"/>
  <c r="B100" i="5"/>
  <c r="C100" i="5"/>
  <c r="C91" i="5"/>
  <c r="C291" i="5" s="1"/>
  <c r="C97" i="5"/>
  <c r="C102" i="5"/>
  <c r="C108" i="5"/>
  <c r="D100" i="5"/>
  <c r="E100" i="5"/>
  <c r="F100" i="5"/>
  <c r="G100" i="5"/>
  <c r="H100" i="5"/>
  <c r="J100" i="5"/>
  <c r="H504" i="5"/>
  <c r="I95" i="15"/>
  <c r="I286" i="6" s="1"/>
  <c r="I349" i="6" s="1"/>
  <c r="H150" i="4"/>
  <c r="H690" i="4" s="1"/>
  <c r="H98" i="4"/>
  <c r="H688" i="4" s="1"/>
  <c r="FI66" i="15"/>
  <c r="FF66" i="15"/>
  <c r="FC66" i="15"/>
  <c r="FB66" i="15"/>
  <c r="FA66" i="15"/>
  <c r="J80" i="15"/>
  <c r="H23" i="2"/>
  <c r="H730" i="2" s="1"/>
  <c r="H196" i="5"/>
  <c r="H789" i="5" s="1"/>
  <c r="HQ80" i="15"/>
  <c r="HN80" i="15"/>
  <c r="HM80" i="15"/>
  <c r="HJ80" i="15"/>
  <c r="HI80" i="15"/>
  <c r="GB94" i="15"/>
  <c r="GB97" i="15" s="1"/>
  <c r="F434" i="12"/>
  <c r="GN123" i="15"/>
  <c r="GK123" i="15"/>
  <c r="GG123" i="15"/>
  <c r="GF123" i="15"/>
  <c r="C123" i="5"/>
  <c r="C340" i="5" s="1"/>
  <c r="D123" i="5"/>
  <c r="E123" i="5"/>
  <c r="F123" i="5"/>
  <c r="G123" i="5"/>
  <c r="H123" i="5"/>
  <c r="J123" i="5"/>
  <c r="FI108" i="15"/>
  <c r="I102" i="15"/>
  <c r="I8" i="7" s="1"/>
  <c r="BV47" i="15"/>
  <c r="I138" i="13" s="1"/>
  <c r="C141" i="13"/>
  <c r="D141" i="13"/>
  <c r="E141" i="13"/>
  <c r="F141" i="13"/>
  <c r="G141" i="13"/>
  <c r="H141" i="13"/>
  <c r="J141" i="13"/>
  <c r="B141" i="13"/>
  <c r="EX56" i="15"/>
  <c r="I48" i="4" s="1"/>
  <c r="I654" i="4" s="1"/>
  <c r="EX60" i="15"/>
  <c r="I151" i="4" s="1"/>
  <c r="I658" i="4" s="1"/>
  <c r="EX63" i="15"/>
  <c r="EX64" i="15"/>
  <c r="I247" i="4" s="1"/>
  <c r="I662" i="4" s="1"/>
  <c r="EX65" i="15"/>
  <c r="FR47" i="15"/>
  <c r="I141" i="13" s="1"/>
  <c r="C166" i="9"/>
  <c r="C223" i="9" s="1"/>
  <c r="D166" i="9"/>
  <c r="D223" i="9" s="1"/>
  <c r="E166" i="9"/>
  <c r="E223" i="9" s="1"/>
  <c r="F166" i="9"/>
  <c r="F223" i="9" s="1"/>
  <c r="J166" i="9"/>
  <c r="J223" i="9" s="1"/>
  <c r="EY66" i="15"/>
  <c r="EV66" i="15"/>
  <c r="ES66" i="15"/>
  <c r="ER66" i="15"/>
  <c r="EQ66" i="15"/>
  <c r="H754" i="14"/>
  <c r="GC117" i="15"/>
  <c r="GC118" i="15"/>
  <c r="GC120" i="15"/>
  <c r="GC121" i="15"/>
  <c r="GC122" i="15"/>
  <c r="GD123" i="15"/>
  <c r="GA123" i="15"/>
  <c r="FW123" i="15"/>
  <c r="FV123" i="15"/>
  <c r="J114" i="12"/>
  <c r="J120" i="12"/>
  <c r="J121" i="12"/>
  <c r="C168" i="12"/>
  <c r="D168" i="12"/>
  <c r="E168" i="12"/>
  <c r="F168" i="12"/>
  <c r="G168" i="12"/>
  <c r="H168" i="12"/>
  <c r="I168" i="12"/>
  <c r="J168" i="12"/>
  <c r="K168" i="12"/>
  <c r="L168" i="12"/>
  <c r="C169" i="12"/>
  <c r="D169" i="12"/>
  <c r="E169" i="12"/>
  <c r="F169" i="12"/>
  <c r="G169" i="12"/>
  <c r="H169" i="12"/>
  <c r="I169" i="12"/>
  <c r="J169" i="12"/>
  <c r="K169" i="12"/>
  <c r="L169" i="12"/>
  <c r="C171" i="12"/>
  <c r="D171" i="12"/>
  <c r="E171" i="12"/>
  <c r="F171" i="12"/>
  <c r="G171" i="12"/>
  <c r="H171" i="12"/>
  <c r="I171" i="12"/>
  <c r="J171" i="12"/>
  <c r="K171" i="12"/>
  <c r="L171" i="12"/>
  <c r="C277" i="12"/>
  <c r="D277" i="12"/>
  <c r="E277" i="12"/>
  <c r="F277" i="12"/>
  <c r="G277" i="12"/>
  <c r="H277" i="12"/>
  <c r="I277" i="12"/>
  <c r="J277" i="12"/>
  <c r="L277" i="12"/>
  <c r="B8" i="10"/>
  <c r="B143" i="10" s="1"/>
  <c r="C8" i="10"/>
  <c r="C143" i="10" s="1"/>
  <c r="D8" i="10"/>
  <c r="D143" i="10" s="1"/>
  <c r="E8" i="10"/>
  <c r="E143" i="10" s="1"/>
  <c r="F8" i="10"/>
  <c r="F143" i="10" s="1"/>
  <c r="J8" i="10"/>
  <c r="J143" i="10" s="1"/>
  <c r="B15" i="10"/>
  <c r="C15" i="10"/>
  <c r="D15" i="10"/>
  <c r="E15" i="10"/>
  <c r="F15" i="10"/>
  <c r="G15" i="10"/>
  <c r="H15" i="10"/>
  <c r="B34" i="10"/>
  <c r="B144" i="10" s="1"/>
  <c r="C34" i="10"/>
  <c r="C144" i="10" s="1"/>
  <c r="D34" i="10"/>
  <c r="D144" i="10" s="1"/>
  <c r="E34" i="10"/>
  <c r="E144" i="10" s="1"/>
  <c r="F34" i="10"/>
  <c r="F144" i="10" s="1"/>
  <c r="J34" i="10"/>
  <c r="J144" i="10" s="1"/>
  <c r="B41" i="10"/>
  <c r="C41" i="10"/>
  <c r="D41" i="10"/>
  <c r="E41" i="10"/>
  <c r="F41" i="10"/>
  <c r="G41" i="10"/>
  <c r="H41" i="10"/>
  <c r="I41" i="10"/>
  <c r="H44" i="10"/>
  <c r="H384" i="10" s="1"/>
  <c r="H282" i="10"/>
  <c r="B60" i="10"/>
  <c r="B145" i="10" s="1"/>
  <c r="C60" i="10"/>
  <c r="C145" i="10" s="1"/>
  <c r="D60" i="10"/>
  <c r="D145" i="10" s="1"/>
  <c r="E60" i="10"/>
  <c r="E145" i="10" s="1"/>
  <c r="F60" i="10"/>
  <c r="F145" i="10" s="1"/>
  <c r="J60" i="10"/>
  <c r="J145" i="10" s="1"/>
  <c r="B67" i="10"/>
  <c r="C67" i="10"/>
  <c r="D67" i="10"/>
  <c r="E67" i="10"/>
  <c r="F67" i="10"/>
  <c r="G67" i="10"/>
  <c r="H67" i="10"/>
  <c r="I67" i="10"/>
  <c r="H365" i="10"/>
  <c r="J74" i="10"/>
  <c r="H407" i="10"/>
  <c r="B86" i="10"/>
  <c r="B146" i="10" s="1"/>
  <c r="C86" i="10"/>
  <c r="C146" i="10" s="1"/>
  <c r="D86" i="10"/>
  <c r="D146" i="10" s="1"/>
  <c r="E86" i="10"/>
  <c r="E146" i="10" s="1"/>
  <c r="F86" i="10"/>
  <c r="F146" i="10" s="1"/>
  <c r="J86" i="10"/>
  <c r="J146" i="10" s="1"/>
  <c r="B93" i="10"/>
  <c r="C93" i="10"/>
  <c r="D93" i="10"/>
  <c r="E93" i="10"/>
  <c r="F93" i="10"/>
  <c r="G93" i="10"/>
  <c r="H93" i="10"/>
  <c r="I93" i="10"/>
  <c r="H408" i="10"/>
  <c r="B112" i="10"/>
  <c r="B147" i="10" s="1"/>
  <c r="C112" i="10"/>
  <c r="C147" i="10" s="1"/>
  <c r="D112" i="10"/>
  <c r="D147" i="10" s="1"/>
  <c r="E112" i="10"/>
  <c r="E147" i="10" s="1"/>
  <c r="F112" i="10"/>
  <c r="F147" i="10" s="1"/>
  <c r="J112" i="10"/>
  <c r="J147" i="10" s="1"/>
  <c r="B119" i="10"/>
  <c r="C119" i="10"/>
  <c r="D119" i="10"/>
  <c r="E119" i="10"/>
  <c r="F119" i="10"/>
  <c r="G119" i="10"/>
  <c r="H119" i="10"/>
  <c r="I119" i="10"/>
  <c r="H315" i="10"/>
  <c r="H127" i="10"/>
  <c r="H409" i="10" s="1"/>
  <c r="C410" i="12"/>
  <c r="D410" i="12"/>
  <c r="F410" i="12"/>
  <c r="H128" i="10"/>
  <c r="H501" i="10" s="1"/>
  <c r="B8" i="9"/>
  <c r="B217" i="9" s="1"/>
  <c r="C8" i="9"/>
  <c r="C217" i="9" s="1"/>
  <c r="D8" i="9"/>
  <c r="D217" i="9" s="1"/>
  <c r="E8" i="9"/>
  <c r="E217" i="9" s="1"/>
  <c r="F8" i="9"/>
  <c r="F217" i="9" s="1"/>
  <c r="J8" i="9"/>
  <c r="H280" i="9"/>
  <c r="H248" i="9"/>
  <c r="K14" i="9"/>
  <c r="H18" i="9"/>
  <c r="H689" i="9" s="1"/>
  <c r="H21" i="9"/>
  <c r="H593" i="9" s="1"/>
  <c r="B34" i="9"/>
  <c r="B218" i="9" s="1"/>
  <c r="C34" i="9"/>
  <c r="C218" i="9" s="1"/>
  <c r="D34" i="9"/>
  <c r="D218" i="9" s="1"/>
  <c r="E34" i="9"/>
  <c r="E218" i="9" s="1"/>
  <c r="F34" i="9"/>
  <c r="F218" i="9" s="1"/>
  <c r="J34" i="9"/>
  <c r="J218" i="9" s="1"/>
  <c r="H690" i="9"/>
  <c r="B45" i="9"/>
  <c r="C45" i="9"/>
  <c r="D45" i="9"/>
  <c r="E45" i="9"/>
  <c r="F45" i="9"/>
  <c r="G45" i="9"/>
  <c r="H45" i="9"/>
  <c r="J45" i="9"/>
  <c r="B46" i="9"/>
  <c r="C46" i="9"/>
  <c r="D46" i="9"/>
  <c r="E46" i="9"/>
  <c r="F46" i="9"/>
  <c r="G46" i="9"/>
  <c r="H46" i="9"/>
  <c r="J46" i="9"/>
  <c r="B60" i="9"/>
  <c r="B219" i="9" s="1"/>
  <c r="C60" i="9"/>
  <c r="C219" i="9" s="1"/>
  <c r="D60" i="9"/>
  <c r="D219" i="9" s="1"/>
  <c r="E60" i="9"/>
  <c r="E219" i="9" s="1"/>
  <c r="F60" i="9"/>
  <c r="F219" i="9" s="1"/>
  <c r="J60" i="9"/>
  <c r="J219" i="9" s="1"/>
  <c r="H531" i="9"/>
  <c r="H68" i="9"/>
  <c r="H691" i="9" s="1"/>
  <c r="B70" i="9"/>
  <c r="C70" i="9"/>
  <c r="D70" i="9"/>
  <c r="E70" i="9"/>
  <c r="F70" i="9"/>
  <c r="G70" i="9"/>
  <c r="H70" i="9"/>
  <c r="J70" i="9"/>
  <c r="B71" i="9"/>
  <c r="C71" i="9"/>
  <c r="D71" i="9"/>
  <c r="E71" i="9"/>
  <c r="F71" i="9"/>
  <c r="G71" i="9"/>
  <c r="H71" i="9"/>
  <c r="J71" i="9"/>
  <c r="B86" i="9"/>
  <c r="B220" i="9" s="1"/>
  <c r="C86" i="9"/>
  <c r="C220" i="9" s="1"/>
  <c r="D86" i="9"/>
  <c r="D220" i="9" s="1"/>
  <c r="F220" i="9"/>
  <c r="J86" i="9"/>
  <c r="H283" i="9"/>
  <c r="H340" i="9"/>
  <c r="H372" i="9"/>
  <c r="H96" i="9"/>
  <c r="H692" i="9" s="1"/>
  <c r="H405" i="9"/>
  <c r="H660" i="9"/>
  <c r="D303" i="12"/>
  <c r="E303" i="12"/>
  <c r="H102" i="9"/>
  <c r="H564" i="9" s="1"/>
  <c r="K303" i="12"/>
  <c r="H500" i="9"/>
  <c r="B114" i="9"/>
  <c r="B221" i="9" s="1"/>
  <c r="C114" i="9"/>
  <c r="C221" i="9" s="1"/>
  <c r="D114" i="9"/>
  <c r="D221" i="9" s="1"/>
  <c r="E114" i="9"/>
  <c r="E221" i="9" s="1"/>
  <c r="F114" i="9"/>
  <c r="F221" i="9" s="1"/>
  <c r="J114" i="9"/>
  <c r="H373" i="9"/>
  <c r="H438" i="9"/>
  <c r="H533" i="9"/>
  <c r="H693" i="9"/>
  <c r="H406" i="9"/>
  <c r="H629" i="9"/>
  <c r="B128" i="9"/>
  <c r="B141" i="9"/>
  <c r="C141" i="9"/>
  <c r="C222" i="9" s="1"/>
  <c r="D141" i="9"/>
  <c r="E141" i="9"/>
  <c r="E222" i="9" s="1"/>
  <c r="F141" i="9"/>
  <c r="F222" i="9" s="1"/>
  <c r="J141" i="9"/>
  <c r="J222" i="9" s="1"/>
  <c r="H253" i="9"/>
  <c r="B146" i="9"/>
  <c r="C146" i="9"/>
  <c r="D146" i="9"/>
  <c r="E146" i="9"/>
  <c r="F146" i="9"/>
  <c r="G146" i="9"/>
  <c r="H146" i="9"/>
  <c r="J146" i="9"/>
  <c r="K147" i="9"/>
  <c r="H439" i="9"/>
  <c r="H534" i="9"/>
  <c r="H151" i="9"/>
  <c r="H694" i="9" s="1"/>
  <c r="B166" i="9"/>
  <c r="B223" i="9" s="1"/>
  <c r="H343" i="9"/>
  <c r="H375" i="9"/>
  <c r="H535" i="9"/>
  <c r="H175" i="9"/>
  <c r="H695" i="9" s="1"/>
  <c r="H599" i="9"/>
  <c r="B192" i="9"/>
  <c r="B224" i="9" s="1"/>
  <c r="C192" i="9"/>
  <c r="C224" i="9" s="1"/>
  <c r="D192" i="9"/>
  <c r="D224" i="9" s="1"/>
  <c r="E192" i="9"/>
  <c r="E224" i="9" s="1"/>
  <c r="F192" i="9"/>
  <c r="F224" i="9" s="1"/>
  <c r="J192" i="9"/>
  <c r="J224" i="9" s="1"/>
  <c r="H255" i="9"/>
  <c r="H344" i="9"/>
  <c r="H201" i="9"/>
  <c r="H696" i="9" s="1"/>
  <c r="B203" i="9"/>
  <c r="C203" i="9"/>
  <c r="D203" i="9"/>
  <c r="E203" i="9"/>
  <c r="F203" i="9"/>
  <c r="G203" i="9"/>
  <c r="H203" i="9"/>
  <c r="J203" i="9"/>
  <c r="B204" i="9"/>
  <c r="C204" i="9"/>
  <c r="D204" i="9"/>
  <c r="E204" i="9"/>
  <c r="F204" i="9"/>
  <c r="G204" i="9"/>
  <c r="H204" i="9"/>
  <c r="J204" i="9"/>
  <c r="B205" i="9"/>
  <c r="C205" i="9"/>
  <c r="D205" i="9"/>
  <c r="E205" i="9"/>
  <c r="F205" i="9"/>
  <c r="G205" i="9"/>
  <c r="H205" i="9"/>
  <c r="J205" i="9"/>
  <c r="H312" i="9"/>
  <c r="H313" i="9"/>
  <c r="H318" i="9"/>
  <c r="H319" i="9"/>
  <c r="H338" i="9"/>
  <c r="B10" i="14"/>
  <c r="B12" i="14"/>
  <c r="B17" i="14"/>
  <c r="B20" i="14"/>
  <c r="C8" i="14"/>
  <c r="C286" i="14" s="1"/>
  <c r="D8" i="14"/>
  <c r="D286" i="14" s="1"/>
  <c r="E8" i="14"/>
  <c r="E286" i="14" s="1"/>
  <c r="F8" i="14"/>
  <c r="F286" i="14" s="1"/>
  <c r="J8" i="14"/>
  <c r="J286" i="14" s="1"/>
  <c r="H9" i="14"/>
  <c r="H330" i="14" s="1"/>
  <c r="C10" i="14"/>
  <c r="D10" i="14"/>
  <c r="E10" i="14"/>
  <c r="F10" i="14"/>
  <c r="G10" i="14"/>
  <c r="H10" i="14"/>
  <c r="J10" i="14"/>
  <c r="C12" i="14"/>
  <c r="D12" i="14"/>
  <c r="E12" i="14"/>
  <c r="F12" i="14"/>
  <c r="G12" i="14"/>
  <c r="H12" i="14"/>
  <c r="I12" i="14"/>
  <c r="J12" i="14"/>
  <c r="C17" i="14"/>
  <c r="D17" i="14"/>
  <c r="E17" i="14"/>
  <c r="F17" i="14"/>
  <c r="G17" i="14"/>
  <c r="H17" i="14"/>
  <c r="J17" i="14"/>
  <c r="C20" i="14"/>
  <c r="D20" i="14"/>
  <c r="E20" i="14"/>
  <c r="F20" i="14"/>
  <c r="G20" i="14"/>
  <c r="H20" i="14"/>
  <c r="J20" i="14"/>
  <c r="H21" i="14"/>
  <c r="H377" i="14" s="1"/>
  <c r="C33" i="14"/>
  <c r="C287" i="14" s="1"/>
  <c r="D33" i="14"/>
  <c r="D287" i="14" s="1"/>
  <c r="E33" i="14"/>
  <c r="E287" i="14" s="1"/>
  <c r="F33" i="14"/>
  <c r="F287" i="14" s="1"/>
  <c r="J33" i="14"/>
  <c r="J287" i="14" s="1"/>
  <c r="H34" i="14"/>
  <c r="H331" i="14" s="1"/>
  <c r="B35" i="14"/>
  <c r="C35" i="14"/>
  <c r="D35" i="14"/>
  <c r="E35" i="14"/>
  <c r="F35" i="14"/>
  <c r="G35" i="14"/>
  <c r="H35" i="14"/>
  <c r="I35" i="14"/>
  <c r="J35" i="14"/>
  <c r="B37" i="14"/>
  <c r="C37" i="14"/>
  <c r="D37" i="14"/>
  <c r="E37" i="14"/>
  <c r="F37" i="14"/>
  <c r="G37" i="14"/>
  <c r="H37" i="14"/>
  <c r="J37" i="14"/>
  <c r="H539" i="14"/>
  <c r="C62" i="14"/>
  <c r="C288" i="14" s="1"/>
  <c r="D62" i="14"/>
  <c r="D288" i="14" s="1"/>
  <c r="E62" i="14"/>
  <c r="F62" i="14"/>
  <c r="F288" i="14" s="1"/>
  <c r="J62" i="14"/>
  <c r="H63" i="14"/>
  <c r="H332" i="14" s="1"/>
  <c r="B64" i="14"/>
  <c r="C64" i="14"/>
  <c r="D64" i="14"/>
  <c r="E64" i="14"/>
  <c r="F64" i="14"/>
  <c r="G64" i="14"/>
  <c r="H64" i="14"/>
  <c r="I64" i="14"/>
  <c r="J64" i="14"/>
  <c r="H453" i="14"/>
  <c r="H540" i="14"/>
  <c r="B71" i="14"/>
  <c r="C71" i="14"/>
  <c r="D71" i="14"/>
  <c r="E71" i="14"/>
  <c r="F71" i="14"/>
  <c r="G71" i="14"/>
  <c r="H71" i="14"/>
  <c r="J71" i="14"/>
  <c r="H75" i="14"/>
  <c r="H379" i="14" s="1"/>
  <c r="H403" i="14"/>
  <c r="D172" i="12"/>
  <c r="E172" i="12"/>
  <c r="F172" i="12"/>
  <c r="B78" i="14"/>
  <c r="C78" i="14"/>
  <c r="D78" i="14"/>
  <c r="E78" i="14"/>
  <c r="F78" i="14"/>
  <c r="G78" i="14"/>
  <c r="H78" i="14"/>
  <c r="J78" i="14"/>
  <c r="C90" i="14"/>
  <c r="C289" i="14" s="1"/>
  <c r="D90" i="14"/>
  <c r="D289" i="14" s="1"/>
  <c r="E90" i="14"/>
  <c r="E289" i="14" s="1"/>
  <c r="F90" i="14"/>
  <c r="F289" i="14" s="1"/>
  <c r="J90" i="14"/>
  <c r="J289" i="14" s="1"/>
  <c r="B92" i="14"/>
  <c r="C92" i="14"/>
  <c r="D92" i="14"/>
  <c r="E92" i="14"/>
  <c r="F92" i="14"/>
  <c r="G92" i="14"/>
  <c r="H92" i="14"/>
  <c r="I92" i="14"/>
  <c r="J92" i="14"/>
  <c r="B94" i="14"/>
  <c r="C94" i="14"/>
  <c r="D94" i="14"/>
  <c r="E94" i="14"/>
  <c r="F94" i="14"/>
  <c r="G94" i="14"/>
  <c r="H94" i="14"/>
  <c r="J94" i="14"/>
  <c r="B97" i="14"/>
  <c r="H541" i="14"/>
  <c r="H650" i="14"/>
  <c r="H103" i="14"/>
  <c r="H380" i="14" s="1"/>
  <c r="B106" i="14"/>
  <c r="C106" i="14"/>
  <c r="D106" i="14"/>
  <c r="E106" i="14"/>
  <c r="F106" i="14"/>
  <c r="G106" i="14"/>
  <c r="H106" i="14"/>
  <c r="J106" i="14"/>
  <c r="C119" i="14"/>
  <c r="C290" i="14" s="1"/>
  <c r="D119" i="14"/>
  <c r="D290" i="14" s="1"/>
  <c r="E119" i="14"/>
  <c r="E290" i="14" s="1"/>
  <c r="F119" i="14"/>
  <c r="F290" i="14" s="1"/>
  <c r="J119" i="14"/>
  <c r="J290" i="14" s="1"/>
  <c r="H120" i="14"/>
  <c r="H334" i="14" s="1"/>
  <c r="B121" i="14"/>
  <c r="C121" i="14"/>
  <c r="D121" i="14"/>
  <c r="E121" i="14"/>
  <c r="F121" i="14"/>
  <c r="G121" i="14"/>
  <c r="H121" i="14"/>
  <c r="I121" i="14"/>
  <c r="J121" i="14"/>
  <c r="B123" i="14"/>
  <c r="C123" i="14"/>
  <c r="D123" i="14"/>
  <c r="E123" i="14"/>
  <c r="F123" i="14"/>
  <c r="G123" i="14"/>
  <c r="H123" i="14"/>
  <c r="J123" i="14"/>
  <c r="B126" i="14"/>
  <c r="B128" i="14"/>
  <c r="C128" i="14"/>
  <c r="D128" i="14"/>
  <c r="E128" i="14"/>
  <c r="F128" i="14"/>
  <c r="G128" i="14"/>
  <c r="H128" i="14"/>
  <c r="J128" i="14"/>
  <c r="C147" i="14"/>
  <c r="C291" i="14" s="1"/>
  <c r="D147" i="14"/>
  <c r="D291" i="14" s="1"/>
  <c r="E147" i="14"/>
  <c r="E291" i="14" s="1"/>
  <c r="F147" i="14"/>
  <c r="F291" i="14" s="1"/>
  <c r="J147" i="14"/>
  <c r="J291" i="14" s="1"/>
  <c r="H148" i="14"/>
  <c r="H335" i="14" s="1"/>
  <c r="B149" i="14"/>
  <c r="C149" i="14"/>
  <c r="D149" i="14"/>
  <c r="E149" i="14"/>
  <c r="F149" i="14"/>
  <c r="G149" i="14"/>
  <c r="H149" i="14"/>
  <c r="I149" i="14"/>
  <c r="J149" i="14"/>
  <c r="H313" i="14"/>
  <c r="B151" i="14"/>
  <c r="C151" i="14"/>
  <c r="D151" i="14"/>
  <c r="E151" i="14"/>
  <c r="F151" i="14"/>
  <c r="G151" i="14"/>
  <c r="H151" i="14"/>
  <c r="J151" i="14"/>
  <c r="B152" i="14"/>
  <c r="C152" i="14"/>
  <c r="D152" i="14"/>
  <c r="E152" i="14"/>
  <c r="F152" i="14"/>
  <c r="G152" i="14"/>
  <c r="K152" i="14" s="1"/>
  <c r="H152" i="14"/>
  <c r="J152" i="14"/>
  <c r="B153" i="14"/>
  <c r="C153" i="14"/>
  <c r="D153" i="14"/>
  <c r="E153" i="14"/>
  <c r="F153" i="14"/>
  <c r="G153" i="14"/>
  <c r="H153" i="14"/>
  <c r="J153" i="14"/>
  <c r="B154" i="14"/>
  <c r="C154" i="14"/>
  <c r="D154" i="14"/>
  <c r="E154" i="14"/>
  <c r="F154" i="14"/>
  <c r="G154" i="14"/>
  <c r="H154" i="14"/>
  <c r="J154" i="14"/>
  <c r="B156" i="14"/>
  <c r="C156" i="14"/>
  <c r="D156" i="14"/>
  <c r="E156" i="14"/>
  <c r="F156" i="14"/>
  <c r="G156" i="14"/>
  <c r="H156" i="14"/>
  <c r="J156" i="14"/>
  <c r="H157" i="14"/>
  <c r="H572" i="14" s="1"/>
  <c r="H161" i="14"/>
  <c r="H382" i="14" s="1"/>
  <c r="C173" i="14"/>
  <c r="D173" i="14"/>
  <c r="D292" i="14" s="1"/>
  <c r="E173" i="14"/>
  <c r="E292" i="14" s="1"/>
  <c r="F173" i="14"/>
  <c r="F292" i="14" s="1"/>
  <c r="J173" i="14"/>
  <c r="J292" i="14" s="1"/>
  <c r="H174" i="14"/>
  <c r="H336" i="14" s="1"/>
  <c r="B175" i="14"/>
  <c r="C175" i="14"/>
  <c r="D175" i="14"/>
  <c r="E175" i="14"/>
  <c r="F175" i="14"/>
  <c r="G175" i="14"/>
  <c r="H175" i="14"/>
  <c r="J175" i="14"/>
  <c r="B177" i="14"/>
  <c r="C177" i="14"/>
  <c r="D177" i="14"/>
  <c r="E177" i="14"/>
  <c r="F177" i="14"/>
  <c r="G177" i="14"/>
  <c r="H177" i="14"/>
  <c r="J177" i="14"/>
  <c r="B178" i="14"/>
  <c r="C178" i="14"/>
  <c r="D178" i="14"/>
  <c r="E178" i="14"/>
  <c r="F178" i="14"/>
  <c r="G178" i="14"/>
  <c r="K178" i="14" s="1"/>
  <c r="H178" i="14"/>
  <c r="J178" i="14"/>
  <c r="B182" i="14"/>
  <c r="C182" i="14"/>
  <c r="D182" i="14"/>
  <c r="E182" i="14"/>
  <c r="F182" i="14"/>
  <c r="G182" i="14"/>
  <c r="H182" i="14"/>
  <c r="J182" i="14"/>
  <c r="H183" i="14"/>
  <c r="H573" i="14" s="1"/>
  <c r="H407" i="14"/>
  <c r="H187" i="14"/>
  <c r="H383" i="14" s="1"/>
  <c r="C202" i="14"/>
  <c r="C293" i="14" s="1"/>
  <c r="D202" i="14"/>
  <c r="D293" i="14" s="1"/>
  <c r="E202" i="14"/>
  <c r="E293" i="14" s="1"/>
  <c r="F202" i="14"/>
  <c r="F293" i="14" s="1"/>
  <c r="J202" i="14"/>
  <c r="J293" i="14" s="1"/>
  <c r="H203" i="14"/>
  <c r="H337" i="14" s="1"/>
  <c r="B204" i="14"/>
  <c r="C204" i="14"/>
  <c r="D204" i="14"/>
  <c r="E204" i="14"/>
  <c r="F204" i="14"/>
  <c r="G204" i="14"/>
  <c r="H204" i="14"/>
  <c r="I204" i="14"/>
  <c r="J204" i="14"/>
  <c r="B206" i="14"/>
  <c r="C206" i="14"/>
  <c r="D206" i="14"/>
  <c r="E206" i="14"/>
  <c r="F206" i="14"/>
  <c r="G206" i="14"/>
  <c r="H206" i="14"/>
  <c r="J206" i="14"/>
  <c r="B209" i="14"/>
  <c r="C209" i="14"/>
  <c r="D209" i="14"/>
  <c r="E209" i="14"/>
  <c r="F209" i="14"/>
  <c r="G209" i="14"/>
  <c r="H209" i="14"/>
  <c r="J209" i="14"/>
  <c r="B211" i="14"/>
  <c r="C211" i="14"/>
  <c r="D211" i="14"/>
  <c r="E211" i="14"/>
  <c r="F211" i="14"/>
  <c r="G211" i="14"/>
  <c r="H211" i="14"/>
  <c r="J211" i="14"/>
  <c r="H212" i="14"/>
  <c r="H574" i="14" s="1"/>
  <c r="J216" i="14"/>
  <c r="B218" i="14"/>
  <c r="C218" i="14"/>
  <c r="D218" i="14"/>
  <c r="E218" i="14"/>
  <c r="F218" i="14"/>
  <c r="G218" i="14"/>
  <c r="H218" i="14"/>
  <c r="J218" i="14"/>
  <c r="C230" i="14"/>
  <c r="C294" i="14" s="1"/>
  <c r="D230" i="14"/>
  <c r="D294" i="14" s="1"/>
  <c r="E230" i="14"/>
  <c r="E294" i="14" s="1"/>
  <c r="F230" i="14"/>
  <c r="F294" i="14" s="1"/>
  <c r="J230" i="14"/>
  <c r="H231" i="14"/>
  <c r="H338" i="14" s="1"/>
  <c r="B232" i="14"/>
  <c r="C232" i="14"/>
  <c r="D232" i="14"/>
  <c r="E232" i="14"/>
  <c r="F232" i="14"/>
  <c r="G232" i="14"/>
  <c r="H232" i="14"/>
  <c r="I232" i="14"/>
  <c r="J232" i="14"/>
  <c r="B234" i="14"/>
  <c r="C234" i="14"/>
  <c r="D234" i="14"/>
  <c r="E234" i="14"/>
  <c r="F234" i="14"/>
  <c r="G234" i="14"/>
  <c r="H234" i="14"/>
  <c r="J234" i="14"/>
  <c r="H237" i="14"/>
  <c r="B239" i="14"/>
  <c r="C239" i="14"/>
  <c r="D239" i="14"/>
  <c r="E239" i="14"/>
  <c r="F239" i="14"/>
  <c r="G239" i="14"/>
  <c r="H239" i="14"/>
  <c r="J239" i="14"/>
  <c r="H575" i="14"/>
  <c r="H243" i="14"/>
  <c r="H385" i="14" s="1"/>
  <c r="C257" i="14"/>
  <c r="C295" i="14" s="1"/>
  <c r="D257" i="14"/>
  <c r="D295" i="14" s="1"/>
  <c r="E257" i="14"/>
  <c r="E295" i="14" s="1"/>
  <c r="F257" i="14"/>
  <c r="F295" i="14" s="1"/>
  <c r="J257" i="14"/>
  <c r="J295" i="14" s="1"/>
  <c r="B259" i="14"/>
  <c r="C259" i="14"/>
  <c r="D259" i="14"/>
  <c r="E259" i="14"/>
  <c r="F259" i="14"/>
  <c r="G259" i="14"/>
  <c r="H259" i="14"/>
  <c r="I259" i="14"/>
  <c r="J259" i="14"/>
  <c r="B261" i="14"/>
  <c r="C261" i="14"/>
  <c r="D261" i="14"/>
  <c r="E261" i="14"/>
  <c r="F261" i="14"/>
  <c r="G261" i="14"/>
  <c r="H261" i="14"/>
  <c r="J261" i="14"/>
  <c r="B262" i="14"/>
  <c r="C262" i="14"/>
  <c r="D262" i="14"/>
  <c r="E262" i="14"/>
  <c r="F262" i="14"/>
  <c r="G262" i="14"/>
  <c r="H262" i="14"/>
  <c r="J262" i="14"/>
  <c r="B264" i="14"/>
  <c r="C264" i="14"/>
  <c r="D264" i="14"/>
  <c r="E264" i="14"/>
  <c r="F264" i="14"/>
  <c r="G264" i="14"/>
  <c r="H264" i="14"/>
  <c r="J264" i="14"/>
  <c r="H547" i="14"/>
  <c r="H656" i="14"/>
  <c r="H576" i="14"/>
  <c r="H271" i="14"/>
  <c r="H386" i="14" s="1"/>
  <c r="B272" i="14"/>
  <c r="C272" i="14"/>
  <c r="D272" i="14"/>
  <c r="E272" i="14"/>
  <c r="F272" i="14"/>
  <c r="G272" i="14"/>
  <c r="H272" i="14"/>
  <c r="J272" i="14"/>
  <c r="B8" i="7"/>
  <c r="B160" i="7" s="1"/>
  <c r="B33" i="7"/>
  <c r="B161" i="7" s="1"/>
  <c r="B59" i="7"/>
  <c r="B162" i="7" s="1"/>
  <c r="B85" i="7"/>
  <c r="B109" i="7"/>
  <c r="B164" i="7" s="1"/>
  <c r="B134" i="7"/>
  <c r="C8" i="7"/>
  <c r="C160" i="7" s="1"/>
  <c r="D8" i="7"/>
  <c r="D160" i="7" s="1"/>
  <c r="E8" i="7"/>
  <c r="E160" i="7" s="1"/>
  <c r="F8" i="7"/>
  <c r="F160" i="7" s="1"/>
  <c r="J8" i="7"/>
  <c r="J160" i="7" s="1"/>
  <c r="J12" i="7"/>
  <c r="K13" i="7"/>
  <c r="B14" i="7"/>
  <c r="C14" i="7"/>
  <c r="D14" i="7"/>
  <c r="E14" i="7"/>
  <c r="F14" i="7"/>
  <c r="G14" i="7"/>
  <c r="H14" i="7"/>
  <c r="B15" i="7"/>
  <c r="H272" i="7"/>
  <c r="H295" i="7"/>
  <c r="B20" i="7"/>
  <c r="C20" i="7"/>
  <c r="D20" i="7"/>
  <c r="E20" i="7"/>
  <c r="F20" i="7"/>
  <c r="G20" i="7"/>
  <c r="H20" i="7"/>
  <c r="J20" i="7"/>
  <c r="H21" i="7"/>
  <c r="H451" i="7" s="1"/>
  <c r="C33" i="7"/>
  <c r="C161" i="7" s="1"/>
  <c r="D33" i="7"/>
  <c r="D161" i="7" s="1"/>
  <c r="F33" i="7"/>
  <c r="F161" i="7" s="1"/>
  <c r="J33" i="7"/>
  <c r="J161" i="7" s="1"/>
  <c r="H184" i="7"/>
  <c r="B39" i="7"/>
  <c r="C39" i="7"/>
  <c r="D39" i="7"/>
  <c r="F39" i="7"/>
  <c r="G39" i="7"/>
  <c r="H39" i="7"/>
  <c r="H430" i="7"/>
  <c r="B48" i="7"/>
  <c r="C48" i="7"/>
  <c r="D48" i="7"/>
  <c r="F48" i="7"/>
  <c r="G48" i="7"/>
  <c r="H48" i="7"/>
  <c r="J48" i="7"/>
  <c r="C59" i="7"/>
  <c r="C162" i="7" s="1"/>
  <c r="D59" i="7"/>
  <c r="D162" i="7" s="1"/>
  <c r="F59" i="7"/>
  <c r="F162" i="7" s="1"/>
  <c r="G162" i="7"/>
  <c r="H162" i="7"/>
  <c r="J59" i="7"/>
  <c r="J162" i="7" s="1"/>
  <c r="H185" i="7"/>
  <c r="B65" i="7"/>
  <c r="C65" i="7"/>
  <c r="D65" i="7"/>
  <c r="F65" i="7"/>
  <c r="G65" i="7"/>
  <c r="H65" i="7"/>
  <c r="B73" i="7"/>
  <c r="C73" i="7"/>
  <c r="D73" i="7"/>
  <c r="F73" i="7"/>
  <c r="G73" i="7"/>
  <c r="H73" i="7"/>
  <c r="J73" i="7"/>
  <c r="C85" i="7"/>
  <c r="C163" i="7" s="1"/>
  <c r="D85" i="7"/>
  <c r="D163" i="7" s="1"/>
  <c r="F85" i="7"/>
  <c r="F163" i="7" s="1"/>
  <c r="J85" i="7"/>
  <c r="B91" i="7"/>
  <c r="C91" i="7"/>
  <c r="D91" i="7"/>
  <c r="F91" i="7"/>
  <c r="G91" i="7"/>
  <c r="H91" i="7"/>
  <c r="B97" i="7"/>
  <c r="C97" i="7"/>
  <c r="D97" i="7"/>
  <c r="F97" i="7"/>
  <c r="G97" i="7"/>
  <c r="H97" i="7"/>
  <c r="J97" i="7"/>
  <c r="H98" i="7"/>
  <c r="H454" i="7" s="1"/>
  <c r="C109" i="7"/>
  <c r="C164" i="7" s="1"/>
  <c r="E164" i="7"/>
  <c r="F109" i="7"/>
  <c r="F164" i="7" s="1"/>
  <c r="J109" i="7"/>
  <c r="J164" i="7" s="1"/>
  <c r="J113" i="7"/>
  <c r="H114" i="7"/>
  <c r="H253" i="7" s="1"/>
  <c r="B115" i="7"/>
  <c r="C115" i="7"/>
  <c r="F115" i="7"/>
  <c r="G115" i="7"/>
  <c r="H115" i="7"/>
  <c r="B117" i="7"/>
  <c r="C117" i="7"/>
  <c r="F117" i="7"/>
  <c r="G117" i="7"/>
  <c r="H117" i="7"/>
  <c r="J117" i="7"/>
  <c r="H119" i="7"/>
  <c r="H365" i="7" s="1"/>
  <c r="B120" i="7"/>
  <c r="C120" i="7"/>
  <c r="F120" i="7"/>
  <c r="G120" i="7"/>
  <c r="H120" i="7"/>
  <c r="J120" i="7"/>
  <c r="B121" i="7"/>
  <c r="C121" i="7"/>
  <c r="F121" i="7"/>
  <c r="G121" i="7"/>
  <c r="H121" i="7"/>
  <c r="J121" i="7"/>
  <c r="H122" i="7"/>
  <c r="H455" i="7" s="1"/>
  <c r="C134" i="7"/>
  <c r="C165" i="7" s="1"/>
  <c r="D134" i="7"/>
  <c r="D165" i="7" s="1"/>
  <c r="E134" i="7"/>
  <c r="E165" i="7" s="1"/>
  <c r="F134" i="7"/>
  <c r="F165" i="7" s="1"/>
  <c r="J134" i="7"/>
  <c r="J165" i="7" s="1"/>
  <c r="B140" i="7"/>
  <c r="C140" i="7"/>
  <c r="D140" i="7"/>
  <c r="E140" i="7"/>
  <c r="F140" i="7"/>
  <c r="G140" i="7"/>
  <c r="H140" i="7"/>
  <c r="H300" i="7"/>
  <c r="H434" i="7"/>
  <c r="B147" i="7"/>
  <c r="C147" i="7"/>
  <c r="G147" i="7"/>
  <c r="H147" i="7"/>
  <c r="J147" i="7"/>
  <c r="H407" i="7"/>
  <c r="H408" i="7"/>
  <c r="H409" i="7"/>
  <c r="H410" i="7"/>
  <c r="H412" i="7"/>
  <c r="B8" i="6"/>
  <c r="B339" i="6" s="1"/>
  <c r="C8" i="6"/>
  <c r="C339" i="6" s="1"/>
  <c r="D8" i="6"/>
  <c r="D339" i="6" s="1"/>
  <c r="E8" i="6"/>
  <c r="E339" i="6" s="1"/>
  <c r="F8" i="6"/>
  <c r="F339" i="6" s="1"/>
  <c r="G8" i="6"/>
  <c r="G339" i="6" s="1"/>
  <c r="H8" i="6"/>
  <c r="H339" i="6" s="1"/>
  <c r="J8" i="6"/>
  <c r="J339" i="6" s="1"/>
  <c r="B16" i="6"/>
  <c r="C16" i="6"/>
  <c r="D16" i="6"/>
  <c r="E16" i="6"/>
  <c r="F16" i="6"/>
  <c r="G16" i="6"/>
  <c r="H16" i="6"/>
  <c r="J16" i="6"/>
  <c r="B36" i="6"/>
  <c r="B340" i="6" s="1"/>
  <c r="C36" i="6"/>
  <c r="C340" i="6" s="1"/>
  <c r="D36" i="6"/>
  <c r="D340" i="6" s="1"/>
  <c r="E36" i="6"/>
  <c r="F36" i="6"/>
  <c r="F340" i="6" s="1"/>
  <c r="G36" i="6"/>
  <c r="H36" i="6"/>
  <c r="H340" i="6" s="1"/>
  <c r="J36" i="6"/>
  <c r="J340" i="6" s="1"/>
  <c r="B44" i="6"/>
  <c r="C44" i="6"/>
  <c r="D44" i="6"/>
  <c r="E44" i="6"/>
  <c r="F44" i="6"/>
  <c r="G44" i="6"/>
  <c r="H44" i="6"/>
  <c r="J44" i="6"/>
  <c r="H424" i="6"/>
  <c r="B61" i="6"/>
  <c r="B341" i="6" s="1"/>
  <c r="C61" i="6"/>
  <c r="C341" i="6" s="1"/>
  <c r="D61" i="6"/>
  <c r="D341" i="6" s="1"/>
  <c r="E61" i="6"/>
  <c r="E341" i="6" s="1"/>
  <c r="F61" i="6"/>
  <c r="F341" i="6" s="1"/>
  <c r="G61" i="6"/>
  <c r="G341" i="6" s="1"/>
  <c r="H61" i="6"/>
  <c r="H341" i="6" s="1"/>
  <c r="J61" i="6"/>
  <c r="J341" i="6" s="1"/>
  <c r="H70" i="6"/>
  <c r="H625" i="6" s="1"/>
  <c r="H425" i="6"/>
  <c r="H453" i="6"/>
  <c r="H595" i="6"/>
  <c r="B77" i="6"/>
  <c r="C77" i="6"/>
  <c r="D77" i="6"/>
  <c r="E77" i="6"/>
  <c r="F77" i="6"/>
  <c r="G77" i="6"/>
  <c r="H77" i="6"/>
  <c r="J77" i="6"/>
  <c r="B87" i="6"/>
  <c r="B342" i="6" s="1"/>
  <c r="C87" i="6"/>
  <c r="D87" i="6"/>
  <c r="D342" i="6" s="1"/>
  <c r="E87" i="6"/>
  <c r="E342" i="6" s="1"/>
  <c r="F87" i="6"/>
  <c r="F342" i="6" s="1"/>
  <c r="G87" i="6"/>
  <c r="H87" i="6"/>
  <c r="H342" i="6" s="1"/>
  <c r="J87" i="6"/>
  <c r="J342" i="6" s="1"/>
  <c r="H482" i="6"/>
  <c r="H95" i="6"/>
  <c r="H626" i="6" s="1"/>
  <c r="H426" i="6"/>
  <c r="H454" i="6"/>
  <c r="C99" i="6"/>
  <c r="G99" i="6"/>
  <c r="H99" i="6"/>
  <c r="B102" i="6"/>
  <c r="C102" i="6"/>
  <c r="D102" i="6"/>
  <c r="E102" i="6"/>
  <c r="F102" i="6"/>
  <c r="G102" i="6"/>
  <c r="H102" i="6"/>
  <c r="J102" i="6"/>
  <c r="B116" i="6"/>
  <c r="B343" i="6" s="1"/>
  <c r="C116" i="6"/>
  <c r="C343" i="6" s="1"/>
  <c r="D116" i="6"/>
  <c r="D343" i="6" s="1"/>
  <c r="E116" i="6"/>
  <c r="E343" i="6" s="1"/>
  <c r="F116" i="6"/>
  <c r="F343" i="6" s="1"/>
  <c r="G116" i="6"/>
  <c r="G343" i="6" s="1"/>
  <c r="H116" i="6"/>
  <c r="H343" i="6" s="1"/>
  <c r="J116" i="6"/>
  <c r="J343" i="6" s="1"/>
  <c r="B124" i="6"/>
  <c r="C124" i="6"/>
  <c r="D124" i="6"/>
  <c r="E124" i="6"/>
  <c r="F124" i="6"/>
  <c r="G124" i="6"/>
  <c r="H124" i="6"/>
  <c r="J124" i="6"/>
  <c r="H711" i="6"/>
  <c r="K131" i="6"/>
  <c r="B145" i="6"/>
  <c r="B344" i="6" s="1"/>
  <c r="C145" i="6"/>
  <c r="C344" i="6" s="1"/>
  <c r="D145" i="6"/>
  <c r="D344" i="6" s="1"/>
  <c r="E145" i="6"/>
  <c r="F145" i="6"/>
  <c r="F344" i="6" s="1"/>
  <c r="G145" i="6"/>
  <c r="H145" i="6"/>
  <c r="H344" i="6" s="1"/>
  <c r="J145" i="6"/>
  <c r="H456" i="6"/>
  <c r="F406" i="12"/>
  <c r="G406" i="12"/>
  <c r="H406" i="12"/>
  <c r="K406" i="12"/>
  <c r="H162" i="6"/>
  <c r="H884" i="6" s="1"/>
  <c r="B173" i="6"/>
  <c r="B345" i="6" s="1"/>
  <c r="C173" i="6"/>
  <c r="C345" i="6" s="1"/>
  <c r="D173" i="6"/>
  <c r="D345" i="6" s="1"/>
  <c r="E173" i="6"/>
  <c r="E345" i="6" s="1"/>
  <c r="F173" i="6"/>
  <c r="G173" i="6"/>
  <c r="H173" i="6"/>
  <c r="H345" i="6" s="1"/>
  <c r="J173" i="6"/>
  <c r="J345" i="6" s="1"/>
  <c r="H178" i="6"/>
  <c r="H485" i="6" s="1"/>
  <c r="H179" i="6"/>
  <c r="H514" i="6" s="1"/>
  <c r="B180" i="6"/>
  <c r="C180" i="6"/>
  <c r="D180" i="6"/>
  <c r="E180" i="6"/>
  <c r="F180" i="6"/>
  <c r="G180" i="6"/>
  <c r="H180" i="6"/>
  <c r="J180" i="6"/>
  <c r="H182" i="6"/>
  <c r="H713" i="6" s="1"/>
  <c r="B185" i="6"/>
  <c r="C185" i="6"/>
  <c r="D185" i="6"/>
  <c r="E185" i="6"/>
  <c r="F185" i="6"/>
  <c r="G185" i="6"/>
  <c r="H185" i="6"/>
  <c r="C186" i="6"/>
  <c r="D186" i="6"/>
  <c r="E186" i="6"/>
  <c r="F186" i="6"/>
  <c r="G186" i="6"/>
  <c r="H186" i="6"/>
  <c r="J186" i="6"/>
  <c r="H188" i="6"/>
  <c r="H599" i="6" s="1"/>
  <c r="B201" i="6"/>
  <c r="B346" i="6" s="1"/>
  <c r="C201" i="6"/>
  <c r="C346" i="6" s="1"/>
  <c r="D201" i="6"/>
  <c r="D346" i="6" s="1"/>
  <c r="E201" i="6"/>
  <c r="F201" i="6"/>
  <c r="F346" i="6" s="1"/>
  <c r="G201" i="6"/>
  <c r="H201" i="6"/>
  <c r="H346" i="6" s="1"/>
  <c r="J201" i="6"/>
  <c r="J346" i="6" s="1"/>
  <c r="H371" i="6"/>
  <c r="B209" i="6"/>
  <c r="C209" i="6"/>
  <c r="D209" i="6"/>
  <c r="E209" i="6"/>
  <c r="F209" i="6"/>
  <c r="G209" i="6"/>
  <c r="H209" i="6"/>
  <c r="H658" i="6"/>
  <c r="B216" i="6"/>
  <c r="C216" i="6"/>
  <c r="D216" i="6"/>
  <c r="E216" i="6"/>
  <c r="F216" i="6"/>
  <c r="G216" i="6"/>
  <c r="H216" i="6"/>
  <c r="J216" i="6"/>
  <c r="H217" i="6"/>
  <c r="H600" i="6" s="1"/>
  <c r="I219" i="6"/>
  <c r="K219" i="6"/>
  <c r="B229" i="6"/>
  <c r="B347" i="6" s="1"/>
  <c r="C229" i="6"/>
  <c r="C347" i="6" s="1"/>
  <c r="D229" i="6"/>
  <c r="D347" i="6" s="1"/>
  <c r="E229" i="6"/>
  <c r="E347" i="6" s="1"/>
  <c r="F229" i="6"/>
  <c r="F347" i="6" s="1"/>
  <c r="G229" i="6"/>
  <c r="G347" i="6" s="1"/>
  <c r="H229" i="6"/>
  <c r="J229" i="6"/>
  <c r="J347" i="6" s="1"/>
  <c r="B236" i="6"/>
  <c r="C236" i="6"/>
  <c r="D236" i="6"/>
  <c r="E236" i="6"/>
  <c r="F236" i="6"/>
  <c r="G236" i="6"/>
  <c r="H236" i="6"/>
  <c r="J236" i="6"/>
  <c r="H631" i="6"/>
  <c r="H431" i="6"/>
  <c r="H459" i="6"/>
  <c r="H659" i="6"/>
  <c r="H244" i="6"/>
  <c r="H601" i="6" s="1"/>
  <c r="B256" i="6"/>
  <c r="B348" i="6" s="1"/>
  <c r="C256" i="6"/>
  <c r="C348" i="6" s="1"/>
  <c r="D256" i="6"/>
  <c r="D348" i="6" s="1"/>
  <c r="E256" i="6"/>
  <c r="E348" i="6" s="1"/>
  <c r="F256" i="6"/>
  <c r="F348" i="6" s="1"/>
  <c r="G256" i="6"/>
  <c r="G348" i="6" s="1"/>
  <c r="H256" i="6"/>
  <c r="H348" i="6" s="1"/>
  <c r="J256" i="6"/>
  <c r="J348" i="6" s="1"/>
  <c r="B263" i="6"/>
  <c r="C263" i="6"/>
  <c r="D263" i="6"/>
  <c r="E263" i="6"/>
  <c r="F263" i="6"/>
  <c r="G263" i="6"/>
  <c r="H263" i="6"/>
  <c r="J263" i="6"/>
  <c r="H460" i="6"/>
  <c r="H270" i="6"/>
  <c r="H602" i="6" s="1"/>
  <c r="B286" i="6"/>
  <c r="B349" i="6" s="1"/>
  <c r="C286" i="6"/>
  <c r="C349" i="6" s="1"/>
  <c r="D286" i="6"/>
  <c r="D349" i="6" s="1"/>
  <c r="E286" i="6"/>
  <c r="F286" i="6"/>
  <c r="F349" i="6" s="1"/>
  <c r="G286" i="6"/>
  <c r="G349" i="6" s="1"/>
  <c r="H286" i="6"/>
  <c r="H349" i="6" s="1"/>
  <c r="J286" i="6"/>
  <c r="J349" i="6" s="1"/>
  <c r="H717" i="6"/>
  <c r="B298" i="6"/>
  <c r="C298" i="6"/>
  <c r="D298" i="6"/>
  <c r="E298" i="6"/>
  <c r="F298" i="6"/>
  <c r="G298" i="6"/>
  <c r="H298" i="6"/>
  <c r="J298" i="6"/>
  <c r="H301" i="6"/>
  <c r="H603" i="6" s="1"/>
  <c r="B313" i="6"/>
  <c r="B350" i="6" s="1"/>
  <c r="C313" i="6"/>
  <c r="C350" i="6" s="1"/>
  <c r="D313" i="6"/>
  <c r="D350" i="6" s="1"/>
  <c r="E313" i="6"/>
  <c r="E350" i="6" s="1"/>
  <c r="F313" i="6"/>
  <c r="F350" i="6" s="1"/>
  <c r="G313" i="6"/>
  <c r="G350" i="6" s="1"/>
  <c r="H313" i="6"/>
  <c r="H350" i="6" s="1"/>
  <c r="J313" i="6"/>
  <c r="J350" i="6" s="1"/>
  <c r="H375" i="6"/>
  <c r="B320" i="6"/>
  <c r="C320" i="6"/>
  <c r="D320" i="6"/>
  <c r="E320" i="6"/>
  <c r="F320" i="6"/>
  <c r="G320" i="6"/>
  <c r="H320" i="6"/>
  <c r="J320" i="6"/>
  <c r="B321" i="6"/>
  <c r="B634" i="6" s="1"/>
  <c r="C321" i="6"/>
  <c r="C634" i="6" s="1"/>
  <c r="D321" i="6"/>
  <c r="E321" i="6"/>
  <c r="F321" i="6"/>
  <c r="G321" i="6"/>
  <c r="H321" i="6"/>
  <c r="J321" i="6"/>
  <c r="B325" i="6"/>
  <c r="C325" i="6"/>
  <c r="D325" i="6"/>
  <c r="E325" i="6"/>
  <c r="F325" i="6"/>
  <c r="G325" i="6"/>
  <c r="H325" i="6"/>
  <c r="J325" i="6"/>
  <c r="H328" i="6"/>
  <c r="H604" i="6" s="1"/>
  <c r="K328" i="6"/>
  <c r="B8" i="5"/>
  <c r="B288" i="5" s="1"/>
  <c r="C8" i="5"/>
  <c r="C288" i="5" s="1"/>
  <c r="D8" i="5"/>
  <c r="D288" i="5" s="1"/>
  <c r="E8" i="5"/>
  <c r="E288" i="5" s="1"/>
  <c r="F8" i="5"/>
  <c r="F288" i="5" s="1"/>
  <c r="G8" i="5"/>
  <c r="H8" i="5"/>
  <c r="H288" i="5" s="1"/>
  <c r="J8" i="5"/>
  <c r="J288" i="5" s="1"/>
  <c r="B14" i="5"/>
  <c r="B336" i="5" s="1"/>
  <c r="B20" i="5"/>
  <c r="B24" i="5"/>
  <c r="C14" i="5"/>
  <c r="C336" i="5" s="1"/>
  <c r="D14" i="5"/>
  <c r="E14" i="5"/>
  <c r="F14" i="5"/>
  <c r="G14" i="5"/>
  <c r="H14" i="5"/>
  <c r="J14" i="5"/>
  <c r="J336" i="5" s="1"/>
  <c r="C20" i="5"/>
  <c r="D20" i="5"/>
  <c r="E20" i="5"/>
  <c r="F20" i="5"/>
  <c r="G20" i="5"/>
  <c r="H20" i="5"/>
  <c r="H23" i="5"/>
  <c r="H592" i="5" s="1"/>
  <c r="C24" i="5"/>
  <c r="D24" i="5"/>
  <c r="E24" i="5"/>
  <c r="F24" i="5"/>
  <c r="G24" i="5"/>
  <c r="H24" i="5"/>
  <c r="J24" i="5"/>
  <c r="B25" i="5"/>
  <c r="C25" i="5"/>
  <c r="D25" i="5"/>
  <c r="E25" i="5"/>
  <c r="F25" i="5"/>
  <c r="G25" i="5"/>
  <c r="H25" i="5"/>
  <c r="J25" i="5"/>
  <c r="B35" i="5"/>
  <c r="B289" i="5" s="1"/>
  <c r="C35" i="5"/>
  <c r="C289" i="5" s="1"/>
  <c r="D35" i="5"/>
  <c r="D289" i="5" s="1"/>
  <c r="E35" i="5"/>
  <c r="E289" i="5" s="1"/>
  <c r="F35" i="5"/>
  <c r="F289" i="5" s="1"/>
  <c r="G35" i="5"/>
  <c r="G289" i="5" s="1"/>
  <c r="H35" i="5"/>
  <c r="H289" i="5" s="1"/>
  <c r="J35" i="5"/>
  <c r="J289" i="5" s="1"/>
  <c r="B41" i="5"/>
  <c r="C41" i="5"/>
  <c r="D41" i="5"/>
  <c r="E41" i="5"/>
  <c r="F41" i="5"/>
  <c r="G41" i="5"/>
  <c r="H41" i="5"/>
  <c r="J41" i="5"/>
  <c r="B47" i="5"/>
  <c r="C47" i="5"/>
  <c r="D47" i="5"/>
  <c r="E47" i="5"/>
  <c r="F47" i="5"/>
  <c r="G47" i="5"/>
  <c r="H47" i="5"/>
  <c r="J47" i="5"/>
  <c r="H52" i="5"/>
  <c r="H784" i="5" s="1"/>
  <c r="B63" i="5"/>
  <c r="B290" i="5" s="1"/>
  <c r="C63" i="5"/>
  <c r="C290" i="5" s="1"/>
  <c r="D63" i="5"/>
  <c r="D290" i="5" s="1"/>
  <c r="E63" i="5"/>
  <c r="E290" i="5" s="1"/>
  <c r="F63" i="5"/>
  <c r="F290" i="5" s="1"/>
  <c r="G63" i="5"/>
  <c r="H63" i="5"/>
  <c r="H290" i="5" s="1"/>
  <c r="J63" i="5"/>
  <c r="J290" i="5" s="1"/>
  <c r="B69" i="5"/>
  <c r="C69" i="5"/>
  <c r="D69" i="5"/>
  <c r="E69" i="5"/>
  <c r="F69" i="5"/>
  <c r="G69" i="5"/>
  <c r="H69" i="5"/>
  <c r="J69" i="5"/>
  <c r="H78" i="5"/>
  <c r="H594" i="5" s="1"/>
  <c r="B80" i="5"/>
  <c r="C80" i="5"/>
  <c r="D80" i="5"/>
  <c r="E80" i="5"/>
  <c r="F80" i="5"/>
  <c r="G80" i="5"/>
  <c r="H80" i="5"/>
  <c r="J80" i="5"/>
  <c r="B91" i="5"/>
  <c r="B291" i="5" s="1"/>
  <c r="D91" i="5"/>
  <c r="D291" i="5" s="1"/>
  <c r="E91" i="5"/>
  <c r="E291" i="5" s="1"/>
  <c r="F91" i="5"/>
  <c r="F291" i="5" s="1"/>
  <c r="G91" i="5"/>
  <c r="G291" i="5" s="1"/>
  <c r="H91" i="5"/>
  <c r="H291" i="5" s="1"/>
  <c r="J91" i="5"/>
  <c r="J291" i="5" s="1"/>
  <c r="H96" i="5"/>
  <c r="B97" i="5"/>
  <c r="D97" i="5"/>
  <c r="E97" i="5"/>
  <c r="F97" i="5"/>
  <c r="G97" i="5"/>
  <c r="H97" i="5"/>
  <c r="J97" i="5"/>
  <c r="H435" i="5"/>
  <c r="H99" i="5"/>
  <c r="K100" i="5"/>
  <c r="B102" i="5"/>
  <c r="D102" i="5"/>
  <c r="E102" i="5"/>
  <c r="F102" i="5"/>
  <c r="G102" i="5"/>
  <c r="H102" i="5"/>
  <c r="H107" i="5"/>
  <c r="H595" i="5" s="1"/>
  <c r="B108" i="5"/>
  <c r="D108" i="5"/>
  <c r="E108" i="5"/>
  <c r="F108" i="5"/>
  <c r="G108" i="5"/>
  <c r="H108" i="5"/>
  <c r="J108" i="5"/>
  <c r="B118" i="5"/>
  <c r="B292" i="5" s="1"/>
  <c r="C118" i="5"/>
  <c r="C292" i="5" s="1"/>
  <c r="D118" i="5"/>
  <c r="D292" i="5" s="1"/>
  <c r="E118" i="5"/>
  <c r="E292" i="5" s="1"/>
  <c r="F118" i="5"/>
  <c r="F292" i="5" s="1"/>
  <c r="G118" i="5"/>
  <c r="G292" i="5" s="1"/>
  <c r="H118" i="5"/>
  <c r="H292" i="5" s="1"/>
  <c r="J118" i="5"/>
  <c r="J292" i="5" s="1"/>
  <c r="B123" i="5"/>
  <c r="B340" i="5" s="1"/>
  <c r="B346" i="5" s="1"/>
  <c r="C90" i="12" s="1"/>
  <c r="H125" i="5"/>
  <c r="K127" i="5"/>
  <c r="H130" i="5"/>
  <c r="H629" i="5" s="1"/>
  <c r="K132" i="5"/>
  <c r="H564" i="5"/>
  <c r="B135" i="5"/>
  <c r="C135" i="5"/>
  <c r="D135" i="5"/>
  <c r="E135" i="5"/>
  <c r="F135" i="5"/>
  <c r="G135" i="5"/>
  <c r="H135" i="5"/>
  <c r="J135" i="5"/>
  <c r="K136" i="5"/>
  <c r="B146" i="5"/>
  <c r="B293" i="5" s="1"/>
  <c r="C146" i="5"/>
  <c r="C293" i="5" s="1"/>
  <c r="D146" i="5"/>
  <c r="D293" i="5" s="1"/>
  <c r="E146" i="5"/>
  <c r="E293" i="5" s="1"/>
  <c r="F146" i="5"/>
  <c r="F293" i="5" s="1"/>
  <c r="G146" i="5"/>
  <c r="G293" i="5" s="1"/>
  <c r="H146" i="5"/>
  <c r="H293" i="5" s="1"/>
  <c r="J146" i="5"/>
  <c r="J293" i="5" s="1"/>
  <c r="B150" i="5"/>
  <c r="C150" i="5"/>
  <c r="D150" i="5"/>
  <c r="E150" i="5"/>
  <c r="F150" i="5"/>
  <c r="G150" i="5"/>
  <c r="H150" i="5"/>
  <c r="J150" i="5"/>
  <c r="H151" i="5"/>
  <c r="K157" i="5"/>
  <c r="H159" i="5"/>
  <c r="H597" i="5" s="1"/>
  <c r="B161" i="5"/>
  <c r="C161" i="5"/>
  <c r="D161" i="5"/>
  <c r="E161" i="5"/>
  <c r="F161" i="5"/>
  <c r="G560" i="12"/>
  <c r="G161" i="5"/>
  <c r="H161" i="5"/>
  <c r="J161" i="5"/>
  <c r="H163" i="5"/>
  <c r="H741" i="5" s="1"/>
  <c r="H164" i="5"/>
  <c r="H764" i="5" s="1"/>
  <c r="B165" i="5"/>
  <c r="C165" i="5"/>
  <c r="D636" i="12"/>
  <c r="D165" i="5"/>
  <c r="E165" i="5"/>
  <c r="F636" i="12"/>
  <c r="F165" i="5"/>
  <c r="G165" i="5"/>
  <c r="H165" i="5"/>
  <c r="J165" i="5"/>
  <c r="B176" i="5"/>
  <c r="B294" i="5" s="1"/>
  <c r="C176" i="5"/>
  <c r="C294" i="5" s="1"/>
  <c r="D176" i="5"/>
  <c r="D294" i="5" s="1"/>
  <c r="E176" i="5"/>
  <c r="E294" i="5" s="1"/>
  <c r="F176" i="5"/>
  <c r="F294" i="5" s="1"/>
  <c r="G176" i="5"/>
  <c r="G294" i="5" s="1"/>
  <c r="H176" i="5"/>
  <c r="H294" i="5" s="1"/>
  <c r="J176" i="5"/>
  <c r="J294" i="5" s="1"/>
  <c r="B182" i="5"/>
  <c r="C182" i="5"/>
  <c r="D182" i="5"/>
  <c r="E182" i="5"/>
  <c r="F182" i="5"/>
  <c r="G182" i="5"/>
  <c r="H182" i="5"/>
  <c r="J182" i="5"/>
  <c r="K186" i="5"/>
  <c r="B190" i="5"/>
  <c r="C190" i="5"/>
  <c r="D190" i="5"/>
  <c r="E190" i="5"/>
  <c r="F190" i="5"/>
  <c r="G190" i="5"/>
  <c r="H190" i="5"/>
  <c r="J190" i="5"/>
  <c r="J194" i="5"/>
  <c r="B195" i="5"/>
  <c r="C195" i="5"/>
  <c r="D195" i="5"/>
  <c r="E195" i="5"/>
  <c r="F195" i="5"/>
  <c r="G195" i="5"/>
  <c r="H195" i="5"/>
  <c r="J195" i="5"/>
  <c r="B206" i="5"/>
  <c r="B295" i="5" s="1"/>
  <c r="C206" i="5"/>
  <c r="D206" i="5"/>
  <c r="D295" i="5" s="1"/>
  <c r="E206" i="5"/>
  <c r="E295" i="5" s="1"/>
  <c r="F206" i="5"/>
  <c r="F295" i="5" s="1"/>
  <c r="G206" i="5"/>
  <c r="G295" i="5" s="1"/>
  <c r="H206" i="5"/>
  <c r="H295" i="5" s="1"/>
  <c r="J206" i="5"/>
  <c r="J295" i="5" s="1"/>
  <c r="H318" i="5"/>
  <c r="B212" i="5"/>
  <c r="C212" i="5"/>
  <c r="D212" i="5"/>
  <c r="E212" i="5"/>
  <c r="F212" i="5"/>
  <c r="G212" i="5"/>
  <c r="H212" i="5"/>
  <c r="J212" i="5"/>
  <c r="B218" i="5"/>
  <c r="C353" i="12" s="1"/>
  <c r="C218" i="5"/>
  <c r="D353" i="12" s="1"/>
  <c r="D218" i="5"/>
  <c r="E353" i="12" s="1"/>
  <c r="E218" i="5"/>
  <c r="F353" i="12" s="1"/>
  <c r="F218" i="5"/>
  <c r="G353" i="12" s="1"/>
  <c r="G218" i="5"/>
  <c r="H353" i="12" s="1"/>
  <c r="H218" i="5"/>
  <c r="I353" i="12" s="1"/>
  <c r="B223" i="5"/>
  <c r="C223" i="5"/>
  <c r="D223" i="5"/>
  <c r="E223" i="5"/>
  <c r="F223" i="5"/>
  <c r="G223" i="5"/>
  <c r="H223" i="5"/>
  <c r="J223" i="5"/>
  <c r="B233" i="5"/>
  <c r="B296" i="5" s="1"/>
  <c r="B260" i="5"/>
  <c r="B297" i="5" s="1"/>
  <c r="C233" i="5"/>
  <c r="C296" i="5" s="1"/>
  <c r="D233" i="5"/>
  <c r="D296" i="5" s="1"/>
  <c r="E233" i="5"/>
  <c r="F233" i="5"/>
  <c r="F296" i="5" s="1"/>
  <c r="G233" i="5"/>
  <c r="G296" i="5" s="1"/>
  <c r="H233" i="5"/>
  <c r="H296" i="5" s="1"/>
  <c r="J233" i="5"/>
  <c r="J296" i="5" s="1"/>
  <c r="B239" i="5"/>
  <c r="C239" i="5"/>
  <c r="D239" i="5"/>
  <c r="E239" i="5"/>
  <c r="F239" i="5"/>
  <c r="G239" i="5"/>
  <c r="H239" i="5"/>
  <c r="J239" i="5"/>
  <c r="H240" i="5"/>
  <c r="H440" i="5" s="1"/>
  <c r="B248" i="5"/>
  <c r="C248" i="5"/>
  <c r="D248" i="5"/>
  <c r="E248" i="5"/>
  <c r="F248" i="5"/>
  <c r="G248" i="5"/>
  <c r="H248" i="5"/>
  <c r="J248" i="5"/>
  <c r="C260" i="5"/>
  <c r="C297" i="5" s="1"/>
  <c r="D260" i="5"/>
  <c r="D297" i="5" s="1"/>
  <c r="E260" i="5"/>
  <c r="E297" i="5" s="1"/>
  <c r="F260" i="5"/>
  <c r="F297" i="5" s="1"/>
  <c r="G260" i="5"/>
  <c r="H260" i="5"/>
  <c r="H297" i="5" s="1"/>
  <c r="J260" i="5"/>
  <c r="J297" i="5" s="1"/>
  <c r="B266" i="5"/>
  <c r="C266" i="5"/>
  <c r="D266" i="5"/>
  <c r="E266" i="5"/>
  <c r="F266" i="5"/>
  <c r="G266" i="5"/>
  <c r="H266" i="5"/>
  <c r="J266" i="5"/>
  <c r="B275" i="5"/>
  <c r="C275" i="5"/>
  <c r="D275" i="5"/>
  <c r="E275" i="5"/>
  <c r="F275" i="5"/>
  <c r="G275" i="5"/>
  <c r="H275" i="5"/>
  <c r="J275" i="5"/>
  <c r="H661" i="5"/>
  <c r="H665" i="5"/>
  <c r="H666" i="5"/>
  <c r="H667" i="5"/>
  <c r="B8" i="4"/>
  <c r="B281" i="4" s="1"/>
  <c r="C8" i="4"/>
  <c r="C281" i="4" s="1"/>
  <c r="C35" i="4"/>
  <c r="C282" i="4" s="1"/>
  <c r="C61" i="4"/>
  <c r="C283" i="4" s="1"/>
  <c r="C84" i="4"/>
  <c r="C284" i="4" s="1"/>
  <c r="C109" i="4"/>
  <c r="C285" i="4" s="1"/>
  <c r="C136" i="4"/>
  <c r="C161" i="4"/>
  <c r="C287" i="4" s="1"/>
  <c r="C186" i="4"/>
  <c r="C288" i="4" s="1"/>
  <c r="C211" i="4"/>
  <c r="C289" i="4" s="1"/>
  <c r="C233" i="4"/>
  <c r="C290" i="4" s="1"/>
  <c r="C258" i="4"/>
  <c r="D8" i="4"/>
  <c r="D281" i="4" s="1"/>
  <c r="E8" i="4"/>
  <c r="E281" i="4" s="1"/>
  <c r="F8" i="4"/>
  <c r="F281" i="4" s="1"/>
  <c r="J8" i="4"/>
  <c r="J281" i="4" s="1"/>
  <c r="B19" i="4"/>
  <c r="C19" i="4"/>
  <c r="D19" i="4"/>
  <c r="E19" i="4"/>
  <c r="F19" i="4"/>
  <c r="G19" i="4"/>
  <c r="H19" i="4"/>
  <c r="B35" i="4"/>
  <c r="B282" i="4" s="1"/>
  <c r="D35" i="4"/>
  <c r="D282" i="4" s="1"/>
  <c r="E35" i="4"/>
  <c r="E282" i="4" s="1"/>
  <c r="F35" i="4"/>
  <c r="F282" i="4" s="1"/>
  <c r="J35" i="4"/>
  <c r="J282" i="4" s="1"/>
  <c r="B61" i="4"/>
  <c r="B283" i="4" s="1"/>
  <c r="D61" i="4"/>
  <c r="D283" i="4" s="1"/>
  <c r="E61" i="4"/>
  <c r="E283" i="4" s="1"/>
  <c r="F61" i="4"/>
  <c r="F283" i="4" s="1"/>
  <c r="J61" i="4"/>
  <c r="B72" i="4"/>
  <c r="C72" i="4"/>
  <c r="D72" i="4"/>
  <c r="E72" i="4"/>
  <c r="F72" i="4"/>
  <c r="G72" i="4"/>
  <c r="H72" i="4"/>
  <c r="I72" i="4"/>
  <c r="B84" i="4"/>
  <c r="B284" i="4" s="1"/>
  <c r="D84" i="4"/>
  <c r="D284" i="4" s="1"/>
  <c r="E84" i="4"/>
  <c r="E284" i="4" s="1"/>
  <c r="F84" i="4"/>
  <c r="F284" i="4" s="1"/>
  <c r="J84" i="4"/>
  <c r="J284" i="4" s="1"/>
  <c r="B95" i="4"/>
  <c r="C95" i="4"/>
  <c r="D95" i="4"/>
  <c r="E95" i="4"/>
  <c r="F95" i="4"/>
  <c r="G95" i="4"/>
  <c r="H95" i="4"/>
  <c r="I95" i="4"/>
  <c r="B109" i="4"/>
  <c r="B285" i="4" s="1"/>
  <c r="D109" i="4"/>
  <c r="D285" i="4" s="1"/>
  <c r="E109" i="4"/>
  <c r="E285" i="4" s="1"/>
  <c r="F109" i="4"/>
  <c r="F285" i="4" s="1"/>
  <c r="J109" i="4"/>
  <c r="J285" i="4" s="1"/>
  <c r="B121" i="4"/>
  <c r="C121" i="4"/>
  <c r="D121" i="4"/>
  <c r="E121" i="4"/>
  <c r="F121" i="4"/>
  <c r="G121" i="4"/>
  <c r="H121" i="4"/>
  <c r="I121" i="4"/>
  <c r="B123" i="4"/>
  <c r="C123" i="4"/>
  <c r="D123" i="4"/>
  <c r="E123" i="4"/>
  <c r="F123" i="4"/>
  <c r="G123" i="4"/>
  <c r="H123" i="4"/>
  <c r="J123" i="4"/>
  <c r="B136" i="4"/>
  <c r="B286" i="4" s="1"/>
  <c r="D136" i="4"/>
  <c r="E136" i="4"/>
  <c r="E286" i="4" s="1"/>
  <c r="F136" i="4"/>
  <c r="F286" i="4" s="1"/>
  <c r="J136" i="4"/>
  <c r="J286" i="4" s="1"/>
  <c r="B147" i="4"/>
  <c r="C147" i="4"/>
  <c r="D147" i="4"/>
  <c r="E147" i="4"/>
  <c r="F147" i="4"/>
  <c r="G147" i="4"/>
  <c r="H147" i="4"/>
  <c r="I147" i="4"/>
  <c r="B161" i="4"/>
  <c r="B287" i="4" s="1"/>
  <c r="D161" i="4"/>
  <c r="D287" i="4" s="1"/>
  <c r="E161" i="4"/>
  <c r="E287" i="4" s="1"/>
  <c r="F161" i="4"/>
  <c r="F287" i="4" s="1"/>
  <c r="J161" i="4"/>
  <c r="J287" i="4" s="1"/>
  <c r="H503" i="4"/>
  <c r="B173" i="4"/>
  <c r="C173" i="4"/>
  <c r="D173" i="4"/>
  <c r="E173" i="4"/>
  <c r="F173" i="4"/>
  <c r="G173" i="4"/>
  <c r="H173" i="4"/>
  <c r="I173" i="4"/>
  <c r="B186" i="4"/>
  <c r="B288" i="4" s="1"/>
  <c r="F186" i="4"/>
  <c r="F288" i="4" s="1"/>
  <c r="J186" i="4"/>
  <c r="J288" i="4" s="1"/>
  <c r="B197" i="4"/>
  <c r="C197" i="4"/>
  <c r="D197" i="4"/>
  <c r="E197" i="4"/>
  <c r="F197" i="4"/>
  <c r="G197" i="4"/>
  <c r="H197" i="4"/>
  <c r="I197" i="4"/>
  <c r="B211" i="4"/>
  <c r="B289" i="4" s="1"/>
  <c r="D211" i="4"/>
  <c r="D289" i="4" s="1"/>
  <c r="E211" i="4"/>
  <c r="E289" i="4" s="1"/>
  <c r="F211" i="4"/>
  <c r="F289" i="4" s="1"/>
  <c r="J211" i="4"/>
  <c r="J289" i="4" s="1"/>
  <c r="H219" i="4"/>
  <c r="H559" i="4" s="1"/>
  <c r="B222" i="4"/>
  <c r="C222" i="4"/>
  <c r="D222" i="4"/>
  <c r="E222" i="4"/>
  <c r="F222" i="4"/>
  <c r="G222" i="4"/>
  <c r="H222" i="4"/>
  <c r="I222" i="4"/>
  <c r="B233" i="4"/>
  <c r="B290" i="4" s="1"/>
  <c r="D233" i="4"/>
  <c r="D290" i="4" s="1"/>
  <c r="E233" i="4"/>
  <c r="E290" i="4" s="1"/>
  <c r="F233" i="4"/>
  <c r="F290" i="4" s="1"/>
  <c r="J233" i="4"/>
  <c r="J290" i="4" s="1"/>
  <c r="H241" i="4"/>
  <c r="H560" i="4" s="1"/>
  <c r="B242" i="4"/>
  <c r="B425" i="4" s="1"/>
  <c r="C242" i="4"/>
  <c r="C425" i="4" s="1"/>
  <c r="D242" i="4"/>
  <c r="D425" i="4" s="1"/>
  <c r="E242" i="4"/>
  <c r="E425" i="4" s="1"/>
  <c r="F242" i="4"/>
  <c r="F425" i="4" s="1"/>
  <c r="G242" i="4"/>
  <c r="G425" i="4" s="1"/>
  <c r="H242" i="4"/>
  <c r="H425" i="4" s="1"/>
  <c r="J242" i="4"/>
  <c r="J425" i="4" s="1"/>
  <c r="B244" i="4"/>
  <c r="C244" i="4"/>
  <c r="D244" i="4"/>
  <c r="E244" i="4"/>
  <c r="F244" i="4"/>
  <c r="G244" i="4"/>
  <c r="H244" i="4"/>
  <c r="I244" i="4"/>
  <c r="B258" i="4"/>
  <c r="B291" i="4" s="1"/>
  <c r="D258" i="4"/>
  <c r="E258" i="4"/>
  <c r="E291" i="4" s="1"/>
  <c r="F258" i="4"/>
  <c r="F291" i="4" s="1"/>
  <c r="J258" i="4"/>
  <c r="J291" i="4" s="1"/>
  <c r="H266" i="4"/>
  <c r="H561" i="4" s="1"/>
  <c r="B268" i="4"/>
  <c r="C268" i="4"/>
  <c r="D268" i="4"/>
  <c r="E268" i="4"/>
  <c r="F268" i="4"/>
  <c r="G268" i="4"/>
  <c r="H268" i="4"/>
  <c r="B269" i="4"/>
  <c r="C269" i="4"/>
  <c r="D269" i="4"/>
  <c r="E269" i="4"/>
  <c r="F269" i="4"/>
  <c r="G269" i="4"/>
  <c r="H269" i="4"/>
  <c r="I269" i="4"/>
  <c r="B8" i="13"/>
  <c r="B201" i="13" s="1"/>
  <c r="C8" i="13"/>
  <c r="C201" i="13" s="1"/>
  <c r="D8" i="13"/>
  <c r="D201" i="13" s="1"/>
  <c r="E8" i="13"/>
  <c r="E201" i="13" s="1"/>
  <c r="F8" i="13"/>
  <c r="F201" i="13" s="1"/>
  <c r="F14" i="13"/>
  <c r="F18" i="13"/>
  <c r="G8" i="13"/>
  <c r="G201" i="13" s="1"/>
  <c r="H8" i="13"/>
  <c r="H201" i="13" s="1"/>
  <c r="J8" i="13"/>
  <c r="J201" i="13" s="1"/>
  <c r="B14" i="13"/>
  <c r="C14" i="13"/>
  <c r="D14" i="13"/>
  <c r="E14" i="13"/>
  <c r="G14" i="13"/>
  <c r="H14" i="13"/>
  <c r="J16" i="13"/>
  <c r="K16" i="13"/>
  <c r="B18" i="13"/>
  <c r="C18" i="13"/>
  <c r="D18" i="13"/>
  <c r="E18" i="13"/>
  <c r="G18" i="13"/>
  <c r="H18" i="13"/>
  <c r="H586" i="13"/>
  <c r="B32" i="13"/>
  <c r="B202" i="13" s="1"/>
  <c r="C32" i="13"/>
  <c r="C202" i="13" s="1"/>
  <c r="D32" i="13"/>
  <c r="D202" i="13" s="1"/>
  <c r="E32" i="13"/>
  <c r="E202" i="13" s="1"/>
  <c r="F32" i="13"/>
  <c r="F202" i="13" s="1"/>
  <c r="G32" i="13"/>
  <c r="G202" i="13" s="1"/>
  <c r="H32" i="13"/>
  <c r="H202" i="13" s="1"/>
  <c r="J32" i="13"/>
  <c r="J202" i="13" s="1"/>
  <c r="H37" i="13"/>
  <c r="H299" i="13" s="1"/>
  <c r="B38" i="13"/>
  <c r="C38" i="13"/>
  <c r="D38" i="13"/>
  <c r="E38" i="13"/>
  <c r="F38" i="13"/>
  <c r="G38" i="13"/>
  <c r="H38" i="13"/>
  <c r="J38" i="13"/>
  <c r="H39" i="13"/>
  <c r="H395" i="13" s="1"/>
  <c r="H40" i="13"/>
  <c r="H455" i="13" s="1"/>
  <c r="H41" i="13"/>
  <c r="H508" i="13" s="1"/>
  <c r="B42" i="13"/>
  <c r="C42" i="13"/>
  <c r="D42" i="13"/>
  <c r="E42" i="13"/>
  <c r="F42" i="13"/>
  <c r="G42" i="13"/>
  <c r="H42" i="13"/>
  <c r="H43" i="13"/>
  <c r="H425" i="13" s="1"/>
  <c r="H46" i="13"/>
  <c r="H614" i="13" s="1"/>
  <c r="B57" i="13"/>
  <c r="B203" i="13" s="1"/>
  <c r="C57" i="13"/>
  <c r="C203" i="13" s="1"/>
  <c r="D57" i="13"/>
  <c r="D203" i="13" s="1"/>
  <c r="E57" i="13"/>
  <c r="E203" i="13" s="1"/>
  <c r="F57" i="13"/>
  <c r="F203" i="13" s="1"/>
  <c r="G57" i="13"/>
  <c r="G203" i="13" s="1"/>
  <c r="H57" i="13"/>
  <c r="H203" i="13" s="1"/>
  <c r="J57" i="13"/>
  <c r="J203" i="13" s="1"/>
  <c r="B61" i="13"/>
  <c r="C61" i="13"/>
  <c r="D61" i="13"/>
  <c r="E61" i="13"/>
  <c r="F61" i="13"/>
  <c r="G61" i="13"/>
  <c r="H61" i="13"/>
  <c r="J61" i="13"/>
  <c r="H63" i="13"/>
  <c r="H396" i="13" s="1"/>
  <c r="B64" i="13"/>
  <c r="C64" i="13"/>
  <c r="D64" i="13"/>
  <c r="E64" i="13"/>
  <c r="F64" i="13"/>
  <c r="G64" i="13"/>
  <c r="H64" i="13"/>
  <c r="J64" i="13"/>
  <c r="H65" i="13"/>
  <c r="H456" i="13" s="1"/>
  <c r="H66" i="13"/>
  <c r="H509" i="13" s="1"/>
  <c r="B67" i="13"/>
  <c r="C67" i="13"/>
  <c r="D67" i="13"/>
  <c r="E67" i="13"/>
  <c r="F67" i="13"/>
  <c r="G67" i="13"/>
  <c r="H67" i="13"/>
  <c r="K71" i="13"/>
  <c r="B82" i="13"/>
  <c r="B204" i="13" s="1"/>
  <c r="C82" i="13"/>
  <c r="D82" i="13"/>
  <c r="D204" i="13" s="1"/>
  <c r="E82" i="13"/>
  <c r="E204" i="13" s="1"/>
  <c r="F82" i="13"/>
  <c r="F204" i="13" s="1"/>
  <c r="G82" i="13"/>
  <c r="G204" i="13" s="1"/>
  <c r="H82" i="13"/>
  <c r="H204" i="13" s="1"/>
  <c r="J82" i="13"/>
  <c r="J204" i="13" s="1"/>
  <c r="B86" i="13"/>
  <c r="C86" i="13"/>
  <c r="D86" i="13"/>
  <c r="E86" i="13"/>
  <c r="F86" i="13"/>
  <c r="G86" i="13"/>
  <c r="H86" i="13"/>
  <c r="H87" i="13"/>
  <c r="H301" i="13" s="1"/>
  <c r="B88" i="13"/>
  <c r="C88" i="13"/>
  <c r="D88" i="13"/>
  <c r="E88" i="13"/>
  <c r="F88" i="13"/>
  <c r="G88" i="13"/>
  <c r="H88" i="13"/>
  <c r="J88" i="13"/>
  <c r="H89" i="13"/>
  <c r="H397" i="13" s="1"/>
  <c r="H90" i="13"/>
  <c r="H457" i="13" s="1"/>
  <c r="H91" i="13"/>
  <c r="H510" i="13" s="1"/>
  <c r="B92" i="13"/>
  <c r="C92" i="13"/>
  <c r="D92" i="13"/>
  <c r="E92" i="13"/>
  <c r="F92" i="13"/>
  <c r="G92" i="13"/>
  <c r="H92" i="13"/>
  <c r="H93" i="13"/>
  <c r="H427" i="13" s="1"/>
  <c r="H94" i="13"/>
  <c r="H488" i="13" s="1"/>
  <c r="B105" i="13"/>
  <c r="B205" i="13" s="1"/>
  <c r="C105" i="13"/>
  <c r="C205" i="13" s="1"/>
  <c r="D105" i="13"/>
  <c r="D205" i="13" s="1"/>
  <c r="E105" i="13"/>
  <c r="E205" i="13" s="1"/>
  <c r="F105" i="13"/>
  <c r="F205" i="13" s="1"/>
  <c r="G105" i="13"/>
  <c r="G205" i="13" s="1"/>
  <c r="H105" i="13"/>
  <c r="H205" i="13" s="1"/>
  <c r="J105" i="13"/>
  <c r="J205" i="13" s="1"/>
  <c r="B109" i="13"/>
  <c r="C109" i="13"/>
  <c r="D109" i="13"/>
  <c r="E109" i="13"/>
  <c r="F109" i="13"/>
  <c r="G109" i="13"/>
  <c r="H109" i="13"/>
  <c r="H110" i="13"/>
  <c r="H302" i="13" s="1"/>
  <c r="B111" i="13"/>
  <c r="C111" i="13"/>
  <c r="D111" i="13"/>
  <c r="E111" i="13"/>
  <c r="F111" i="13"/>
  <c r="G111" i="13"/>
  <c r="H111" i="13"/>
  <c r="H113" i="13"/>
  <c r="H458" i="13" s="1"/>
  <c r="H114" i="13"/>
  <c r="H511" i="13" s="1"/>
  <c r="B115" i="13"/>
  <c r="C115" i="13"/>
  <c r="D115" i="13"/>
  <c r="E115" i="13"/>
  <c r="F115" i="13"/>
  <c r="G115" i="13"/>
  <c r="H115" i="13"/>
  <c r="H116" i="13"/>
  <c r="H428" i="13" s="1"/>
  <c r="B128" i="13"/>
  <c r="B206" i="13" s="1"/>
  <c r="C128" i="13"/>
  <c r="D128" i="13"/>
  <c r="D206" i="13" s="1"/>
  <c r="E128" i="13"/>
  <c r="E206" i="13" s="1"/>
  <c r="F128" i="13"/>
  <c r="F206" i="13" s="1"/>
  <c r="G128" i="13"/>
  <c r="G132" i="13"/>
  <c r="G135" i="13"/>
  <c r="G138" i="13"/>
  <c r="H128" i="13"/>
  <c r="H206" i="13" s="1"/>
  <c r="J128" i="13"/>
  <c r="J206" i="13" s="1"/>
  <c r="C132" i="13"/>
  <c r="C135" i="13"/>
  <c r="C138" i="13"/>
  <c r="B132" i="13"/>
  <c r="D132" i="13"/>
  <c r="E132" i="13"/>
  <c r="F132" i="13"/>
  <c r="H132" i="13"/>
  <c r="H133" i="13"/>
  <c r="H303" i="13" s="1"/>
  <c r="H134" i="13"/>
  <c r="H399" i="13" s="1"/>
  <c r="B135" i="13"/>
  <c r="D135" i="13"/>
  <c r="E135" i="13"/>
  <c r="F135" i="13"/>
  <c r="H135" i="13"/>
  <c r="J135" i="13"/>
  <c r="H136" i="13"/>
  <c r="H459" i="13" s="1"/>
  <c r="H137" i="13"/>
  <c r="H512" i="13" s="1"/>
  <c r="B138" i="13"/>
  <c r="D138" i="13"/>
  <c r="E138" i="13"/>
  <c r="F138" i="13"/>
  <c r="H138" i="13"/>
  <c r="B152" i="13"/>
  <c r="B207" i="13" s="1"/>
  <c r="C152" i="13"/>
  <c r="C207" i="13" s="1"/>
  <c r="D152" i="13"/>
  <c r="D207" i="13" s="1"/>
  <c r="E152" i="13"/>
  <c r="E207" i="13" s="1"/>
  <c r="F152" i="13"/>
  <c r="F207" i="13" s="1"/>
  <c r="G152" i="13"/>
  <c r="G207" i="13" s="1"/>
  <c r="H152" i="13"/>
  <c r="J152" i="13"/>
  <c r="J207" i="13" s="1"/>
  <c r="B156" i="13"/>
  <c r="C156" i="13"/>
  <c r="D156" i="13"/>
  <c r="E156" i="13"/>
  <c r="F156" i="13"/>
  <c r="G156" i="13"/>
  <c r="H156" i="13"/>
  <c r="B158" i="13"/>
  <c r="C158" i="13"/>
  <c r="D158" i="13"/>
  <c r="E158" i="13"/>
  <c r="F158" i="13"/>
  <c r="G158" i="13"/>
  <c r="H158" i="13"/>
  <c r="H160" i="13"/>
  <c r="H460" i="13" s="1"/>
  <c r="H161" i="13"/>
  <c r="H513" i="13" s="1"/>
  <c r="B162" i="13"/>
  <c r="C162" i="13"/>
  <c r="D162" i="13"/>
  <c r="E162" i="13"/>
  <c r="F162" i="13"/>
  <c r="G162" i="13"/>
  <c r="H162" i="13"/>
  <c r="H163" i="13"/>
  <c r="H430" i="13" s="1"/>
  <c r="K659" i="12"/>
  <c r="B176" i="13"/>
  <c r="B208" i="13" s="1"/>
  <c r="C176" i="13"/>
  <c r="C208" i="13" s="1"/>
  <c r="D176" i="13"/>
  <c r="D208" i="13" s="1"/>
  <c r="E176" i="13"/>
  <c r="E208" i="13" s="1"/>
  <c r="F176" i="13"/>
  <c r="F208" i="13" s="1"/>
  <c r="G176" i="13"/>
  <c r="G208" i="13" s="1"/>
  <c r="H176" i="13"/>
  <c r="H208" i="13" s="1"/>
  <c r="J176" i="13"/>
  <c r="J208" i="13" s="1"/>
  <c r="B180" i="13"/>
  <c r="C180" i="13"/>
  <c r="D180" i="13"/>
  <c r="E180" i="13"/>
  <c r="F180" i="13"/>
  <c r="G180" i="13"/>
  <c r="H180" i="13"/>
  <c r="G88" i="12"/>
  <c r="H183" i="13"/>
  <c r="H401" i="13" s="1"/>
  <c r="B184" i="13"/>
  <c r="C184" i="13"/>
  <c r="D184" i="13"/>
  <c r="E184" i="13"/>
  <c r="F184" i="13"/>
  <c r="G184" i="13"/>
  <c r="H184" i="13"/>
  <c r="J184" i="13"/>
  <c r="H185" i="13"/>
  <c r="H461" i="13" s="1"/>
  <c r="B187" i="13"/>
  <c r="C187" i="13"/>
  <c r="D187" i="13"/>
  <c r="E187" i="13"/>
  <c r="F187" i="13"/>
  <c r="G187" i="13"/>
  <c r="H187" i="13"/>
  <c r="H188" i="13"/>
  <c r="H431" i="13" s="1"/>
  <c r="H189" i="13"/>
  <c r="H492" i="13" s="1"/>
  <c r="H333" i="13"/>
  <c r="B9" i="2"/>
  <c r="C9" i="2"/>
  <c r="D9" i="2"/>
  <c r="E9" i="2"/>
  <c r="F9" i="2"/>
  <c r="G9" i="2"/>
  <c r="H9" i="2"/>
  <c r="J9" i="2"/>
  <c r="B10" i="2"/>
  <c r="C10" i="2"/>
  <c r="D10" i="2"/>
  <c r="E10" i="2"/>
  <c r="F10" i="2"/>
  <c r="G10" i="2"/>
  <c r="H10" i="2"/>
  <c r="J10" i="2"/>
  <c r="C11" i="2"/>
  <c r="C339" i="2" s="1"/>
  <c r="D11" i="2"/>
  <c r="D339" i="2" s="1"/>
  <c r="E11" i="2"/>
  <c r="E339" i="2" s="1"/>
  <c r="F11" i="2"/>
  <c r="F339" i="2" s="1"/>
  <c r="J11" i="2"/>
  <c r="J339" i="2" s="1"/>
  <c r="H508" i="2"/>
  <c r="B22" i="2"/>
  <c r="C22" i="2"/>
  <c r="D22" i="2"/>
  <c r="E22" i="2"/>
  <c r="F22" i="2"/>
  <c r="G22" i="2"/>
  <c r="H22" i="2"/>
  <c r="J22" i="2"/>
  <c r="B35" i="2"/>
  <c r="B36" i="2"/>
  <c r="B47" i="2"/>
  <c r="C35" i="2"/>
  <c r="D35" i="2"/>
  <c r="E35" i="2"/>
  <c r="F35" i="2"/>
  <c r="G35" i="2"/>
  <c r="H35" i="2"/>
  <c r="J35" i="2"/>
  <c r="C36" i="2"/>
  <c r="D36" i="2"/>
  <c r="E36" i="2"/>
  <c r="F36" i="2"/>
  <c r="G36" i="2"/>
  <c r="H36" i="2"/>
  <c r="J36" i="2"/>
  <c r="C37" i="2"/>
  <c r="C340" i="2" s="1"/>
  <c r="D37" i="2"/>
  <c r="D340" i="2" s="1"/>
  <c r="E37" i="2"/>
  <c r="E340" i="2" s="1"/>
  <c r="F37" i="2"/>
  <c r="F340" i="2" s="1"/>
  <c r="J37" i="2"/>
  <c r="J340" i="2" s="1"/>
  <c r="H40" i="2"/>
  <c r="H450" i="2" s="1"/>
  <c r="C47" i="2"/>
  <c r="D47" i="2"/>
  <c r="E47" i="2"/>
  <c r="F47" i="2"/>
  <c r="G47" i="2"/>
  <c r="H47" i="2"/>
  <c r="J47" i="2"/>
  <c r="H48" i="2"/>
  <c r="H671" i="2" s="1"/>
  <c r="B61" i="2"/>
  <c r="C61" i="2"/>
  <c r="D61" i="2"/>
  <c r="E61" i="2"/>
  <c r="F61" i="2"/>
  <c r="G61" i="2"/>
  <c r="H61" i="2"/>
  <c r="J61" i="2"/>
  <c r="C62" i="2"/>
  <c r="D62" i="2"/>
  <c r="E62" i="2"/>
  <c r="F62" i="2"/>
  <c r="C63" i="2"/>
  <c r="C341" i="2" s="1"/>
  <c r="D63" i="2"/>
  <c r="D341" i="2" s="1"/>
  <c r="E63" i="2"/>
  <c r="E341" i="2" s="1"/>
  <c r="F63" i="2"/>
  <c r="F341" i="2" s="1"/>
  <c r="J63" i="2"/>
  <c r="J341" i="2" s="1"/>
  <c r="H68" i="2"/>
  <c r="H672" i="2" s="1"/>
  <c r="H591" i="2"/>
  <c r="B76" i="2"/>
  <c r="C76" i="2"/>
  <c r="D76" i="2"/>
  <c r="E76" i="2"/>
  <c r="F76" i="2"/>
  <c r="G76" i="2"/>
  <c r="H76" i="2"/>
  <c r="J76" i="2"/>
  <c r="B89" i="2"/>
  <c r="C89" i="2"/>
  <c r="D89" i="2"/>
  <c r="E89" i="2"/>
  <c r="F89" i="2"/>
  <c r="G89" i="2"/>
  <c r="H89" i="2"/>
  <c r="J89" i="2"/>
  <c r="B90" i="2"/>
  <c r="C90" i="2"/>
  <c r="D90" i="2"/>
  <c r="E90" i="2"/>
  <c r="F90" i="2"/>
  <c r="G90" i="2"/>
  <c r="H90" i="2"/>
  <c r="J90" i="2"/>
  <c r="C91" i="2"/>
  <c r="C342" i="2" s="1"/>
  <c r="D91" i="2"/>
  <c r="D342" i="2" s="1"/>
  <c r="E91" i="2"/>
  <c r="E342" i="2" s="1"/>
  <c r="F91" i="2"/>
  <c r="F342" i="2" s="1"/>
  <c r="J91" i="2"/>
  <c r="J342" i="2" s="1"/>
  <c r="H93" i="2"/>
  <c r="H425" i="2" s="1"/>
  <c r="H95" i="2"/>
  <c r="H485" i="2" s="1"/>
  <c r="H97" i="2"/>
  <c r="H538" i="2" s="1"/>
  <c r="H99" i="2"/>
  <c r="H566" i="2" s="1"/>
  <c r="C100" i="2"/>
  <c r="D100" i="2"/>
  <c r="E100" i="2"/>
  <c r="F100" i="2"/>
  <c r="B101" i="2"/>
  <c r="C101" i="2"/>
  <c r="D101" i="2"/>
  <c r="E101" i="2"/>
  <c r="F101" i="2"/>
  <c r="G101" i="2"/>
  <c r="H101" i="2"/>
  <c r="J101" i="2"/>
  <c r="B114" i="2"/>
  <c r="C114" i="2"/>
  <c r="D114" i="2"/>
  <c r="E114" i="2"/>
  <c r="F114" i="2"/>
  <c r="G114" i="2"/>
  <c r="H114" i="2"/>
  <c r="J114" i="2"/>
  <c r="B115" i="2"/>
  <c r="C115" i="2"/>
  <c r="D115" i="2"/>
  <c r="E115" i="2"/>
  <c r="F115" i="2"/>
  <c r="G115" i="2"/>
  <c r="H115" i="2"/>
  <c r="J115" i="2"/>
  <c r="C116" i="2"/>
  <c r="C343" i="2" s="1"/>
  <c r="D116" i="2"/>
  <c r="D343" i="2" s="1"/>
  <c r="E116" i="2"/>
  <c r="E343" i="2" s="1"/>
  <c r="F116" i="2"/>
  <c r="F343" i="2" s="1"/>
  <c r="J116" i="2"/>
  <c r="J343" i="2" s="1"/>
  <c r="H118" i="2"/>
  <c r="H426" i="2" s="1"/>
  <c r="H119" i="2"/>
  <c r="H453" i="2" s="1"/>
  <c r="B125" i="2"/>
  <c r="C125" i="2"/>
  <c r="D125" i="2"/>
  <c r="E125" i="2"/>
  <c r="F125" i="2"/>
  <c r="G125" i="2"/>
  <c r="H125" i="2"/>
  <c r="B126" i="2"/>
  <c r="C126" i="2"/>
  <c r="D126" i="2"/>
  <c r="E126" i="2"/>
  <c r="F126" i="2"/>
  <c r="G126" i="2"/>
  <c r="H126" i="2"/>
  <c r="J126" i="2"/>
  <c r="B139" i="2"/>
  <c r="C139" i="2"/>
  <c r="D139" i="2"/>
  <c r="E139" i="2"/>
  <c r="F139" i="2"/>
  <c r="G139" i="2"/>
  <c r="H139" i="2"/>
  <c r="J139" i="2"/>
  <c r="B140" i="2"/>
  <c r="C140" i="2"/>
  <c r="D140" i="2"/>
  <c r="E140" i="2"/>
  <c r="F140" i="2"/>
  <c r="G140" i="2"/>
  <c r="H140" i="2"/>
  <c r="J140" i="2"/>
  <c r="C141" i="2"/>
  <c r="C344" i="2" s="1"/>
  <c r="D141" i="2"/>
  <c r="D344" i="2" s="1"/>
  <c r="E141" i="2"/>
  <c r="E344" i="2" s="1"/>
  <c r="F141" i="2"/>
  <c r="F344" i="2" s="1"/>
  <c r="J141" i="2"/>
  <c r="J344" i="2" s="1"/>
  <c r="H143" i="2"/>
  <c r="H427" i="2" s="1"/>
  <c r="H144" i="2"/>
  <c r="H454" i="2" s="1"/>
  <c r="B146" i="2"/>
  <c r="C146" i="2"/>
  <c r="D146" i="2"/>
  <c r="E146" i="2"/>
  <c r="F146" i="2"/>
  <c r="G146" i="2"/>
  <c r="H146" i="2"/>
  <c r="H147" i="2"/>
  <c r="H540" i="2" s="1"/>
  <c r="H149" i="2"/>
  <c r="H568" i="2" s="1"/>
  <c r="B150" i="2"/>
  <c r="C150" i="2"/>
  <c r="D150" i="2"/>
  <c r="E150" i="2"/>
  <c r="F150" i="2"/>
  <c r="G150" i="2"/>
  <c r="H150" i="2"/>
  <c r="B151" i="2"/>
  <c r="C151" i="2"/>
  <c r="D151" i="2"/>
  <c r="E151" i="2"/>
  <c r="F151" i="2"/>
  <c r="G151" i="2"/>
  <c r="H151" i="2"/>
  <c r="J151" i="2"/>
  <c r="G164" i="2"/>
  <c r="G165" i="2"/>
  <c r="G171" i="2"/>
  <c r="G175" i="2"/>
  <c r="G176" i="2"/>
  <c r="B164" i="2"/>
  <c r="C164" i="2"/>
  <c r="D164" i="2"/>
  <c r="E164" i="2"/>
  <c r="F164" i="2"/>
  <c r="H164" i="2"/>
  <c r="J164" i="2"/>
  <c r="B165" i="2"/>
  <c r="C165" i="2"/>
  <c r="D165" i="2"/>
  <c r="E165" i="2"/>
  <c r="F165" i="2"/>
  <c r="H165" i="2"/>
  <c r="J165" i="2"/>
  <c r="C166" i="2"/>
  <c r="C345" i="2" s="1"/>
  <c r="D166" i="2"/>
  <c r="D345" i="2" s="1"/>
  <c r="E166" i="2"/>
  <c r="E345" i="2" s="1"/>
  <c r="F166" i="2"/>
  <c r="F345" i="2" s="1"/>
  <c r="H345" i="2"/>
  <c r="J166" i="2"/>
  <c r="J345" i="2" s="1"/>
  <c r="H168" i="2"/>
  <c r="H428" i="2" s="1"/>
  <c r="H519" i="2" s="1"/>
  <c r="H169" i="2"/>
  <c r="H455" i="2" s="1"/>
  <c r="H170" i="2"/>
  <c r="H488" i="2" s="1"/>
  <c r="B171" i="2"/>
  <c r="C171" i="2"/>
  <c r="D171" i="2"/>
  <c r="E171" i="2"/>
  <c r="F171" i="2"/>
  <c r="H171" i="2"/>
  <c r="H172" i="2"/>
  <c r="H541" i="2" s="1"/>
  <c r="H174" i="2"/>
  <c r="H569" i="2" s="1"/>
  <c r="B175" i="2"/>
  <c r="C175" i="2"/>
  <c r="D175" i="2"/>
  <c r="E175" i="2"/>
  <c r="F175" i="2"/>
  <c r="H175" i="2"/>
  <c r="B176" i="2"/>
  <c r="C176" i="2"/>
  <c r="D176" i="2"/>
  <c r="E176" i="2"/>
  <c r="F176" i="2"/>
  <c r="H176" i="2"/>
  <c r="J176" i="2"/>
  <c r="B190" i="2"/>
  <c r="C190" i="2"/>
  <c r="D190" i="2"/>
  <c r="E190" i="2"/>
  <c r="F190" i="2"/>
  <c r="G190" i="2"/>
  <c r="H190" i="2"/>
  <c r="J190" i="2"/>
  <c r="B191" i="2"/>
  <c r="C191" i="2"/>
  <c r="D191" i="2"/>
  <c r="E191" i="2"/>
  <c r="F191" i="2"/>
  <c r="G191" i="2"/>
  <c r="H191" i="2"/>
  <c r="J191" i="2"/>
  <c r="C192" i="2"/>
  <c r="C346" i="2" s="1"/>
  <c r="D192" i="2"/>
  <c r="D346" i="2" s="1"/>
  <c r="E192" i="2"/>
  <c r="E346" i="2" s="1"/>
  <c r="F192" i="2"/>
  <c r="F346" i="2" s="1"/>
  <c r="H194" i="2"/>
  <c r="H429" i="2" s="1"/>
  <c r="H195" i="2"/>
  <c r="H456" i="2" s="1"/>
  <c r="H196" i="2"/>
  <c r="H489" i="2" s="1"/>
  <c r="C197" i="2"/>
  <c r="D197" i="2"/>
  <c r="E197" i="2"/>
  <c r="F197" i="2"/>
  <c r="G197" i="2"/>
  <c r="H197" i="2"/>
  <c r="H198" i="2"/>
  <c r="H542" i="2" s="1"/>
  <c r="H200" i="2"/>
  <c r="H570" i="2" s="1"/>
  <c r="B201" i="2"/>
  <c r="C201" i="2"/>
  <c r="D201" i="2"/>
  <c r="E201" i="2"/>
  <c r="F201" i="2"/>
  <c r="G201" i="2"/>
  <c r="H201" i="2"/>
  <c r="B202" i="2"/>
  <c r="C202" i="2"/>
  <c r="D202" i="2"/>
  <c r="E202" i="2"/>
  <c r="F202" i="2"/>
  <c r="G202" i="2"/>
  <c r="H202" i="2"/>
  <c r="J202" i="2"/>
  <c r="B215" i="2"/>
  <c r="C215" i="2"/>
  <c r="D215" i="2"/>
  <c r="E215" i="2"/>
  <c r="F215" i="2"/>
  <c r="G215" i="2"/>
  <c r="H215" i="2"/>
  <c r="J215" i="2"/>
  <c r="B216" i="2"/>
  <c r="C216" i="2"/>
  <c r="D216" i="2"/>
  <c r="E216" i="2"/>
  <c r="F216" i="2"/>
  <c r="G216" i="2"/>
  <c r="H216" i="2"/>
  <c r="J216" i="2"/>
  <c r="C217" i="2"/>
  <c r="C347" i="2" s="1"/>
  <c r="D217" i="2"/>
  <c r="D347" i="2" s="1"/>
  <c r="E217" i="2"/>
  <c r="E347" i="2" s="1"/>
  <c r="F217" i="2"/>
  <c r="F347" i="2" s="1"/>
  <c r="J217" i="2"/>
  <c r="J347" i="2" s="1"/>
  <c r="H219" i="2"/>
  <c r="H430" i="2" s="1"/>
  <c r="H220" i="2"/>
  <c r="H457" i="2" s="1"/>
  <c r="H221" i="2"/>
  <c r="H490" i="2" s="1"/>
  <c r="B222" i="2"/>
  <c r="C222" i="2"/>
  <c r="D222" i="2"/>
  <c r="E222" i="2"/>
  <c r="F222" i="2"/>
  <c r="G222" i="2"/>
  <c r="H222" i="2"/>
  <c r="H223" i="2"/>
  <c r="H543" i="2" s="1"/>
  <c r="B226" i="2"/>
  <c r="C226" i="2"/>
  <c r="D226" i="2"/>
  <c r="E226" i="2"/>
  <c r="F226" i="2"/>
  <c r="G226" i="2"/>
  <c r="H226" i="2"/>
  <c r="B227" i="2"/>
  <c r="C227" i="2"/>
  <c r="D227" i="2"/>
  <c r="E227" i="2"/>
  <c r="F227" i="2"/>
  <c r="G227" i="2"/>
  <c r="H227" i="2"/>
  <c r="J227" i="2"/>
  <c r="B240" i="2"/>
  <c r="B241" i="2"/>
  <c r="B247" i="2"/>
  <c r="B251" i="2"/>
  <c r="B252" i="2"/>
  <c r="H374" i="2"/>
  <c r="C240" i="2"/>
  <c r="D240" i="2"/>
  <c r="E240" i="2"/>
  <c r="F240" i="2"/>
  <c r="G240" i="2"/>
  <c r="H240" i="2"/>
  <c r="J240" i="2"/>
  <c r="C241" i="2"/>
  <c r="D241" i="2"/>
  <c r="E241" i="2"/>
  <c r="F241" i="2"/>
  <c r="G241" i="2"/>
  <c r="H241" i="2"/>
  <c r="J241" i="2"/>
  <c r="C242" i="2"/>
  <c r="C348" i="2" s="1"/>
  <c r="D242" i="2"/>
  <c r="D348" i="2" s="1"/>
  <c r="E242" i="2"/>
  <c r="E348" i="2" s="1"/>
  <c r="F242" i="2"/>
  <c r="F348" i="2" s="1"/>
  <c r="J242" i="2"/>
  <c r="J348" i="2" s="1"/>
  <c r="H244" i="2"/>
  <c r="H431" i="2" s="1"/>
  <c r="H245" i="2"/>
  <c r="H458" i="2" s="1"/>
  <c r="H246" i="2"/>
  <c r="H491" i="2" s="1"/>
  <c r="C247" i="2"/>
  <c r="D247" i="2"/>
  <c r="E247" i="2"/>
  <c r="F247" i="2"/>
  <c r="G247" i="2"/>
  <c r="H247" i="2"/>
  <c r="H248" i="2"/>
  <c r="H544" i="2" s="1"/>
  <c r="H250" i="2"/>
  <c r="H572" i="2" s="1"/>
  <c r="C251" i="2"/>
  <c r="D251" i="2"/>
  <c r="E251" i="2"/>
  <c r="F251" i="2"/>
  <c r="G251" i="2"/>
  <c r="H251" i="2"/>
  <c r="C252" i="2"/>
  <c r="D252" i="2"/>
  <c r="E252" i="2"/>
  <c r="F252" i="2"/>
  <c r="G252" i="2"/>
  <c r="H252" i="2"/>
  <c r="J252" i="2"/>
  <c r="H375" i="2"/>
  <c r="B265" i="2"/>
  <c r="C265" i="2"/>
  <c r="D265" i="2"/>
  <c r="E265" i="2"/>
  <c r="F265" i="2"/>
  <c r="G265" i="2"/>
  <c r="H265" i="2"/>
  <c r="J265" i="2"/>
  <c r="B266" i="2"/>
  <c r="C266" i="2"/>
  <c r="D266" i="2"/>
  <c r="E266" i="2"/>
  <c r="F266" i="2"/>
  <c r="G266" i="2"/>
  <c r="H266" i="2"/>
  <c r="J266" i="2"/>
  <c r="C267" i="2"/>
  <c r="C349" i="2" s="1"/>
  <c r="D267" i="2"/>
  <c r="D349" i="2" s="1"/>
  <c r="E267" i="2"/>
  <c r="E349" i="2" s="1"/>
  <c r="F267" i="2"/>
  <c r="F349" i="2" s="1"/>
  <c r="J267" i="2"/>
  <c r="J349" i="2" s="1"/>
  <c r="H269" i="2"/>
  <c r="H432" i="2" s="1"/>
  <c r="B272" i="2"/>
  <c r="C272" i="2"/>
  <c r="D272" i="2"/>
  <c r="E272" i="2"/>
  <c r="F272" i="2"/>
  <c r="G272" i="2"/>
  <c r="H272" i="2"/>
  <c r="H273" i="2"/>
  <c r="H545" i="2" s="1"/>
  <c r="B276" i="2"/>
  <c r="C276" i="2"/>
  <c r="D276" i="2"/>
  <c r="E276" i="2"/>
  <c r="F276" i="2"/>
  <c r="G276" i="2"/>
  <c r="H276" i="2"/>
  <c r="B290" i="2"/>
  <c r="B291" i="2"/>
  <c r="B297" i="2"/>
  <c r="B301" i="2"/>
  <c r="B302" i="2"/>
  <c r="C290" i="2"/>
  <c r="D290" i="2"/>
  <c r="E290" i="2"/>
  <c r="F290" i="2"/>
  <c r="G290" i="2"/>
  <c r="H290" i="2"/>
  <c r="J290" i="2"/>
  <c r="C291" i="2"/>
  <c r="D291" i="2"/>
  <c r="E291" i="2"/>
  <c r="F291" i="2"/>
  <c r="G291" i="2"/>
  <c r="H291" i="2"/>
  <c r="J291" i="2"/>
  <c r="C292" i="2"/>
  <c r="C350" i="2" s="1"/>
  <c r="D292" i="2"/>
  <c r="D350" i="2" s="1"/>
  <c r="E292" i="2"/>
  <c r="E350" i="2" s="1"/>
  <c r="F292" i="2"/>
  <c r="F350" i="2" s="1"/>
  <c r="J292" i="2"/>
  <c r="J350" i="2" s="1"/>
  <c r="H294" i="2"/>
  <c r="H433" i="2" s="1"/>
  <c r="H295" i="2"/>
  <c r="H460" i="2" s="1"/>
  <c r="C297" i="2"/>
  <c r="D297" i="2"/>
  <c r="E297" i="2"/>
  <c r="F297" i="2"/>
  <c r="G297" i="2"/>
  <c r="H297" i="2"/>
  <c r="H298" i="2"/>
  <c r="H546" i="2" s="1"/>
  <c r="C301" i="2"/>
  <c r="D301" i="2"/>
  <c r="E301" i="2"/>
  <c r="F301" i="2"/>
  <c r="G301" i="2"/>
  <c r="H301" i="2"/>
  <c r="C302" i="2"/>
  <c r="D302" i="2"/>
  <c r="E302" i="2"/>
  <c r="F302" i="2"/>
  <c r="G302" i="2"/>
  <c r="H302" i="2"/>
  <c r="J302" i="2"/>
  <c r="B315" i="2"/>
  <c r="C315" i="2"/>
  <c r="D315" i="2"/>
  <c r="E315" i="2"/>
  <c r="F315" i="2"/>
  <c r="G315" i="2"/>
  <c r="H315" i="2"/>
  <c r="J315" i="2"/>
  <c r="B316" i="2"/>
  <c r="C316" i="2"/>
  <c r="D316" i="2"/>
  <c r="E316" i="2"/>
  <c r="F316" i="2"/>
  <c r="G316" i="2"/>
  <c r="H316" i="2"/>
  <c r="J316" i="2"/>
  <c r="C317" i="2"/>
  <c r="C351" i="2" s="1"/>
  <c r="F317" i="2"/>
  <c r="F351" i="2" s="1"/>
  <c r="J317" i="2"/>
  <c r="J351" i="2" s="1"/>
  <c r="H319" i="2"/>
  <c r="H434" i="2" s="1"/>
  <c r="H320" i="2"/>
  <c r="H461" i="2" s="1"/>
  <c r="H321" i="2"/>
  <c r="H494" i="2" s="1"/>
  <c r="B322" i="2"/>
  <c r="C322" i="2"/>
  <c r="D322" i="2"/>
  <c r="E322" i="2"/>
  <c r="F322" i="2"/>
  <c r="J322" i="2"/>
  <c r="H323" i="2"/>
  <c r="H547" i="2" s="1"/>
  <c r="H325" i="2"/>
  <c r="H575" i="2" s="1"/>
  <c r="B326" i="2"/>
  <c r="C326" i="2"/>
  <c r="D326" i="2"/>
  <c r="E326" i="2"/>
  <c r="F326" i="2"/>
  <c r="G326" i="2"/>
  <c r="H326" i="2"/>
  <c r="B8" i="1"/>
  <c r="B448" i="1" s="1"/>
  <c r="C8" i="1"/>
  <c r="D8" i="1"/>
  <c r="D448" i="1" s="1"/>
  <c r="J8" i="1"/>
  <c r="J448" i="1" s="1"/>
  <c r="B35" i="1"/>
  <c r="B449" i="1" s="1"/>
  <c r="C35" i="1"/>
  <c r="C449" i="1" s="1"/>
  <c r="D35" i="1"/>
  <c r="D449" i="1" s="1"/>
  <c r="J35" i="1"/>
  <c r="J449" i="1" s="1"/>
  <c r="H41" i="1"/>
  <c r="H599" i="1" s="1"/>
  <c r="B42" i="1"/>
  <c r="C42" i="1"/>
  <c r="D42" i="1"/>
  <c r="E42" i="1"/>
  <c r="F42" i="1"/>
  <c r="G42" i="1"/>
  <c r="H42" i="1"/>
  <c r="H43" i="1"/>
  <c r="H624" i="1" s="1"/>
  <c r="B46" i="1"/>
  <c r="C46" i="1"/>
  <c r="D46" i="1"/>
  <c r="E46" i="1"/>
  <c r="F46" i="1"/>
  <c r="G46" i="1"/>
  <c r="H46" i="1"/>
  <c r="C49" i="1"/>
  <c r="D49" i="1"/>
  <c r="E49" i="1"/>
  <c r="F49" i="1"/>
  <c r="G49" i="1"/>
  <c r="H49" i="1"/>
  <c r="J49" i="1"/>
  <c r="B60" i="1"/>
  <c r="B450" i="1" s="1"/>
  <c r="C60" i="1"/>
  <c r="C450" i="1" s="1"/>
  <c r="D60" i="1"/>
  <c r="D450" i="1" s="1"/>
  <c r="J60" i="1"/>
  <c r="J450" i="1" s="1"/>
  <c r="H66" i="1"/>
  <c r="H600" i="1" s="1"/>
  <c r="B67" i="1"/>
  <c r="C67" i="1"/>
  <c r="D67" i="1"/>
  <c r="E67" i="1"/>
  <c r="F67" i="1"/>
  <c r="G67" i="1"/>
  <c r="H67" i="1"/>
  <c r="J69" i="1"/>
  <c r="B84" i="1"/>
  <c r="B451" i="1" s="1"/>
  <c r="C84" i="1"/>
  <c r="C451" i="1" s="1"/>
  <c r="D84" i="1"/>
  <c r="D451" i="1" s="1"/>
  <c r="J84" i="1"/>
  <c r="J451" i="1" s="1"/>
  <c r="J93" i="1"/>
  <c r="B109" i="1"/>
  <c r="B452" i="1" s="1"/>
  <c r="C109" i="1"/>
  <c r="C452" i="1" s="1"/>
  <c r="J109" i="1"/>
  <c r="J452" i="1" s="1"/>
  <c r="B116" i="1"/>
  <c r="C116" i="1"/>
  <c r="D116" i="1"/>
  <c r="E116" i="1"/>
  <c r="F116" i="1"/>
  <c r="G116" i="1"/>
  <c r="H116" i="1"/>
  <c r="J118" i="1"/>
  <c r="B134" i="1"/>
  <c r="B453" i="1" s="1"/>
  <c r="C134" i="1"/>
  <c r="C453" i="1" s="1"/>
  <c r="D134" i="1"/>
  <c r="D453" i="1" s="1"/>
  <c r="J134" i="1"/>
  <c r="J453" i="1" s="1"/>
  <c r="B141" i="1"/>
  <c r="C141" i="1"/>
  <c r="D141" i="1"/>
  <c r="E141" i="1"/>
  <c r="F141" i="1"/>
  <c r="G141" i="1"/>
  <c r="H141" i="1"/>
  <c r="J143" i="1"/>
  <c r="B159" i="1"/>
  <c r="B454" i="1" s="1"/>
  <c r="C159" i="1"/>
  <c r="C454" i="1" s="1"/>
  <c r="D159" i="1"/>
  <c r="D454" i="1" s="1"/>
  <c r="J159" i="1"/>
  <c r="J454" i="1" s="1"/>
  <c r="B166" i="1"/>
  <c r="C166" i="1"/>
  <c r="D166" i="1"/>
  <c r="E166" i="1"/>
  <c r="F166" i="1"/>
  <c r="G166" i="1"/>
  <c r="H166" i="1"/>
  <c r="J168" i="1"/>
  <c r="B185" i="1"/>
  <c r="B455" i="1" s="1"/>
  <c r="C185" i="1"/>
  <c r="C455" i="1" s="1"/>
  <c r="D185" i="1"/>
  <c r="D455" i="1" s="1"/>
  <c r="J185" i="1"/>
  <c r="J455" i="1" s="1"/>
  <c r="B192" i="1"/>
  <c r="C192" i="1"/>
  <c r="D192" i="1"/>
  <c r="E192" i="1"/>
  <c r="F192" i="1"/>
  <c r="G192" i="1"/>
  <c r="H192" i="1"/>
  <c r="J194" i="1"/>
  <c r="B215" i="1"/>
  <c r="B456" i="1" s="1"/>
  <c r="C215" i="1"/>
  <c r="D215" i="1"/>
  <c r="D456" i="1" s="1"/>
  <c r="J215" i="1"/>
  <c r="J456" i="1" s="1"/>
  <c r="H221" i="1"/>
  <c r="H606" i="1" s="1"/>
  <c r="B222" i="1"/>
  <c r="C222" i="1"/>
  <c r="D222" i="1"/>
  <c r="E222" i="1"/>
  <c r="F222" i="1"/>
  <c r="G222" i="1"/>
  <c r="H222" i="1"/>
  <c r="J224" i="1"/>
  <c r="B240" i="1"/>
  <c r="B457" i="1" s="1"/>
  <c r="C240" i="1"/>
  <c r="C457" i="1" s="1"/>
  <c r="D240" i="1"/>
  <c r="J240" i="1"/>
  <c r="J457" i="1" s="1"/>
  <c r="B247" i="1"/>
  <c r="C247" i="1"/>
  <c r="D247" i="1"/>
  <c r="E247" i="1"/>
  <c r="F247" i="1"/>
  <c r="G247" i="1"/>
  <c r="H247" i="1"/>
  <c r="B249" i="1"/>
  <c r="C249" i="1"/>
  <c r="D249" i="1"/>
  <c r="E249" i="1"/>
  <c r="F249" i="1"/>
  <c r="G249" i="1"/>
  <c r="H249" i="1"/>
  <c r="J249" i="1"/>
  <c r="H255" i="1"/>
  <c r="H657" i="1" s="1"/>
  <c r="B265" i="1"/>
  <c r="B458" i="1" s="1"/>
  <c r="C265" i="1"/>
  <c r="C458" i="1" s="1"/>
  <c r="D265" i="1"/>
  <c r="D458" i="1" s="1"/>
  <c r="J265" i="1"/>
  <c r="J458" i="1" s="1"/>
  <c r="B272" i="1"/>
  <c r="C272" i="1"/>
  <c r="D272" i="1"/>
  <c r="E272" i="1"/>
  <c r="F272" i="1"/>
  <c r="G272" i="1"/>
  <c r="H272" i="1"/>
  <c r="J274" i="1"/>
  <c r="B290" i="1"/>
  <c r="B459" i="1" s="1"/>
  <c r="C290" i="1"/>
  <c r="C459" i="1" s="1"/>
  <c r="D290" i="1"/>
  <c r="D459" i="1" s="1"/>
  <c r="J290" i="1"/>
  <c r="J459" i="1" s="1"/>
  <c r="H296" i="1"/>
  <c r="H609" i="1" s="1"/>
  <c r="B297" i="1"/>
  <c r="C297" i="1"/>
  <c r="D297" i="1"/>
  <c r="E297" i="1"/>
  <c r="F297" i="1"/>
  <c r="G297" i="1"/>
  <c r="H297" i="1"/>
  <c r="H304" i="1"/>
  <c r="H659" i="1" s="1"/>
  <c r="B316" i="1"/>
  <c r="B460" i="1" s="1"/>
  <c r="B323" i="1"/>
  <c r="C323" i="1"/>
  <c r="D323" i="1"/>
  <c r="E323" i="1"/>
  <c r="F323" i="1"/>
  <c r="G323" i="1"/>
  <c r="H323" i="1"/>
  <c r="B341" i="1"/>
  <c r="B461" i="1" s="1"/>
  <c r="C341" i="1"/>
  <c r="C461" i="1" s="1"/>
  <c r="D341" i="1"/>
  <c r="D461" i="1" s="1"/>
  <c r="J341" i="1"/>
  <c r="J461" i="1" s="1"/>
  <c r="B348" i="1"/>
  <c r="C348" i="1"/>
  <c r="D348" i="1"/>
  <c r="E348" i="1"/>
  <c r="F348" i="1"/>
  <c r="G348" i="1"/>
  <c r="H348" i="1"/>
  <c r="B356" i="1"/>
  <c r="C356" i="1"/>
  <c r="D356" i="1"/>
  <c r="E356" i="1"/>
  <c r="F356" i="1"/>
  <c r="G356" i="1"/>
  <c r="H356" i="1"/>
  <c r="J356" i="1"/>
  <c r="B360" i="1"/>
  <c r="C360" i="1"/>
  <c r="D360" i="1"/>
  <c r="E360" i="1"/>
  <c r="F360" i="1"/>
  <c r="G360" i="1"/>
  <c r="H360" i="1"/>
  <c r="J360" i="1"/>
  <c r="B361" i="1"/>
  <c r="C361" i="1"/>
  <c r="D361" i="1"/>
  <c r="E361" i="1"/>
  <c r="F361" i="1"/>
  <c r="G361" i="1"/>
  <c r="H361" i="1"/>
  <c r="J361" i="1"/>
  <c r="B373" i="1"/>
  <c r="B462" i="1" s="1"/>
  <c r="C373" i="1"/>
  <c r="C462" i="1" s="1"/>
  <c r="D373" i="1"/>
  <c r="J373" i="1"/>
  <c r="J462" i="1" s="1"/>
  <c r="H379" i="1"/>
  <c r="H612" i="1" s="1"/>
  <c r="B380" i="1"/>
  <c r="C380" i="1"/>
  <c r="D380" i="1"/>
  <c r="E380" i="1"/>
  <c r="F380" i="1"/>
  <c r="G380" i="1"/>
  <c r="H380" i="1"/>
  <c r="H381" i="1"/>
  <c r="H637" i="1" s="1"/>
  <c r="J382" i="1"/>
  <c r="B384" i="1"/>
  <c r="C384" i="1"/>
  <c r="D384" i="1"/>
  <c r="E384" i="1"/>
  <c r="F384" i="1"/>
  <c r="G384" i="1"/>
  <c r="H384" i="1"/>
  <c r="J384" i="1"/>
  <c r="D387" i="1"/>
  <c r="B398" i="1"/>
  <c r="B463" i="1" s="1"/>
  <c r="C398" i="1"/>
  <c r="C463" i="1" s="1"/>
  <c r="D398" i="1"/>
  <c r="D463" i="1" s="1"/>
  <c r="J398" i="1"/>
  <c r="J463" i="1" s="1"/>
  <c r="H412" i="1"/>
  <c r="H663" i="1" s="1"/>
  <c r="B423" i="1"/>
  <c r="B464" i="1" s="1"/>
  <c r="C423" i="1"/>
  <c r="C464" i="1" s="1"/>
  <c r="D423" i="1"/>
  <c r="D464" i="1" s="1"/>
  <c r="J423" i="1"/>
  <c r="J464" i="1" s="1"/>
  <c r="H429" i="1"/>
  <c r="H1023" i="1" s="1"/>
  <c r="B430" i="1"/>
  <c r="C430" i="1"/>
  <c r="D430" i="1"/>
  <c r="E430" i="1"/>
  <c r="F430" i="1"/>
  <c r="G430" i="1"/>
  <c r="H430" i="1"/>
  <c r="B434" i="1"/>
  <c r="C434" i="1"/>
  <c r="D434" i="1"/>
  <c r="E434" i="1"/>
  <c r="F434" i="1"/>
  <c r="G434" i="1"/>
  <c r="H434" i="1"/>
  <c r="H437" i="1"/>
  <c r="H664" i="1" s="1"/>
  <c r="I4" i="15"/>
  <c r="I8" i="1" s="1"/>
  <c r="I448" i="1" s="1"/>
  <c r="DT4" i="15"/>
  <c r="I5" i="15"/>
  <c r="I35" i="1" s="1"/>
  <c r="I449" i="1" s="1"/>
  <c r="BV5" i="15"/>
  <c r="DT5" i="15"/>
  <c r="ED5" i="15"/>
  <c r="I49" i="1" s="1"/>
  <c r="I6" i="15"/>
  <c r="I60" i="1" s="1"/>
  <c r="I450" i="1" s="1"/>
  <c r="AW6" i="15"/>
  <c r="I67" i="1" s="1"/>
  <c r="DT6" i="15"/>
  <c r="I7" i="15"/>
  <c r="I84" i="1" s="1"/>
  <c r="I451" i="1" s="1"/>
  <c r="AW7" i="15"/>
  <c r="DT7" i="15"/>
  <c r="I8" i="15"/>
  <c r="I109" i="1" s="1"/>
  <c r="I452" i="1" s="1"/>
  <c r="AW8" i="15"/>
  <c r="I116" i="1" s="1"/>
  <c r="DT8" i="15"/>
  <c r="I9" i="15"/>
  <c r="I134" i="1" s="1"/>
  <c r="I453" i="1" s="1"/>
  <c r="AW9" i="15"/>
  <c r="I141" i="1" s="1"/>
  <c r="DT9" i="15"/>
  <c r="FR9" i="15"/>
  <c r="I10" i="15"/>
  <c r="I159" i="1" s="1"/>
  <c r="I454" i="1" s="1"/>
  <c r="AW10" i="15"/>
  <c r="I166" i="1" s="1"/>
  <c r="DT10" i="15"/>
  <c r="FR10" i="15"/>
  <c r="I11" i="15"/>
  <c r="I185" i="1" s="1"/>
  <c r="I455" i="1" s="1"/>
  <c r="AW11" i="15"/>
  <c r="I192" i="1" s="1"/>
  <c r="DT11" i="15"/>
  <c r="I12" i="15"/>
  <c r="I215" i="1" s="1"/>
  <c r="I456" i="1" s="1"/>
  <c r="AW12" i="15"/>
  <c r="I222" i="1" s="1"/>
  <c r="DT12" i="15"/>
  <c r="AW13" i="15"/>
  <c r="I247" i="1" s="1"/>
  <c r="DT13" i="15"/>
  <c r="I14" i="15"/>
  <c r="I265" i="1" s="1"/>
  <c r="I458" i="1" s="1"/>
  <c r="AW14" i="15"/>
  <c r="I272" i="1" s="1"/>
  <c r="DT14" i="15"/>
  <c r="I15" i="15"/>
  <c r="I290" i="1" s="1"/>
  <c r="I459" i="1" s="1"/>
  <c r="AW15" i="15"/>
  <c r="I297" i="1" s="1"/>
  <c r="DT15" i="15"/>
  <c r="I16" i="15"/>
  <c r="I316" i="1" s="1"/>
  <c r="I460" i="1" s="1"/>
  <c r="AW16" i="15"/>
  <c r="I323" i="1" s="1"/>
  <c r="DT16" i="15"/>
  <c r="GB16" i="15"/>
  <c r="I17" i="15"/>
  <c r="I341" i="1" s="1"/>
  <c r="I461" i="1" s="1"/>
  <c r="AW17" i="15"/>
  <c r="I348" i="1" s="1"/>
  <c r="EX17" i="15"/>
  <c r="I356" i="1"/>
  <c r="GL17" i="15"/>
  <c r="GV17" i="15"/>
  <c r="I361" i="1" s="1"/>
  <c r="I18" i="15"/>
  <c r="I373" i="1" s="1"/>
  <c r="I462" i="1" s="1"/>
  <c r="AW18" i="15"/>
  <c r="I380" i="1" s="1"/>
  <c r="BV18" i="15"/>
  <c r="I384" i="1" s="1"/>
  <c r="DT18" i="15"/>
  <c r="I19" i="15"/>
  <c r="I398" i="1" s="1"/>
  <c r="I463" i="1" s="1"/>
  <c r="DT19" i="15"/>
  <c r="AW20" i="15"/>
  <c r="I430" i="1" s="1"/>
  <c r="BV20" i="15"/>
  <c r="I434" i="1" s="1"/>
  <c r="DT20" i="15"/>
  <c r="B21" i="15"/>
  <c r="C21" i="15"/>
  <c r="F21" i="15"/>
  <c r="G21" i="15"/>
  <c r="J21" i="15"/>
  <c r="L21" i="15"/>
  <c r="M21" i="15"/>
  <c r="T21" i="15"/>
  <c r="V21" i="15"/>
  <c r="W21" i="15"/>
  <c r="Z21" i="15"/>
  <c r="AA21" i="15"/>
  <c r="AD21" i="15"/>
  <c r="AF21" i="15"/>
  <c r="AG21" i="15"/>
  <c r="AJ21" i="15"/>
  <c r="AK21" i="15"/>
  <c r="AN21" i="15"/>
  <c r="AP21" i="15"/>
  <c r="AQ21" i="15"/>
  <c r="AU21" i="15"/>
  <c r="AX21" i="15"/>
  <c r="AZ21" i="15"/>
  <c r="BA21" i="15"/>
  <c r="BD21" i="15"/>
  <c r="BE21" i="15"/>
  <c r="BH21" i="15"/>
  <c r="BK21" i="15"/>
  <c r="BL21" i="15"/>
  <c r="BN21" i="15"/>
  <c r="BO21" i="15"/>
  <c r="BW21" i="15"/>
  <c r="BY21" i="15"/>
  <c r="BZ21" i="15"/>
  <c r="CG21" i="15"/>
  <c r="CS21" i="15"/>
  <c r="CT21" i="15"/>
  <c r="CX21" i="15"/>
  <c r="DA21" i="15"/>
  <c r="DC21" i="15"/>
  <c r="DD21" i="15"/>
  <c r="DH21" i="15"/>
  <c r="DK21" i="15"/>
  <c r="DM21" i="15"/>
  <c r="DN21" i="15"/>
  <c r="DR21" i="15"/>
  <c r="DU21" i="15"/>
  <c r="DW21" i="15"/>
  <c r="DX21" i="15"/>
  <c r="EB21" i="15"/>
  <c r="EE21" i="15"/>
  <c r="EG21" i="15"/>
  <c r="EH21" i="15"/>
  <c r="EL21" i="15"/>
  <c r="EM21" i="15"/>
  <c r="EO21" i="15"/>
  <c r="EQ21" i="15"/>
  <c r="ER21" i="15"/>
  <c r="EV21" i="15"/>
  <c r="EY21" i="15"/>
  <c r="FA21" i="15"/>
  <c r="FB21" i="15"/>
  <c r="FI21" i="15"/>
  <c r="FK21" i="15"/>
  <c r="FL21" i="15"/>
  <c r="FP21" i="15"/>
  <c r="FS21" i="15"/>
  <c r="FU21" i="15"/>
  <c r="FV21" i="15"/>
  <c r="GC21" i="15"/>
  <c r="GE21" i="15"/>
  <c r="GF21" i="15"/>
  <c r="GJ21" i="15"/>
  <c r="GM21" i="15"/>
  <c r="GO21" i="15"/>
  <c r="GP21" i="15"/>
  <c r="GT21" i="15"/>
  <c r="GW21" i="15"/>
  <c r="S25" i="15"/>
  <c r="I11" i="2" s="1"/>
  <c r="I339" i="2" s="1"/>
  <c r="CF25" i="15"/>
  <c r="ED25" i="15"/>
  <c r="I22" i="2" s="1"/>
  <c r="CF26" i="15"/>
  <c r="ED26" i="15"/>
  <c r="I47" i="2" s="1"/>
  <c r="S27" i="15"/>
  <c r="I63" i="2" s="1"/>
  <c r="I341" i="2" s="1"/>
  <c r="CF27" i="15"/>
  <c r="I62" i="2"/>
  <c r="EX38" i="15"/>
  <c r="S28" i="15"/>
  <c r="I91" i="2" s="1"/>
  <c r="I342" i="2" s="1"/>
  <c r="ED28" i="15"/>
  <c r="I101" i="2" s="1"/>
  <c r="BV28" i="15"/>
  <c r="CF28" i="15"/>
  <c r="EN28" i="15"/>
  <c r="S29" i="15"/>
  <c r="I116" i="2" s="1"/>
  <c r="I343" i="2" s="1"/>
  <c r="BV29" i="15"/>
  <c r="I125" i="2" s="1"/>
  <c r="CF29" i="15"/>
  <c r="ED29" i="15"/>
  <c r="I126" i="2" s="1"/>
  <c r="EN29" i="15"/>
  <c r="S30" i="15"/>
  <c r="I141" i="2" s="1"/>
  <c r="AC30" i="15"/>
  <c r="I146" i="2" s="1"/>
  <c r="BV30" i="15"/>
  <c r="I150" i="2" s="1"/>
  <c r="CF30" i="15"/>
  <c r="ED30" i="15"/>
  <c r="I151" i="2" s="1"/>
  <c r="EN30" i="15"/>
  <c r="S31" i="15"/>
  <c r="I166" i="2" s="1"/>
  <c r="AC31" i="15"/>
  <c r="I171" i="2" s="1"/>
  <c r="BV31" i="15"/>
  <c r="I175" i="2" s="1"/>
  <c r="CF31" i="15"/>
  <c r="ED31" i="15"/>
  <c r="I176" i="2" s="1"/>
  <c r="EN31" i="15"/>
  <c r="S32" i="15"/>
  <c r="I192" i="2" s="1"/>
  <c r="I346" i="2" s="1"/>
  <c r="AC32" i="15"/>
  <c r="I197" i="2" s="1"/>
  <c r="BV32" i="15"/>
  <c r="I201" i="2" s="1"/>
  <c r="CF32" i="15"/>
  <c r="CZ32" i="15"/>
  <c r="I191" i="2" s="1"/>
  <c r="ED32" i="15"/>
  <c r="I202" i="2" s="1"/>
  <c r="EN32" i="15"/>
  <c r="S33" i="15"/>
  <c r="I217" i="2" s="1"/>
  <c r="I347" i="2" s="1"/>
  <c r="AC33" i="15"/>
  <c r="I222" i="2" s="1"/>
  <c r="BV33" i="15"/>
  <c r="I226" i="2" s="1"/>
  <c r="CF33" i="15"/>
  <c r="ED33" i="15"/>
  <c r="I227" i="2" s="1"/>
  <c r="S34" i="15"/>
  <c r="I242" i="2" s="1"/>
  <c r="I348" i="2" s="1"/>
  <c r="AC34" i="15"/>
  <c r="I247" i="2" s="1"/>
  <c r="BV34" i="15"/>
  <c r="I251" i="2" s="1"/>
  <c r="CF34" i="15"/>
  <c r="ED34" i="15"/>
  <c r="I252" i="2" s="1"/>
  <c r="S35" i="15"/>
  <c r="I267" i="2" s="1"/>
  <c r="I349" i="2" s="1"/>
  <c r="AC35" i="15"/>
  <c r="I272" i="2" s="1"/>
  <c r="BV35" i="15"/>
  <c r="I276" i="2" s="1"/>
  <c r="CF35" i="15"/>
  <c r="S36" i="15"/>
  <c r="I292" i="2" s="1"/>
  <c r="I350" i="2" s="1"/>
  <c r="AC36" i="15"/>
  <c r="I297" i="2" s="1"/>
  <c r="BV36" i="15"/>
  <c r="I301" i="2" s="1"/>
  <c r="CF36" i="15"/>
  <c r="ED36" i="15"/>
  <c r="I302" i="2" s="1"/>
  <c r="S37" i="15"/>
  <c r="I317" i="2" s="1"/>
  <c r="I351" i="2" s="1"/>
  <c r="AC37" i="15"/>
  <c r="I322" i="2" s="1"/>
  <c r="BV37" i="15"/>
  <c r="I326" i="2" s="1"/>
  <c r="CF37" i="15"/>
  <c r="C38" i="15"/>
  <c r="F38" i="15"/>
  <c r="G38" i="15"/>
  <c r="L38" i="15"/>
  <c r="M38" i="15"/>
  <c r="Q38" i="15"/>
  <c r="T38" i="15"/>
  <c r="V38" i="15"/>
  <c r="W38" i="15"/>
  <c r="Z38" i="15"/>
  <c r="AA38" i="15"/>
  <c r="AD38" i="15"/>
  <c r="AF38" i="15"/>
  <c r="AG38" i="15"/>
  <c r="AJ38" i="15"/>
  <c r="AK38" i="15"/>
  <c r="AN38" i="15"/>
  <c r="AP38" i="15"/>
  <c r="AQ38" i="15"/>
  <c r="AT38" i="15"/>
  <c r="AU38" i="15"/>
  <c r="AV38" i="15"/>
  <c r="AX38" i="15"/>
  <c r="AZ38" i="15"/>
  <c r="BA38" i="15"/>
  <c r="BD38" i="15"/>
  <c r="BE38" i="15"/>
  <c r="BH38" i="15"/>
  <c r="BK38" i="15"/>
  <c r="BL38" i="15"/>
  <c r="BO38" i="15"/>
  <c r="CS38" i="15"/>
  <c r="CT38" i="15"/>
  <c r="CW38" i="15"/>
  <c r="CX38" i="15"/>
  <c r="DA38" i="15"/>
  <c r="DC38" i="15"/>
  <c r="DD38" i="15"/>
  <c r="DH38" i="15"/>
  <c r="DK38" i="15"/>
  <c r="DM38" i="15"/>
  <c r="DN38" i="15"/>
  <c r="DP38" i="15"/>
  <c r="DQ38" i="15"/>
  <c r="DR38" i="15"/>
  <c r="DS38" i="15"/>
  <c r="DU38" i="15"/>
  <c r="DX38" i="15"/>
  <c r="DY38" i="15"/>
  <c r="DZ38" i="15"/>
  <c r="EA38" i="15"/>
  <c r="EB38" i="15"/>
  <c r="EC38" i="15"/>
  <c r="EE38" i="15"/>
  <c r="EH38" i="15"/>
  <c r="EI38" i="15"/>
  <c r="EJ38" i="15"/>
  <c r="EK38" i="15"/>
  <c r="EL38" i="15"/>
  <c r="EM38" i="15"/>
  <c r="EO38" i="15"/>
  <c r="EQ38" i="15"/>
  <c r="ER38" i="15"/>
  <c r="ES38" i="15"/>
  <c r="ET38" i="15"/>
  <c r="EU38" i="15"/>
  <c r="EV38" i="15"/>
  <c r="EW38" i="15"/>
  <c r="EY38" i="15"/>
  <c r="I42" i="15"/>
  <c r="I8" i="13" s="1"/>
  <c r="I201" i="13" s="1"/>
  <c r="AC42" i="15"/>
  <c r="BV42" i="15"/>
  <c r="I18" i="13" s="1"/>
  <c r="DJ42" i="15"/>
  <c r="FH42" i="15"/>
  <c r="I43" i="15"/>
  <c r="I32" i="13" s="1"/>
  <c r="I202" i="13" s="1"/>
  <c r="BV43" i="15"/>
  <c r="I42" i="13" s="1"/>
  <c r="CP43" i="15"/>
  <c r="I38" i="13" s="1"/>
  <c r="CZ43" i="15"/>
  <c r="FH43" i="15"/>
  <c r="I44" i="15"/>
  <c r="I57" i="13" s="1"/>
  <c r="I203" i="13" s="1"/>
  <c r="AM44" i="15"/>
  <c r="I61" i="13" s="1"/>
  <c r="BV44" i="15"/>
  <c r="I67" i="13" s="1"/>
  <c r="CP44" i="15"/>
  <c r="I64" i="13" s="1"/>
  <c r="CZ44" i="15"/>
  <c r="DJ44" i="15"/>
  <c r="EN50" i="15"/>
  <c r="FH44" i="15"/>
  <c r="I45" i="15"/>
  <c r="I82" i="13" s="1"/>
  <c r="I204" i="13" s="1"/>
  <c r="AM45" i="15"/>
  <c r="I86" i="13" s="1"/>
  <c r="BV45" i="15"/>
  <c r="I92" i="13" s="1"/>
  <c r="CP45" i="15"/>
  <c r="I88" i="13" s="1"/>
  <c r="CZ45" i="15"/>
  <c r="DJ45" i="15"/>
  <c r="FH45" i="15"/>
  <c r="I46" i="15"/>
  <c r="I105" i="13" s="1"/>
  <c r="I205" i="13" s="1"/>
  <c r="AC46" i="15"/>
  <c r="I111" i="13" s="1"/>
  <c r="AM46" i="15"/>
  <c r="I109" i="13" s="1"/>
  <c r="BV46" i="15"/>
  <c r="I115" i="13" s="1"/>
  <c r="CZ46" i="15"/>
  <c r="DJ46" i="15"/>
  <c r="FH46" i="15"/>
  <c r="I47" i="15"/>
  <c r="I128" i="13" s="1"/>
  <c r="I206" i="13" s="1"/>
  <c r="AM47" i="15"/>
  <c r="I132" i="13" s="1"/>
  <c r="CP47" i="15"/>
  <c r="I135" i="13" s="1"/>
  <c r="CZ47" i="15"/>
  <c r="DJ47" i="15"/>
  <c r="FH47" i="15"/>
  <c r="I48" i="15"/>
  <c r="I152" i="13" s="1"/>
  <c r="AC48" i="15"/>
  <c r="I158" i="13" s="1"/>
  <c r="AM48" i="15"/>
  <c r="I156" i="13" s="1"/>
  <c r="BV48" i="15"/>
  <c r="I162" i="13" s="1"/>
  <c r="CZ48" i="15"/>
  <c r="DJ48" i="15"/>
  <c r="FH48" i="15"/>
  <c r="I49" i="15"/>
  <c r="I176" i="13" s="1"/>
  <c r="AM49" i="15"/>
  <c r="I180" i="13" s="1"/>
  <c r="BV49" i="15"/>
  <c r="I187" i="13" s="1"/>
  <c r="CP49" i="15"/>
  <c r="I184" i="13" s="1"/>
  <c r="CZ49" i="15"/>
  <c r="DJ49" i="15"/>
  <c r="B50" i="15"/>
  <c r="C50" i="15"/>
  <c r="F50" i="15"/>
  <c r="G50" i="15"/>
  <c r="J50" i="15"/>
  <c r="L50" i="15"/>
  <c r="M50" i="15"/>
  <c r="Q50" i="15"/>
  <c r="T50" i="15"/>
  <c r="V50" i="15"/>
  <c r="W50" i="15"/>
  <c r="Z50" i="15"/>
  <c r="AD50" i="15"/>
  <c r="AF50" i="15"/>
  <c r="AG50" i="15"/>
  <c r="AK50" i="15"/>
  <c r="AN50" i="15"/>
  <c r="AP50" i="15"/>
  <c r="AQ50" i="15"/>
  <c r="AU50" i="15"/>
  <c r="AX50" i="15"/>
  <c r="AZ50" i="15"/>
  <c r="BA50" i="15"/>
  <c r="BH50" i="15"/>
  <c r="BK50" i="15"/>
  <c r="BL50" i="15"/>
  <c r="BO50" i="15"/>
  <c r="BW50" i="15"/>
  <c r="BY50" i="15"/>
  <c r="BZ50" i="15"/>
  <c r="CD50" i="15"/>
  <c r="CG50" i="15"/>
  <c r="CI50" i="15"/>
  <c r="CJ50" i="15"/>
  <c r="CQ50" i="15"/>
  <c r="CS50" i="15"/>
  <c r="CT50" i="15"/>
  <c r="DA50" i="15"/>
  <c r="DC50" i="15"/>
  <c r="DD50" i="15"/>
  <c r="DK50" i="15"/>
  <c r="DM50" i="15"/>
  <c r="DN50" i="15"/>
  <c r="DR50" i="15"/>
  <c r="DS50" i="15"/>
  <c r="DU50" i="15"/>
  <c r="DW50" i="15"/>
  <c r="DX50" i="15"/>
  <c r="EB50" i="15"/>
  <c r="EC50" i="15"/>
  <c r="EE50" i="15"/>
  <c r="EG50" i="15"/>
  <c r="EH50" i="15"/>
  <c r="EL50" i="15"/>
  <c r="EM50" i="15"/>
  <c r="EO50" i="15"/>
  <c r="EQ50" i="15"/>
  <c r="ER50" i="15"/>
  <c r="EV50" i="15"/>
  <c r="EW50" i="15"/>
  <c r="EY50" i="15"/>
  <c r="FA50" i="15"/>
  <c r="FB50" i="15"/>
  <c r="FF50" i="15"/>
  <c r="FG50" i="15"/>
  <c r="I55" i="15"/>
  <c r="I8" i="4" s="1"/>
  <c r="CF55" i="15"/>
  <c r="I19" i="4" s="1"/>
  <c r="DJ55" i="15"/>
  <c r="DJ66" i="15" s="1"/>
  <c r="DT55" i="15"/>
  <c r="I56" i="15"/>
  <c r="I35" i="4" s="1"/>
  <c r="I282" i="4" s="1"/>
  <c r="DT56" i="15"/>
  <c r="I61" i="4"/>
  <c r="I283" i="4" s="1"/>
  <c r="DT57" i="15"/>
  <c r="I58" i="15"/>
  <c r="I84" i="4" s="1"/>
  <c r="I284" i="4" s="1"/>
  <c r="DT58" i="15"/>
  <c r="I59" i="15"/>
  <c r="I109" i="4" s="1"/>
  <c r="I285" i="4" s="1"/>
  <c r="DT59" i="15"/>
  <c r="I60" i="15"/>
  <c r="I136" i="4" s="1"/>
  <c r="I286" i="4" s="1"/>
  <c r="I61" i="15"/>
  <c r="I161" i="4" s="1"/>
  <c r="DT61" i="15"/>
  <c r="I62" i="15"/>
  <c r="I186" i="4" s="1"/>
  <c r="DT62" i="15"/>
  <c r="I63" i="15"/>
  <c r="I211" i="4" s="1"/>
  <c r="DT63" i="15"/>
  <c r="BG64" i="15"/>
  <c r="I242" i="4" s="1"/>
  <c r="I425" i="4" s="1"/>
  <c r="DT64" i="15"/>
  <c r="I65" i="15"/>
  <c r="I258" i="4" s="1"/>
  <c r="I291" i="4" s="1"/>
  <c r="BV65" i="15"/>
  <c r="I268" i="4" s="1"/>
  <c r="DT65" i="15"/>
  <c r="B66" i="15"/>
  <c r="F66" i="15"/>
  <c r="G66" i="15"/>
  <c r="J66" i="15"/>
  <c r="L66" i="15"/>
  <c r="M66" i="15"/>
  <c r="Q66" i="15"/>
  <c r="T66" i="15"/>
  <c r="V66" i="15"/>
  <c r="W66" i="15"/>
  <c r="Z66" i="15"/>
  <c r="AA66" i="15"/>
  <c r="AB66" i="15"/>
  <c r="AD66" i="15"/>
  <c r="AF66" i="15"/>
  <c r="AG66" i="15"/>
  <c r="AK66" i="15"/>
  <c r="AN66" i="15"/>
  <c r="AP66" i="15"/>
  <c r="AQ66" i="15"/>
  <c r="AU66" i="15"/>
  <c r="AX66" i="15"/>
  <c r="AZ66" i="15"/>
  <c r="BA66" i="15"/>
  <c r="BE66" i="15"/>
  <c r="BH66" i="15"/>
  <c r="BK66" i="15"/>
  <c r="BL66" i="15"/>
  <c r="BO66" i="15"/>
  <c r="BW66" i="15"/>
  <c r="CI66" i="15"/>
  <c r="CJ66" i="15"/>
  <c r="CQ66" i="15"/>
  <c r="DM66" i="15"/>
  <c r="DN66" i="15"/>
  <c r="DU66" i="15"/>
  <c r="DX66" i="15"/>
  <c r="EE66" i="15"/>
  <c r="EG66" i="15"/>
  <c r="EH66" i="15"/>
  <c r="EI66" i="15"/>
  <c r="EL66" i="15"/>
  <c r="EO66" i="15"/>
  <c r="I20" i="5"/>
  <c r="CZ70" i="15"/>
  <c r="I24" i="5" s="1"/>
  <c r="DJ70" i="15"/>
  <c r="I25" i="5" s="1"/>
  <c r="AM71" i="15"/>
  <c r="CF71" i="15"/>
  <c r="I47" i="5" s="1"/>
  <c r="DJ71" i="15"/>
  <c r="AM72" i="15"/>
  <c r="I338" i="5" s="1"/>
  <c r="CF72" i="15"/>
  <c r="CZ72" i="15"/>
  <c r="I80" i="5" s="1"/>
  <c r="DJ72" i="15"/>
  <c r="AM73" i="15"/>
  <c r="BV73" i="15"/>
  <c r="I102" i="5" s="1"/>
  <c r="CF73" i="15"/>
  <c r="CZ73" i="15"/>
  <c r="I108" i="5" s="1"/>
  <c r="DJ73" i="15"/>
  <c r="DT73" i="15"/>
  <c r="I100" i="5" s="1"/>
  <c r="AM74" i="15"/>
  <c r="I123" i="5" s="1"/>
  <c r="I340" i="5" s="1"/>
  <c r="CZ74" i="15"/>
  <c r="I135" i="5" s="1"/>
  <c r="DJ74" i="15"/>
  <c r="AM75" i="15"/>
  <c r="CF75" i="15"/>
  <c r="DJ75" i="15"/>
  <c r="J509" i="12"/>
  <c r="I161" i="5"/>
  <c r="AM76" i="15"/>
  <c r="CF76" i="15"/>
  <c r="I218" i="5" s="1"/>
  <c r="J353" i="12" s="1"/>
  <c r="DJ76" i="15"/>
  <c r="I195" i="5" s="1"/>
  <c r="AM77" i="15"/>
  <c r="CF77" i="15"/>
  <c r="CZ77" i="15"/>
  <c r="I223" i="5" s="1"/>
  <c r="DJ77" i="15"/>
  <c r="AM78" i="15"/>
  <c r="CF78" i="15"/>
  <c r="CZ78" i="15"/>
  <c r="I248" i="5" s="1"/>
  <c r="DJ78" i="15"/>
  <c r="AM79" i="15"/>
  <c r="CF79" i="15"/>
  <c r="CZ79" i="15"/>
  <c r="I275" i="5" s="1"/>
  <c r="DJ79" i="15"/>
  <c r="B80" i="15"/>
  <c r="C80" i="15"/>
  <c r="F80" i="15"/>
  <c r="G80" i="15"/>
  <c r="L80" i="15"/>
  <c r="M80" i="15"/>
  <c r="Q80" i="15"/>
  <c r="T80" i="15"/>
  <c r="V80" i="15"/>
  <c r="W80" i="15"/>
  <c r="Z80" i="15"/>
  <c r="AA80" i="15"/>
  <c r="AD80" i="15"/>
  <c r="AG80" i="15"/>
  <c r="AK80" i="15"/>
  <c r="AN80" i="15"/>
  <c r="AP80" i="15"/>
  <c r="AQ80" i="15"/>
  <c r="AT80" i="15"/>
  <c r="AU80" i="15"/>
  <c r="AX80" i="15"/>
  <c r="AZ80" i="15"/>
  <c r="BA80" i="15"/>
  <c r="BD80" i="15"/>
  <c r="BE80" i="15"/>
  <c r="BH80" i="15"/>
  <c r="BL80" i="15"/>
  <c r="BN80" i="15"/>
  <c r="BO80" i="15"/>
  <c r="BY80" i="15"/>
  <c r="BZ80" i="15"/>
  <c r="CD80" i="15"/>
  <c r="CE80" i="15"/>
  <c r="CG80" i="15"/>
  <c r="CI80" i="15"/>
  <c r="CJ80" i="15"/>
  <c r="CM80" i="15"/>
  <c r="CN80" i="15"/>
  <c r="CQ80" i="15"/>
  <c r="CS80" i="15"/>
  <c r="CT80" i="15"/>
  <c r="CX80" i="15"/>
  <c r="DA80" i="15"/>
  <c r="DC80" i="15"/>
  <c r="DD80" i="15"/>
  <c r="DK80" i="15"/>
  <c r="DN80" i="15"/>
  <c r="DQ80" i="15"/>
  <c r="DR80" i="15"/>
  <c r="DU80" i="15"/>
  <c r="DW80" i="15"/>
  <c r="DX80" i="15"/>
  <c r="EA80" i="15"/>
  <c r="EB80" i="15"/>
  <c r="EE80" i="15"/>
  <c r="EG80" i="15"/>
  <c r="EH80" i="15"/>
  <c r="EK80" i="15"/>
  <c r="EL80" i="15"/>
  <c r="EO80" i="15"/>
  <c r="EQ80" i="15"/>
  <c r="ER80" i="15"/>
  <c r="EU80" i="15"/>
  <c r="EV80" i="15"/>
  <c r="EY80" i="15"/>
  <c r="FA80" i="15"/>
  <c r="FB80" i="15"/>
  <c r="FE80" i="15"/>
  <c r="FF80" i="15"/>
  <c r="FI80" i="15"/>
  <c r="FK80" i="15"/>
  <c r="FL80" i="15"/>
  <c r="FO80" i="15"/>
  <c r="FP80" i="15"/>
  <c r="FS80" i="15"/>
  <c r="FU80" i="15"/>
  <c r="FV80" i="15"/>
  <c r="FY80" i="15"/>
  <c r="FZ80" i="15"/>
  <c r="GC80" i="15"/>
  <c r="GE80" i="15"/>
  <c r="GF80" i="15"/>
  <c r="GI80" i="15"/>
  <c r="GJ80" i="15"/>
  <c r="GM80" i="15"/>
  <c r="GO80" i="15"/>
  <c r="GP80" i="15"/>
  <c r="GS80" i="15"/>
  <c r="GT80" i="15"/>
  <c r="GW80" i="15"/>
  <c r="GY80" i="15"/>
  <c r="GZ80" i="15"/>
  <c r="HC80" i="15"/>
  <c r="HD80" i="15"/>
  <c r="HE80" i="15"/>
  <c r="HG80" i="15"/>
  <c r="I85" i="15"/>
  <c r="I8" i="6" s="1"/>
  <c r="AW85" i="15"/>
  <c r="I16" i="6" s="1"/>
  <c r="AW86" i="15"/>
  <c r="I44" i="6" s="1"/>
  <c r="CF86" i="15"/>
  <c r="EX86" i="15"/>
  <c r="I42" i="6" s="1"/>
  <c r="I87" i="15"/>
  <c r="I61" i="6" s="1"/>
  <c r="I341" i="6" s="1"/>
  <c r="CF87" i="15"/>
  <c r="I77" i="6"/>
  <c r="HZ87" i="15"/>
  <c r="I88" i="15"/>
  <c r="I87" i="6" s="1"/>
  <c r="CF88" i="15"/>
  <c r="DJ88" i="15"/>
  <c r="DT88" i="15"/>
  <c r="DT97" i="15" s="1"/>
  <c r="EN97" i="15"/>
  <c r="HZ88" i="15"/>
  <c r="I89" i="15"/>
  <c r="I116" i="6" s="1"/>
  <c r="I343" i="6" s="1"/>
  <c r="AW89" i="15"/>
  <c r="I124" i="6" s="1"/>
  <c r="HZ89" i="15"/>
  <c r="I90" i="15"/>
  <c r="I145" i="6" s="1"/>
  <c r="J406" i="12"/>
  <c r="HZ90" i="15"/>
  <c r="I91" i="15"/>
  <c r="I173" i="6" s="1"/>
  <c r="I345" i="6" s="1"/>
  <c r="AW91" i="15"/>
  <c r="I180" i="6" s="1"/>
  <c r="CF91" i="15"/>
  <c r="I185" i="6" s="1"/>
  <c r="DJ91" i="15"/>
  <c r="I186" i="6" s="1"/>
  <c r="GL91" i="15"/>
  <c r="HZ91" i="15"/>
  <c r="I92" i="15"/>
  <c r="I201" i="6" s="1"/>
  <c r="I346" i="6" s="1"/>
  <c r="AW92" i="15"/>
  <c r="I209" i="6" s="1"/>
  <c r="GL92" i="15"/>
  <c r="I93" i="15"/>
  <c r="I229" i="6" s="1"/>
  <c r="I347" i="6" s="1"/>
  <c r="AW93" i="15"/>
  <c r="I236" i="6" s="1"/>
  <c r="GL93" i="15"/>
  <c r="HZ93" i="15"/>
  <c r="AW94" i="15"/>
  <c r="I263" i="6" s="1"/>
  <c r="HZ94" i="15"/>
  <c r="CF95" i="15"/>
  <c r="I298" i="6" s="1"/>
  <c r="GL95" i="15"/>
  <c r="HZ95" i="15"/>
  <c r="I96" i="15"/>
  <c r="I313" i="6" s="1"/>
  <c r="I350" i="6" s="1"/>
  <c r="AC96" i="15"/>
  <c r="I321" i="6" s="1"/>
  <c r="I634" i="6" s="1"/>
  <c r="AW96" i="15"/>
  <c r="I320" i="6" s="1"/>
  <c r="CF96" i="15"/>
  <c r="I325" i="6" s="1"/>
  <c r="GL96" i="15"/>
  <c r="HZ96" i="15"/>
  <c r="B97" i="15"/>
  <c r="C97" i="15"/>
  <c r="F97" i="15"/>
  <c r="G97" i="15"/>
  <c r="J97" i="15"/>
  <c r="M97" i="15"/>
  <c r="O97" i="15"/>
  <c r="T97" i="15"/>
  <c r="V97" i="15"/>
  <c r="W97" i="15"/>
  <c r="Z97" i="15"/>
  <c r="AA97" i="15"/>
  <c r="AD97" i="15"/>
  <c r="AF97" i="15"/>
  <c r="AG97" i="15"/>
  <c r="AJ97" i="15"/>
  <c r="AK97" i="15"/>
  <c r="AP97" i="15"/>
  <c r="AQ97" i="15"/>
  <c r="AU97" i="15"/>
  <c r="AX97" i="15"/>
  <c r="AZ97" i="15"/>
  <c r="BA97" i="15"/>
  <c r="BD97" i="15"/>
  <c r="BE97" i="15"/>
  <c r="BK97" i="15"/>
  <c r="BL97" i="15"/>
  <c r="BN97" i="15"/>
  <c r="BO97" i="15"/>
  <c r="BW97" i="15"/>
  <c r="BY97" i="15"/>
  <c r="BZ97" i="15"/>
  <c r="CD97" i="15"/>
  <c r="CG97" i="15"/>
  <c r="CQ97" i="15"/>
  <c r="CS97" i="15"/>
  <c r="CT97" i="15"/>
  <c r="CW97" i="15"/>
  <c r="CX97" i="15"/>
  <c r="DA97" i="15"/>
  <c r="DC97" i="15"/>
  <c r="DD97" i="15"/>
  <c r="DH97" i="15"/>
  <c r="DK97" i="15"/>
  <c r="DM97" i="15"/>
  <c r="DN97" i="15"/>
  <c r="DR97" i="15"/>
  <c r="DU97" i="15"/>
  <c r="DW97" i="15"/>
  <c r="DX97" i="15"/>
  <c r="EB97" i="15"/>
  <c r="EE97" i="15"/>
  <c r="EG97" i="15"/>
  <c r="EH97" i="15"/>
  <c r="EL97" i="15"/>
  <c r="EO97" i="15"/>
  <c r="EQ97" i="15"/>
  <c r="ER97" i="15"/>
  <c r="EV97" i="15"/>
  <c r="EY97" i="15"/>
  <c r="FA97" i="15"/>
  <c r="FB97" i="15"/>
  <c r="FE97" i="15"/>
  <c r="FF97" i="15"/>
  <c r="FI97" i="15"/>
  <c r="FK97" i="15"/>
  <c r="FL97" i="15"/>
  <c r="FO97" i="15"/>
  <c r="FP97" i="15"/>
  <c r="FS97" i="15"/>
  <c r="FU97" i="15"/>
  <c r="FV97" i="15"/>
  <c r="FY97" i="15"/>
  <c r="FZ97" i="15"/>
  <c r="GC97" i="15"/>
  <c r="GE97" i="15"/>
  <c r="GF97" i="15"/>
  <c r="GI97" i="15"/>
  <c r="GJ97" i="15"/>
  <c r="GM97" i="15"/>
  <c r="GO97" i="15"/>
  <c r="GP97" i="15"/>
  <c r="GS97" i="15"/>
  <c r="GT97" i="15"/>
  <c r="GW97" i="15"/>
  <c r="GY97" i="15"/>
  <c r="GZ97" i="15"/>
  <c r="HC97" i="15"/>
  <c r="HD97" i="15"/>
  <c r="HG97" i="15"/>
  <c r="HS97" i="15"/>
  <c r="HT97" i="15"/>
  <c r="HW97" i="15"/>
  <c r="HX97" i="15"/>
  <c r="IA97" i="15"/>
  <c r="AW102" i="15"/>
  <c r="I14" i="7" s="1"/>
  <c r="CF102" i="15"/>
  <c r="CP102" i="15"/>
  <c r="DJ102" i="15"/>
  <c r="EN102" i="15"/>
  <c r="EX102" i="15"/>
  <c r="I103" i="15"/>
  <c r="I33" i="7" s="1"/>
  <c r="AW103" i="15"/>
  <c r="I39" i="7" s="1"/>
  <c r="CP103" i="15"/>
  <c r="DJ103" i="15"/>
  <c r="I48" i="7" s="1"/>
  <c r="EN103" i="15"/>
  <c r="AW104" i="15"/>
  <c r="I65" i="7" s="1"/>
  <c r="CP104" i="15"/>
  <c r="DJ104" i="15"/>
  <c r="I73" i="7" s="1"/>
  <c r="EN104" i="15"/>
  <c r="I105" i="15"/>
  <c r="I85" i="7" s="1"/>
  <c r="AW105" i="15"/>
  <c r="I91" i="7" s="1"/>
  <c r="CF105" i="15"/>
  <c r="CP105" i="15"/>
  <c r="DJ105" i="15"/>
  <c r="EN105" i="15"/>
  <c r="EX105" i="15"/>
  <c r="I97" i="7" s="1"/>
  <c r="I106" i="15"/>
  <c r="I109" i="7" s="1"/>
  <c r="AW106" i="15"/>
  <c r="I115" i="7" s="1"/>
  <c r="BV106" i="15"/>
  <c r="I120" i="7" s="1"/>
  <c r="CF106" i="15"/>
  <c r="CP106" i="15"/>
  <c r="CZ106" i="15"/>
  <c r="I117" i="7" s="1"/>
  <c r="DJ106" i="15"/>
  <c r="EN106" i="15"/>
  <c r="EX106" i="15"/>
  <c r="I121" i="7" s="1"/>
  <c r="I107" i="15"/>
  <c r="I134" i="7" s="1"/>
  <c r="AW107" i="15"/>
  <c r="I140" i="7" s="1"/>
  <c r="CF107" i="15"/>
  <c r="CP107" i="15"/>
  <c r="DJ107" i="15"/>
  <c r="I147" i="7" s="1"/>
  <c r="EN107" i="15"/>
  <c r="B108" i="15"/>
  <c r="C108" i="15"/>
  <c r="F108" i="15"/>
  <c r="G108" i="15"/>
  <c r="J108" i="15"/>
  <c r="L108" i="15"/>
  <c r="M108" i="15"/>
  <c r="Q108" i="15"/>
  <c r="T108" i="15"/>
  <c r="V108" i="15"/>
  <c r="W108" i="15"/>
  <c r="AA108" i="15"/>
  <c r="AD108" i="15"/>
  <c r="AF108" i="15"/>
  <c r="AG108" i="15"/>
  <c r="AJ108" i="15"/>
  <c r="AK108" i="15"/>
  <c r="AN108" i="15"/>
  <c r="AP108" i="15"/>
  <c r="AQ108" i="15"/>
  <c r="AU108" i="15"/>
  <c r="AX108" i="15"/>
  <c r="AZ108" i="15"/>
  <c r="BA108" i="15"/>
  <c r="BE108" i="15"/>
  <c r="BH108" i="15"/>
  <c r="BK108" i="15"/>
  <c r="BL108" i="15"/>
  <c r="BN108" i="15"/>
  <c r="BO108" i="15"/>
  <c r="BW108" i="15"/>
  <c r="BZ108" i="15"/>
  <c r="CJ108" i="15"/>
  <c r="CQ108" i="15"/>
  <c r="CS108" i="15"/>
  <c r="CT108" i="15"/>
  <c r="CW108" i="15"/>
  <c r="CX108" i="15"/>
  <c r="DA108" i="15"/>
  <c r="DC108" i="15"/>
  <c r="DD108" i="15"/>
  <c r="DG108" i="15"/>
  <c r="DH108" i="15"/>
  <c r="DK108" i="15"/>
  <c r="DM108" i="15"/>
  <c r="DN108" i="15"/>
  <c r="DQ108" i="15"/>
  <c r="DR108" i="15"/>
  <c r="DU108" i="15"/>
  <c r="DW108" i="15"/>
  <c r="DX108" i="15"/>
  <c r="EB108" i="15"/>
  <c r="EC108" i="15"/>
  <c r="EE108" i="15"/>
  <c r="EG108" i="15"/>
  <c r="EH108" i="15"/>
  <c r="EK108" i="15"/>
  <c r="EL108" i="15"/>
  <c r="EO108" i="15"/>
  <c r="EQ108" i="15"/>
  <c r="ER108" i="15"/>
  <c r="EU108" i="15"/>
  <c r="EV108" i="15"/>
  <c r="EY108" i="15"/>
  <c r="FA108" i="15"/>
  <c r="FB108" i="15"/>
  <c r="FF108" i="15"/>
  <c r="FK108" i="15"/>
  <c r="FL108" i="15"/>
  <c r="FP108" i="15"/>
  <c r="FS108" i="15"/>
  <c r="FU108" i="15"/>
  <c r="FV108" i="15"/>
  <c r="GB108" i="15"/>
  <c r="GC108" i="15"/>
  <c r="AC113" i="15"/>
  <c r="CF113" i="15"/>
  <c r="I20" i="14" s="1"/>
  <c r="EN113" i="15"/>
  <c r="I17" i="14" s="1"/>
  <c r="FS113" i="15"/>
  <c r="AC114" i="15"/>
  <c r="I40" i="14" s="1"/>
  <c r="I510" i="14" s="1"/>
  <c r="I37" i="14"/>
  <c r="I78" i="14"/>
  <c r="EN115" i="15"/>
  <c r="I71" i="14" s="1"/>
  <c r="AC116" i="15"/>
  <c r="BG116" i="15"/>
  <c r="I101" i="14" s="1"/>
  <c r="I483" i="14" s="1"/>
  <c r="AC117" i="15"/>
  <c r="I123" i="14"/>
  <c r="EN117" i="15"/>
  <c r="I128" i="14" s="1"/>
  <c r="AC118" i="15"/>
  <c r="I154" i="14" s="1"/>
  <c r="AM118" i="15"/>
  <c r="I152" i="14" s="1"/>
  <c r="AW118" i="15"/>
  <c r="I153" i="14" s="1"/>
  <c r="BG118" i="15"/>
  <c r="I151" i="14"/>
  <c r="EN118" i="15"/>
  <c r="I156" i="14" s="1"/>
  <c r="AM119" i="15"/>
  <c r="I178" i="14" s="1"/>
  <c r="I177" i="14"/>
  <c r="EN119" i="15"/>
  <c r="I182" i="14" s="1"/>
  <c r="AC120" i="15"/>
  <c r="I209" i="14" s="1"/>
  <c r="I206" i="14"/>
  <c r="EN120" i="15"/>
  <c r="I211" i="14" s="1"/>
  <c r="I234" i="14"/>
  <c r="EN121" i="15"/>
  <c r="I239" i="14" s="1"/>
  <c r="AC122" i="15"/>
  <c r="I264" i="14" s="1"/>
  <c r="AM122" i="15"/>
  <c r="I262" i="14" s="1"/>
  <c r="BG122" i="15"/>
  <c r="I261" i="14"/>
  <c r="B123" i="15"/>
  <c r="C123" i="15"/>
  <c r="F123" i="15"/>
  <c r="G123" i="15"/>
  <c r="J123" i="15"/>
  <c r="L123" i="15"/>
  <c r="M123" i="15"/>
  <c r="Q123" i="15"/>
  <c r="T123" i="15"/>
  <c r="V123" i="15"/>
  <c r="W123" i="15"/>
  <c r="AD123" i="15"/>
  <c r="AF123" i="15"/>
  <c r="AG123" i="15"/>
  <c r="AK123" i="15"/>
  <c r="AN123" i="15"/>
  <c r="AP123" i="15"/>
  <c r="AQ123" i="15"/>
  <c r="AU123" i="15"/>
  <c r="AX123" i="15"/>
  <c r="BA123" i="15"/>
  <c r="BE123" i="15"/>
  <c r="BH123" i="15"/>
  <c r="BK123" i="15"/>
  <c r="BL123" i="15"/>
  <c r="BO123" i="15"/>
  <c r="BW123" i="15"/>
  <c r="BY123" i="15"/>
  <c r="BZ123" i="15"/>
  <c r="CD123" i="15"/>
  <c r="CG123" i="15"/>
  <c r="CI123" i="15"/>
  <c r="CJ123" i="15"/>
  <c r="CN123" i="15"/>
  <c r="CQ123" i="15"/>
  <c r="CS123" i="15"/>
  <c r="CT123" i="15"/>
  <c r="CX123" i="15"/>
  <c r="DA123" i="15"/>
  <c r="DC123" i="15"/>
  <c r="DD123" i="15"/>
  <c r="DH123" i="15"/>
  <c r="DK123" i="15"/>
  <c r="DM123" i="15"/>
  <c r="DN123" i="15"/>
  <c r="DR123" i="15"/>
  <c r="DU123" i="15"/>
  <c r="DW123" i="15"/>
  <c r="DX123" i="15"/>
  <c r="EB123" i="15"/>
  <c r="EE123" i="15"/>
  <c r="EG123" i="15"/>
  <c r="EH123" i="15"/>
  <c r="EL123" i="15"/>
  <c r="EO123" i="15"/>
  <c r="EQ123" i="15"/>
  <c r="ER123" i="15"/>
  <c r="EV123" i="15"/>
  <c r="EY123" i="15"/>
  <c r="FA123" i="15"/>
  <c r="FB123" i="15"/>
  <c r="FF123" i="15"/>
  <c r="FI123" i="15"/>
  <c r="AM128" i="15"/>
  <c r="CZ128" i="15"/>
  <c r="DT128" i="15"/>
  <c r="ED128" i="15"/>
  <c r="AM129" i="15"/>
  <c r="BV129" i="15"/>
  <c r="CF129" i="15"/>
  <c r="I46" i="9" s="1"/>
  <c r="CZ129" i="15"/>
  <c r="I45" i="9" s="1"/>
  <c r="DJ129" i="15"/>
  <c r="DT129" i="15"/>
  <c r="ED129" i="15"/>
  <c r="BV130" i="15"/>
  <c r="I70" i="9" s="1"/>
  <c r="CF130" i="15"/>
  <c r="I71" i="9" s="1"/>
  <c r="CP130" i="15"/>
  <c r="CZ130" i="15"/>
  <c r="DJ130" i="15"/>
  <c r="DT130" i="15"/>
  <c r="ED130" i="15"/>
  <c r="CP132" i="15"/>
  <c r="CZ132" i="15"/>
  <c r="DT132" i="15"/>
  <c r="AM133" i="15"/>
  <c r="CF133" i="15"/>
  <c r="CP133" i="15"/>
  <c r="I146" i="9" s="1"/>
  <c r="CZ133" i="15"/>
  <c r="DT133" i="15"/>
  <c r="ED133" i="15"/>
  <c r="CP134" i="15"/>
  <c r="CZ134" i="15"/>
  <c r="DT134" i="15"/>
  <c r="DT135" i="15"/>
  <c r="ED134" i="15"/>
  <c r="BV135" i="15"/>
  <c r="I203" i="9" s="1"/>
  <c r="CF135" i="15"/>
  <c r="I204" i="9" s="1"/>
  <c r="CP135" i="15"/>
  <c r="CZ135" i="15"/>
  <c r="I205" i="9" s="1"/>
  <c r="DJ135" i="15"/>
  <c r="ED135" i="15"/>
  <c r="B136" i="15"/>
  <c r="C136" i="15"/>
  <c r="F136" i="15"/>
  <c r="J136" i="15"/>
  <c r="L136" i="15"/>
  <c r="M136" i="15"/>
  <c r="Q136" i="15"/>
  <c r="T136" i="15"/>
  <c r="V136" i="15"/>
  <c r="AA136" i="15"/>
  <c r="AD136" i="15"/>
  <c r="AF136" i="15"/>
  <c r="AN136" i="15"/>
  <c r="AP136" i="15"/>
  <c r="AQ136" i="15"/>
  <c r="AX136" i="15"/>
  <c r="AZ136" i="15"/>
  <c r="BA136" i="15"/>
  <c r="BE136" i="15"/>
  <c r="BH136" i="15"/>
  <c r="BK136" i="15"/>
  <c r="BL136" i="15"/>
  <c r="BO136" i="15"/>
  <c r="BW136" i="15"/>
  <c r="BY136" i="15"/>
  <c r="BZ136" i="15"/>
  <c r="CD136" i="15"/>
  <c r="CG136" i="15"/>
  <c r="CI136" i="15"/>
  <c r="CN136" i="15"/>
  <c r="CQ136" i="15"/>
  <c r="CS136" i="15"/>
  <c r="DA136" i="15"/>
  <c r="DC136" i="15"/>
  <c r="DD136" i="15"/>
  <c r="DK136" i="15"/>
  <c r="DM136" i="15"/>
  <c r="DN136" i="15"/>
  <c r="DU136" i="15"/>
  <c r="DW136" i="15"/>
  <c r="DX136" i="15"/>
  <c r="EE136" i="15"/>
  <c r="EG136" i="15"/>
  <c r="EH136" i="15"/>
  <c r="EO136" i="15"/>
  <c r="EY136" i="15"/>
  <c r="FA136" i="15"/>
  <c r="FB136" i="15"/>
  <c r="FF136" i="15"/>
  <c r="FG136" i="15"/>
  <c r="FI136" i="15"/>
  <c r="FK136" i="15"/>
  <c r="FL136" i="15"/>
  <c r="FS136" i="15"/>
  <c r="I141" i="15"/>
  <c r="I8" i="10" s="1"/>
  <c r="I143" i="10" s="1"/>
  <c r="AW141" i="15"/>
  <c r="I15" i="10" s="1"/>
  <c r="DT141" i="15"/>
  <c r="ED141" i="15"/>
  <c r="EN141" i="15"/>
  <c r="FR141" i="15"/>
  <c r="I142" i="15"/>
  <c r="I34" i="10" s="1"/>
  <c r="I144" i="10" s="1"/>
  <c r="DT142" i="15"/>
  <c r="ED142" i="15"/>
  <c r="FR142" i="15"/>
  <c r="I143" i="15"/>
  <c r="I60" i="10" s="1"/>
  <c r="I145" i="10" s="1"/>
  <c r="DT143" i="15"/>
  <c r="J797" i="12"/>
  <c r="J798" i="12" s="1"/>
  <c r="J26" i="11" s="1"/>
  <c r="FR143" i="15"/>
  <c r="FR144" i="15"/>
  <c r="I144" i="15"/>
  <c r="I86" i="10" s="1"/>
  <c r="I146" i="10" s="1"/>
  <c r="DT144" i="15"/>
  <c r="ED144" i="15"/>
  <c r="I145" i="15"/>
  <c r="I112" i="10" s="1"/>
  <c r="DT145" i="15"/>
  <c r="ED145" i="15"/>
  <c r="B146" i="15"/>
  <c r="C146" i="15"/>
  <c r="E146" i="15"/>
  <c r="F146" i="15"/>
  <c r="G146" i="15"/>
  <c r="J146" i="15"/>
  <c r="J8" i="2" s="1"/>
  <c r="J365" i="2" s="1"/>
  <c r="L146" i="15"/>
  <c r="M146" i="15"/>
  <c r="Q146" i="15"/>
  <c r="T146" i="15"/>
  <c r="V146" i="15"/>
  <c r="W146" i="15"/>
  <c r="AA146" i="15"/>
  <c r="AD146" i="15"/>
  <c r="AF146" i="15"/>
  <c r="AG146" i="15"/>
  <c r="AK146" i="15"/>
  <c r="AN146" i="15"/>
  <c r="AZ146" i="15"/>
  <c r="BA146" i="15"/>
  <c r="BE146" i="15"/>
  <c r="BK146" i="15"/>
  <c r="BL146" i="15"/>
  <c r="BO146" i="15"/>
  <c r="BW146" i="15"/>
  <c r="BY146" i="15"/>
  <c r="BZ146" i="15"/>
  <c r="CD146" i="15"/>
  <c r="CG146" i="15"/>
  <c r="CI146" i="15"/>
  <c r="CJ146" i="15"/>
  <c r="CM146" i="15"/>
  <c r="CN146" i="15"/>
  <c r="CQ146" i="15"/>
  <c r="CS146" i="15"/>
  <c r="CT146" i="15"/>
  <c r="CX146" i="15"/>
  <c r="DA146" i="15"/>
  <c r="DC146" i="15"/>
  <c r="DH146" i="15"/>
  <c r="DK146" i="15"/>
  <c r="DM146" i="15"/>
  <c r="DN146" i="15"/>
  <c r="DR146" i="15"/>
  <c r="DU146" i="15"/>
  <c r="DW146" i="15"/>
  <c r="DX146" i="15"/>
  <c r="EB146" i="15"/>
  <c r="EE146" i="15"/>
  <c r="EG146" i="15"/>
  <c r="EH146" i="15"/>
  <c r="EL146" i="15"/>
  <c r="EO146" i="15"/>
  <c r="EQ146" i="15"/>
  <c r="ER146" i="15"/>
  <c r="EV146" i="15"/>
  <c r="EY146" i="15"/>
  <c r="FA146" i="15"/>
  <c r="FB146" i="15"/>
  <c r="FF146" i="15"/>
  <c r="FI146" i="15"/>
  <c r="FK146" i="15"/>
  <c r="FL146" i="15"/>
  <c r="FP146" i="15"/>
  <c r="FS146" i="15"/>
  <c r="H469" i="9"/>
  <c r="I140" i="2"/>
  <c r="FH21" i="15"/>
  <c r="H529" i="9"/>
  <c r="H628" i="9"/>
  <c r="I94" i="14"/>
  <c r="ED123" i="15"/>
  <c r="I165" i="5"/>
  <c r="H535" i="2"/>
  <c r="I115" i="2"/>
  <c r="H490" i="13"/>
  <c r="H341" i="9"/>
  <c r="H429" i="10"/>
  <c r="H546" i="14"/>
  <c r="H459" i="14"/>
  <c r="H431" i="10"/>
  <c r="H165" i="10"/>
  <c r="D164" i="7"/>
  <c r="I218" i="14"/>
  <c r="H483" i="2"/>
  <c r="DT123" i="15"/>
  <c r="H565" i="5"/>
  <c r="H659" i="5"/>
  <c r="K183" i="5"/>
  <c r="K185" i="5"/>
  <c r="E288" i="14"/>
  <c r="H460" i="14"/>
  <c r="H545" i="14"/>
  <c r="H253" i="10"/>
  <c r="H374" i="6"/>
  <c r="K218" i="6"/>
  <c r="K300" i="6"/>
  <c r="K133" i="6"/>
  <c r="K158" i="6"/>
  <c r="H490" i="6"/>
  <c r="D659" i="12"/>
  <c r="H535" i="13"/>
  <c r="J659" i="12"/>
  <c r="H232" i="7"/>
  <c r="D20" i="11"/>
  <c r="J685" i="12"/>
  <c r="J694" i="12" s="1"/>
  <c r="J27" i="11" s="1"/>
  <c r="J20" i="11"/>
  <c r="DJ146" i="15"/>
  <c r="EX136" i="15"/>
  <c r="H186" i="7"/>
  <c r="I139" i="2"/>
  <c r="I114" i="2"/>
  <c r="I61" i="2"/>
  <c r="FH123" i="15"/>
  <c r="C20" i="11"/>
  <c r="I164" i="2"/>
  <c r="K123" i="6"/>
  <c r="H347" i="6"/>
  <c r="H509" i="1"/>
  <c r="H797" i="12"/>
  <c r="H798" i="12" s="1"/>
  <c r="H20" i="11"/>
  <c r="H601" i="5"/>
  <c r="CF146" i="15"/>
  <c r="I175" i="14"/>
  <c r="J512" i="12"/>
  <c r="K187" i="6"/>
  <c r="H512" i="12"/>
  <c r="L512" i="12" s="1"/>
  <c r="H228" i="7"/>
  <c r="I360" i="1"/>
  <c r="H437" i="9"/>
  <c r="I76" i="2"/>
  <c r="H383" i="7"/>
  <c r="FH146" i="15"/>
  <c r="K215" i="6"/>
  <c r="L23" i="11"/>
  <c r="H503" i="1"/>
  <c r="H377" i="2"/>
  <c r="CP80" i="15"/>
  <c r="I336" i="5" l="1"/>
  <c r="I182" i="5"/>
  <c r="I342" i="5"/>
  <c r="I266" i="5"/>
  <c r="I345" i="5"/>
  <c r="I97" i="5"/>
  <c r="I110" i="5" s="1"/>
  <c r="I339" i="5"/>
  <c r="I212" i="5"/>
  <c r="I225" i="5" s="1"/>
  <c r="I343" i="5"/>
  <c r="I41" i="5"/>
  <c r="I54" i="5" s="1"/>
  <c r="I337" i="5"/>
  <c r="I346" i="5" s="1"/>
  <c r="J90" i="12" s="1"/>
  <c r="I239" i="5"/>
  <c r="I250" i="5" s="1"/>
  <c r="I344" i="5"/>
  <c r="I150" i="5"/>
  <c r="I341" i="5"/>
  <c r="BV21" i="15"/>
  <c r="G452" i="14"/>
  <c r="K39" i="14"/>
  <c r="G311" i="14"/>
  <c r="K93" i="14"/>
  <c r="K311" i="14" s="1"/>
  <c r="G309" i="14"/>
  <c r="K36" i="14"/>
  <c r="K309" i="14" s="1"/>
  <c r="B614" i="1"/>
  <c r="H529" i="4"/>
  <c r="G361" i="14"/>
  <c r="K269" i="14"/>
  <c r="G360" i="14"/>
  <c r="K360" i="14" s="1"/>
  <c r="K242" i="14"/>
  <c r="G359" i="14"/>
  <c r="K214" i="14"/>
  <c r="G358" i="14"/>
  <c r="K185" i="14"/>
  <c r="G357" i="14"/>
  <c r="K357" i="14" s="1"/>
  <c r="K159" i="14"/>
  <c r="G356" i="14"/>
  <c r="K356" i="14" s="1"/>
  <c r="K131" i="14"/>
  <c r="G355" i="14"/>
  <c r="K102" i="14"/>
  <c r="G354" i="14"/>
  <c r="K354" i="14" s="1"/>
  <c r="K74" i="14"/>
  <c r="G353" i="14"/>
  <c r="K353" i="14" s="1"/>
  <c r="K45" i="14"/>
  <c r="C346" i="5"/>
  <c r="D90" i="12" s="1"/>
  <c r="G430" i="14"/>
  <c r="K124" i="14"/>
  <c r="G428" i="14"/>
  <c r="K67" i="14"/>
  <c r="G429" i="14"/>
  <c r="K95" i="14"/>
  <c r="I509" i="6"/>
  <c r="H344" i="4"/>
  <c r="H527" i="4"/>
  <c r="E335" i="4"/>
  <c r="K262" i="14"/>
  <c r="G434" i="14"/>
  <c r="K434" i="14" s="1"/>
  <c r="K235" i="14"/>
  <c r="G517" i="14"/>
  <c r="K237" i="14"/>
  <c r="K207" i="14"/>
  <c r="K38" i="14"/>
  <c r="K427" i="14" s="1"/>
  <c r="K179" i="13"/>
  <c r="C106" i="9"/>
  <c r="H336" i="4"/>
  <c r="I52" i="5"/>
  <c r="I784" i="5" s="1"/>
  <c r="EX80" i="15"/>
  <c r="FH136" i="15"/>
  <c r="K48" i="5"/>
  <c r="H432" i="14"/>
  <c r="H384" i="14"/>
  <c r="K156" i="5"/>
  <c r="I77" i="14"/>
  <c r="I598" i="14" s="1"/>
  <c r="I606" i="14" s="1"/>
  <c r="J172" i="12" s="1"/>
  <c r="EX123" i="15"/>
  <c r="I134" i="14"/>
  <c r="I784" i="14" s="1"/>
  <c r="I790" i="14" s="1"/>
  <c r="J434" i="12" s="1"/>
  <c r="GM123" i="15"/>
  <c r="I9" i="2"/>
  <c r="G570" i="6"/>
  <c r="K152" i="6"/>
  <c r="J106" i="9"/>
  <c r="G468" i="5"/>
  <c r="K126" i="5"/>
  <c r="G679" i="6"/>
  <c r="K679" i="6" s="1"/>
  <c r="K21" i="6"/>
  <c r="H736" i="6"/>
  <c r="K736" i="6" s="1"/>
  <c r="K22" i="6"/>
  <c r="H531" i="4"/>
  <c r="EN80" i="15"/>
  <c r="K98" i="10"/>
  <c r="I240" i="2"/>
  <c r="H342" i="4"/>
  <c r="K151" i="5"/>
  <c r="G469" i="5"/>
  <c r="K152" i="5"/>
  <c r="I323" i="2"/>
  <c r="I547" i="2" s="1"/>
  <c r="I316" i="2"/>
  <c r="I290" i="2"/>
  <c r="I305" i="2" s="1"/>
  <c r="I255" i="1"/>
  <c r="I657" i="1" s="1"/>
  <c r="I665" i="1" s="1"/>
  <c r="J243" i="12" s="1"/>
  <c r="I249" i="1"/>
  <c r="I257" i="1" s="1"/>
  <c r="I273" i="2"/>
  <c r="I545" i="2" s="1"/>
  <c r="I266" i="2"/>
  <c r="K582" i="4"/>
  <c r="K720" i="4"/>
  <c r="K157" i="6"/>
  <c r="FR136" i="15"/>
  <c r="F132" i="9"/>
  <c r="I241" i="2"/>
  <c r="I255" i="2" s="1"/>
  <c r="I129" i="15"/>
  <c r="I34" i="9" s="1"/>
  <c r="I218" i="9" s="1"/>
  <c r="ED80" i="15"/>
  <c r="K125" i="5"/>
  <c r="K69" i="6"/>
  <c r="K99" i="5"/>
  <c r="K47" i="2"/>
  <c r="K806" i="14"/>
  <c r="I123" i="4"/>
  <c r="EN146" i="15"/>
  <c r="GV97" i="15"/>
  <c r="D157" i="9"/>
  <c r="G132" i="9"/>
  <c r="K75" i="5"/>
  <c r="H621" i="13"/>
  <c r="AM146" i="15"/>
  <c r="EN136" i="15"/>
  <c r="DT108" i="15"/>
  <c r="AC146" i="15"/>
  <c r="S136" i="15"/>
  <c r="I216" i="2"/>
  <c r="K473" i="5"/>
  <c r="DJ21" i="15"/>
  <c r="K123" i="5"/>
  <c r="K173" i="14"/>
  <c r="J119" i="13"/>
  <c r="D222" i="9"/>
  <c r="D225" i="9" s="1"/>
  <c r="E18" i="12" s="1"/>
  <c r="FH66" i="15"/>
  <c r="I291" i="2"/>
  <c r="GB21" i="15"/>
  <c r="I190" i="2"/>
  <c r="AC136" i="15"/>
  <c r="E177" i="4"/>
  <c r="GL80" i="15"/>
  <c r="J25" i="9"/>
  <c r="I106" i="14"/>
  <c r="FS123" i="15"/>
  <c r="K356" i="1"/>
  <c r="E903" i="1"/>
  <c r="F580" i="12" s="1"/>
  <c r="F590" i="12" s="1"/>
  <c r="CP97" i="15"/>
  <c r="I265" i="2"/>
  <c r="AW136" i="15"/>
  <c r="I100" i="2"/>
  <c r="HZ21" i="15"/>
  <c r="E132" i="9"/>
  <c r="I10" i="14"/>
  <c r="I23" i="14" s="1"/>
  <c r="I614" i="1"/>
  <c r="AC108" i="15"/>
  <c r="EX146" i="15"/>
  <c r="K271" i="6"/>
  <c r="K96" i="5"/>
  <c r="G642" i="12"/>
  <c r="K217" i="2"/>
  <c r="K195" i="5"/>
  <c r="K145" i="6"/>
  <c r="K344" i="6" s="1"/>
  <c r="K178" i="9"/>
  <c r="K599" i="9" s="1"/>
  <c r="I130" i="15"/>
  <c r="I60" i="9" s="1"/>
  <c r="I219" i="9" s="1"/>
  <c r="L353" i="12"/>
  <c r="K530" i="5"/>
  <c r="H720" i="5"/>
  <c r="I560" i="12" s="1"/>
  <c r="BG50" i="15"/>
  <c r="K206" i="5"/>
  <c r="K295" i="5" s="1"/>
  <c r="GW123" i="15"/>
  <c r="K35" i="13"/>
  <c r="I132" i="15"/>
  <c r="I114" i="9" s="1"/>
  <c r="I221" i="9" s="1"/>
  <c r="HF97" i="15"/>
  <c r="K140" i="2"/>
  <c r="K125" i="2"/>
  <c r="G614" i="1"/>
  <c r="K16" i="1"/>
  <c r="K623" i="1" s="1"/>
  <c r="G191" i="14"/>
  <c r="D183" i="9"/>
  <c r="GV80" i="15"/>
  <c r="I134" i="15"/>
  <c r="I166" i="9" s="1"/>
  <c r="I223" i="9" s="1"/>
  <c r="H212" i="7"/>
  <c r="FH38" i="15"/>
  <c r="H404" i="2"/>
  <c r="E135" i="6"/>
  <c r="F136" i="14"/>
  <c r="B635" i="5"/>
  <c r="K670" i="13"/>
  <c r="K270" i="5"/>
  <c r="CZ123" i="15"/>
  <c r="K241" i="5"/>
  <c r="I135" i="15"/>
  <c r="I192" i="9" s="1"/>
  <c r="I224" i="9" s="1"/>
  <c r="I216" i="6"/>
  <c r="E250" i="5"/>
  <c r="K980" i="1"/>
  <c r="FH108" i="15"/>
  <c r="BG108" i="15"/>
  <c r="J167" i="13"/>
  <c r="K130" i="6"/>
  <c r="D106" i="9"/>
  <c r="E25" i="9"/>
  <c r="E208" i="9"/>
  <c r="C25" i="9"/>
  <c r="F79" i="6"/>
  <c r="F82" i="5"/>
  <c r="C279" i="5"/>
  <c r="K187" i="5"/>
  <c r="K18" i="5"/>
  <c r="K154" i="5"/>
  <c r="C249" i="4"/>
  <c r="E51" i="10"/>
  <c r="D78" i="10"/>
  <c r="D153" i="4"/>
  <c r="F25" i="4"/>
  <c r="K131" i="13"/>
  <c r="K85" i="13"/>
  <c r="GL21" i="15"/>
  <c r="K36" i="2"/>
  <c r="F119" i="13"/>
  <c r="B275" i="14"/>
  <c r="K131" i="5"/>
  <c r="I10" i="2"/>
  <c r="K14" i="5"/>
  <c r="K11" i="13"/>
  <c r="F201" i="4"/>
  <c r="K73" i="7"/>
  <c r="E653" i="1"/>
  <c r="E665" i="1" s="1"/>
  <c r="F243" i="12" s="1"/>
  <c r="E340" i="4"/>
  <c r="CP38" i="15"/>
  <c r="C201" i="4"/>
  <c r="I315" i="2"/>
  <c r="E50" i="9"/>
  <c r="K351" i="1"/>
  <c r="K249" i="2"/>
  <c r="K361" i="7"/>
  <c r="ED66" i="15"/>
  <c r="E279" i="5"/>
  <c r="F124" i="7"/>
  <c r="F339" i="4"/>
  <c r="E183" i="9"/>
  <c r="K243" i="6"/>
  <c r="I8" i="9"/>
  <c r="I217" i="9" s="1"/>
  <c r="I35" i="2"/>
  <c r="K9" i="2"/>
  <c r="K152" i="13"/>
  <c r="K207" i="13" s="1"/>
  <c r="K44" i="6"/>
  <c r="H234" i="10"/>
  <c r="G280" i="2"/>
  <c r="H769" i="5"/>
  <c r="K75" i="6"/>
  <c r="EX50" i="15"/>
  <c r="AW50" i="15"/>
  <c r="E276" i="6"/>
  <c r="K61" i="6"/>
  <c r="K341" i="6" s="1"/>
  <c r="AW80" i="15"/>
  <c r="K269" i="6"/>
  <c r="C132" i="9"/>
  <c r="K268" i="5"/>
  <c r="J164" i="6"/>
  <c r="K121" i="1"/>
  <c r="ED97" i="15"/>
  <c r="FH97" i="15"/>
  <c r="HF80" i="15"/>
  <c r="D286" i="4"/>
  <c r="F50" i="9"/>
  <c r="E78" i="10"/>
  <c r="J96" i="13"/>
  <c r="F73" i="13"/>
  <c r="K41" i="5"/>
  <c r="E76" i="4"/>
  <c r="EN66" i="15"/>
  <c r="B320" i="9"/>
  <c r="D947" i="6"/>
  <c r="E170" i="12" s="1"/>
  <c r="E175" i="12" s="1"/>
  <c r="K426" i="14"/>
  <c r="E220" i="14"/>
  <c r="E614" i="1"/>
  <c r="E615" i="1" s="1"/>
  <c r="F86" i="12" s="1"/>
  <c r="K124" i="10"/>
  <c r="G130" i="10"/>
  <c r="K45" i="5"/>
  <c r="J150" i="7"/>
  <c r="G100" i="7"/>
  <c r="K271" i="13"/>
  <c r="K63" i="2"/>
  <c r="K341" i="2" s="1"/>
  <c r="D414" i="1"/>
  <c r="CP146" i="15"/>
  <c r="B27" i="6"/>
  <c r="AW38" i="15"/>
  <c r="CP66" i="15"/>
  <c r="GB50" i="15"/>
  <c r="K108" i="13"/>
  <c r="F153" i="4"/>
  <c r="E296" i="5"/>
  <c r="F110" i="5"/>
  <c r="CZ66" i="15"/>
  <c r="CP21" i="15"/>
  <c r="D177" i="4"/>
  <c r="ED108" i="15"/>
  <c r="J220" i="9"/>
  <c r="E25" i="4"/>
  <c r="J217" i="9"/>
  <c r="F183" i="9"/>
  <c r="K236" i="6"/>
  <c r="I90" i="2"/>
  <c r="G50" i="4"/>
  <c r="F614" i="1"/>
  <c r="F615" i="1" s="1"/>
  <c r="G86" i="12" s="1"/>
  <c r="F1057" i="1"/>
  <c r="G710" i="12" s="1"/>
  <c r="G720" i="12" s="1"/>
  <c r="F696" i="4"/>
  <c r="K717" i="4"/>
  <c r="K367" i="10"/>
  <c r="I131" i="15"/>
  <c r="I86" i="9" s="1"/>
  <c r="I106" i="9" s="1"/>
  <c r="I89" i="2"/>
  <c r="I215" i="2"/>
  <c r="AC80" i="15"/>
  <c r="E79" i="6"/>
  <c r="E23" i="7"/>
  <c r="D107" i="6"/>
  <c r="C183" i="9"/>
  <c r="E27" i="6"/>
  <c r="J220" i="14"/>
  <c r="J343" i="4"/>
  <c r="GB80" i="15"/>
  <c r="E246" i="6"/>
  <c r="H343" i="4"/>
  <c r="D50" i="9"/>
  <c r="J177" i="4"/>
  <c r="ED50" i="15"/>
  <c r="DT38" i="15"/>
  <c r="K89" i="2"/>
  <c r="F191" i="13"/>
  <c r="CF50" i="15"/>
  <c r="K50" i="6"/>
  <c r="EX21" i="15"/>
  <c r="FR97" i="15"/>
  <c r="K214" i="5"/>
  <c r="AW66" i="15"/>
  <c r="AM97" i="15"/>
  <c r="DJ123" i="15"/>
  <c r="D73" i="13"/>
  <c r="I272" i="14"/>
  <c r="K320" i="6"/>
  <c r="AC66" i="15"/>
  <c r="D246" i="6"/>
  <c r="E549" i="1"/>
  <c r="K24" i="2"/>
  <c r="I36" i="2"/>
  <c r="K67" i="4"/>
  <c r="K472" i="4" s="1"/>
  <c r="I190" i="5"/>
  <c r="I198" i="5" s="1"/>
  <c r="G107" i="6"/>
  <c r="K65" i="9"/>
  <c r="K339" i="9" s="1"/>
  <c r="K139" i="2"/>
  <c r="K101" i="6"/>
  <c r="K596" i="6" s="1"/>
  <c r="K471" i="10"/>
  <c r="J281" i="1"/>
  <c r="K198" i="1"/>
  <c r="J221" i="6"/>
  <c r="K263" i="6"/>
  <c r="K70" i="1"/>
  <c r="K722" i="4"/>
  <c r="K717" i="9"/>
  <c r="B1027" i="1"/>
  <c r="C531" i="12" s="1"/>
  <c r="C541" i="12" s="1"/>
  <c r="C32" i="11" s="1"/>
  <c r="K454" i="14"/>
  <c r="K174" i="9"/>
  <c r="K535" i="9" s="1"/>
  <c r="CZ146" i="15"/>
  <c r="FH80" i="15"/>
  <c r="K128" i="5"/>
  <c r="D201" i="4"/>
  <c r="D25" i="4"/>
  <c r="E225" i="4"/>
  <c r="B50" i="4"/>
  <c r="D303" i="6"/>
  <c r="J307" i="1"/>
  <c r="J231" i="1"/>
  <c r="J250" i="5"/>
  <c r="J272" i="4"/>
  <c r="E303" i="6"/>
  <c r="K122" i="10"/>
  <c r="K387" i="10" s="1"/>
  <c r="C177" i="4"/>
  <c r="K189" i="2"/>
  <c r="K372" i="2" s="1"/>
  <c r="D23" i="13"/>
  <c r="K114" i="2"/>
  <c r="K270" i="2"/>
  <c r="K459" i="2" s="1"/>
  <c r="K333" i="14"/>
  <c r="K302" i="2"/>
  <c r="K190" i="2"/>
  <c r="F79" i="2"/>
  <c r="K301" i="1"/>
  <c r="E842" i="1"/>
  <c r="F556" i="12" s="1"/>
  <c r="F566" i="12" s="1"/>
  <c r="K551" i="4"/>
  <c r="C696" i="4"/>
  <c r="K404" i="14"/>
  <c r="ED146" i="15"/>
  <c r="K426" i="1"/>
  <c r="K514" i="1" s="1"/>
  <c r="K112" i="1"/>
  <c r="K502" i="1" s="1"/>
  <c r="K168" i="4"/>
  <c r="K476" i="4" s="1"/>
  <c r="K42" i="1"/>
  <c r="K220" i="1"/>
  <c r="K581" i="1" s="1"/>
  <c r="K65" i="1"/>
  <c r="K575" i="1" s="1"/>
  <c r="K347" i="1"/>
  <c r="K611" i="1" s="1"/>
  <c r="K267" i="2"/>
  <c r="K349" i="2" s="1"/>
  <c r="K116" i="2"/>
  <c r="K343" i="2" s="1"/>
  <c r="K21" i="2"/>
  <c r="K589" i="2" s="1"/>
  <c r="C342" i="4"/>
  <c r="K841" i="5"/>
  <c r="K795" i="6"/>
  <c r="K40" i="7"/>
  <c r="K273" i="7" s="1"/>
  <c r="K366" i="10"/>
  <c r="K276" i="2"/>
  <c r="K76" i="2"/>
  <c r="D1057" i="1"/>
  <c r="E710" i="12" s="1"/>
  <c r="E720" i="12" s="1"/>
  <c r="K290" i="2"/>
  <c r="H614" i="1"/>
  <c r="K176" i="13"/>
  <c r="K208" i="13" s="1"/>
  <c r="GL97" i="15"/>
  <c r="B129" i="2"/>
  <c r="F126" i="4"/>
  <c r="K266" i="5"/>
  <c r="K25" i="5"/>
  <c r="F25" i="10"/>
  <c r="K242" i="2"/>
  <c r="K91" i="2"/>
  <c r="K342" i="2" s="1"/>
  <c r="I532" i="4"/>
  <c r="K656" i="6"/>
  <c r="E505" i="9"/>
  <c r="F409" i="12" s="1"/>
  <c r="E166" i="7"/>
  <c r="F16" i="12" s="1"/>
  <c r="J249" i="4"/>
  <c r="J230" i="2"/>
  <c r="B205" i="2"/>
  <c r="F205" i="2"/>
  <c r="F180" i="2"/>
  <c r="J154" i="2"/>
  <c r="K61" i="7"/>
  <c r="K185" i="7" s="1"/>
  <c r="G426" i="14"/>
  <c r="K17" i="9"/>
  <c r="K529" i="9" s="1"/>
  <c r="K94" i="10"/>
  <c r="K314" i="10" s="1"/>
  <c r="C129" i="2"/>
  <c r="AM136" i="15"/>
  <c r="F280" i="2"/>
  <c r="K422" i="2"/>
  <c r="K96" i="2"/>
  <c r="K511" i="2" s="1"/>
  <c r="C343" i="4"/>
  <c r="I344" i="4"/>
  <c r="K239" i="4"/>
  <c r="K479" i="4" s="1"/>
  <c r="K68" i="4"/>
  <c r="K308" i="14"/>
  <c r="K482" i="14"/>
  <c r="C51" i="14"/>
  <c r="K319" i="1"/>
  <c r="K510" i="1" s="1"/>
  <c r="K162" i="1"/>
  <c r="K504" i="1" s="1"/>
  <c r="K11" i="1"/>
  <c r="K498" i="1" s="1"/>
  <c r="K195" i="1"/>
  <c r="D336" i="13"/>
  <c r="E62" i="12" s="1"/>
  <c r="K261" i="4"/>
  <c r="K318" i="4" s="1"/>
  <c r="K112" i="4"/>
  <c r="K312" i="4" s="1"/>
  <c r="C336" i="4"/>
  <c r="K92" i="9"/>
  <c r="K340" i="9" s="1"/>
  <c r="K75" i="10"/>
  <c r="K407" i="10" s="1"/>
  <c r="K326" i="2"/>
  <c r="K201" i="6"/>
  <c r="K346" i="6" s="1"/>
  <c r="K317" i="2"/>
  <c r="K351" i="2" s="1"/>
  <c r="K166" i="2"/>
  <c r="K11" i="2"/>
  <c r="K339" i="2" s="1"/>
  <c r="K42" i="2"/>
  <c r="D340" i="4"/>
  <c r="K14" i="6"/>
  <c r="K508" i="6" s="1"/>
  <c r="K738" i="6"/>
  <c r="K575" i="14"/>
  <c r="D389" i="1"/>
  <c r="FH50" i="15"/>
  <c r="FR21" i="15"/>
  <c r="B330" i="2"/>
  <c r="F225" i="4"/>
  <c r="J198" i="5"/>
  <c r="H437" i="5"/>
  <c r="E541" i="13"/>
  <c r="D336" i="4"/>
  <c r="K571" i="14"/>
  <c r="E51" i="2"/>
  <c r="E221" i="6"/>
  <c r="CF80" i="15"/>
  <c r="DJ50" i="15"/>
  <c r="EN38" i="15"/>
  <c r="K46" i="1"/>
  <c r="K301" i="2"/>
  <c r="K291" i="2"/>
  <c r="D255" i="2"/>
  <c r="K226" i="2"/>
  <c r="E230" i="2"/>
  <c r="K115" i="2"/>
  <c r="F164" i="6"/>
  <c r="K155" i="13"/>
  <c r="K360" i="1"/>
  <c r="K316" i="2"/>
  <c r="F305" i="2"/>
  <c r="B280" i="2"/>
  <c r="D280" i="2"/>
  <c r="J255" i="2"/>
  <c r="D230" i="2"/>
  <c r="K176" i="2"/>
  <c r="C153" i="4"/>
  <c r="C286" i="4"/>
  <c r="D515" i="12"/>
  <c r="D30" i="11" s="1"/>
  <c r="CP108" i="15"/>
  <c r="K361" i="1"/>
  <c r="J305" i="2"/>
  <c r="K128" i="13"/>
  <c r="K206" i="13" s="1"/>
  <c r="CF123" i="15"/>
  <c r="CZ108" i="15"/>
  <c r="AM50" i="15"/>
  <c r="AM80" i="15"/>
  <c r="CZ50" i="15"/>
  <c r="K247" i="1"/>
  <c r="K222" i="1"/>
  <c r="K67" i="1"/>
  <c r="K227" i="2"/>
  <c r="K101" i="2"/>
  <c r="J191" i="6"/>
  <c r="F208" i="9"/>
  <c r="D76" i="9"/>
  <c r="H560" i="12"/>
  <c r="CZ38" i="15"/>
  <c r="DJ80" i="15"/>
  <c r="K384" i="1"/>
  <c r="K323" i="1"/>
  <c r="K247" i="2"/>
  <c r="FR108" i="15"/>
  <c r="G23" i="13"/>
  <c r="H18" i="10"/>
  <c r="H383" i="10" s="1"/>
  <c r="I73" i="13"/>
  <c r="K348" i="1"/>
  <c r="K272" i="1"/>
  <c r="K192" i="1"/>
  <c r="D25" i="2"/>
  <c r="D126" i="4"/>
  <c r="J79" i="2"/>
  <c r="K430" i="1"/>
  <c r="K249" i="1"/>
  <c r="E206" i="1"/>
  <c r="K251" i="2"/>
  <c r="K241" i="2"/>
  <c r="F129" i="2"/>
  <c r="D104" i="2"/>
  <c r="E272" i="4"/>
  <c r="BG38" i="15"/>
  <c r="J201" i="4"/>
  <c r="AC123" i="15"/>
  <c r="H642" i="12"/>
  <c r="K315" i="2"/>
  <c r="E154" i="2"/>
  <c r="E129" i="2"/>
  <c r="J276" i="6"/>
  <c r="B529" i="4"/>
  <c r="B339" i="4"/>
  <c r="E526" i="4"/>
  <c r="E336" i="4"/>
  <c r="F50" i="4"/>
  <c r="E167" i="5"/>
  <c r="E191" i="6"/>
  <c r="K180" i="6"/>
  <c r="C124" i="7"/>
  <c r="G249" i="4"/>
  <c r="K228" i="1"/>
  <c r="F337" i="4"/>
  <c r="K264" i="4"/>
  <c r="K480" i="4" s="1"/>
  <c r="G531" i="4"/>
  <c r="K995" i="6"/>
  <c r="K366" i="7"/>
  <c r="K119" i="9"/>
  <c r="K341" i="9" s="1"/>
  <c r="K518" i="10"/>
  <c r="D191" i="6"/>
  <c r="F191" i="6"/>
  <c r="K124" i="6"/>
  <c r="C50" i="9"/>
  <c r="F135" i="6"/>
  <c r="F515" i="12"/>
  <c r="E655" i="2"/>
  <c r="F376" i="12" s="1"/>
  <c r="K122" i="9"/>
  <c r="K533" i="9" s="1"/>
  <c r="D722" i="9"/>
  <c r="E329" i="12" s="1"/>
  <c r="F23" i="14"/>
  <c r="K409" i="1"/>
  <c r="K350" i="1"/>
  <c r="K148" i="1"/>
  <c r="G755" i="1"/>
  <c r="K755" i="1" s="1"/>
  <c r="K267" i="4"/>
  <c r="K426" i="4" s="1"/>
  <c r="K93" i="4"/>
  <c r="K419" i="4" s="1"/>
  <c r="K261" i="6"/>
  <c r="K488" i="6" s="1"/>
  <c r="F51" i="14"/>
  <c r="D51" i="14"/>
  <c r="J23" i="14"/>
  <c r="E23" i="14"/>
  <c r="G106" i="9"/>
  <c r="K469" i="10"/>
  <c r="J136" i="14"/>
  <c r="E136" i="14"/>
  <c r="E51" i="14"/>
  <c r="J132" i="9"/>
  <c r="K92" i="1"/>
  <c r="K626" i="1" s="1"/>
  <c r="I842" i="1"/>
  <c r="J556" i="12" s="1"/>
  <c r="J566" i="12" s="1"/>
  <c r="J21" i="11" s="1"/>
  <c r="K23" i="1"/>
  <c r="K687" i="6"/>
  <c r="K238" i="6"/>
  <c r="K715" i="6" s="1"/>
  <c r="K914" i="6"/>
  <c r="K920" i="6" s="1"/>
  <c r="H920" i="6" s="1"/>
  <c r="K249" i="7"/>
  <c r="K93" i="9"/>
  <c r="K372" i="9" s="1"/>
  <c r="K22" i="2"/>
  <c r="F143" i="13"/>
  <c r="D119" i="13"/>
  <c r="B96" i="13"/>
  <c r="F275" i="14"/>
  <c r="B76" i="9"/>
  <c r="K253" i="1"/>
  <c r="C903" i="1"/>
  <c r="D580" i="12" s="1"/>
  <c r="D590" i="12" s="1"/>
  <c r="D31" i="11" s="1"/>
  <c r="K203" i="1"/>
  <c r="K948" i="1"/>
  <c r="K965" i="1" s="1"/>
  <c r="H965" i="1" s="1"/>
  <c r="I632" i="12" s="1"/>
  <c r="K292" i="2"/>
  <c r="K350" i="2" s="1"/>
  <c r="J341" i="4"/>
  <c r="K558" i="4"/>
  <c r="K528" i="5"/>
  <c r="K66" i="7"/>
  <c r="K274" i="7" s="1"/>
  <c r="K755" i="14"/>
  <c r="K123" i="9"/>
  <c r="K693" i="9" s="1"/>
  <c r="K719" i="9"/>
  <c r="D191" i="13"/>
  <c r="C167" i="13"/>
  <c r="E96" i="13"/>
  <c r="E23" i="13"/>
  <c r="C27" i="5"/>
  <c r="F276" i="6"/>
  <c r="E246" i="14"/>
  <c r="F81" i="14"/>
  <c r="E343" i="4"/>
  <c r="J336" i="4"/>
  <c r="K97" i="4"/>
  <c r="K656" i="4" s="1"/>
  <c r="K67" i="7"/>
  <c r="K297" i="7" s="1"/>
  <c r="K35" i="2"/>
  <c r="E191" i="13"/>
  <c r="B191" i="13"/>
  <c r="E27" i="5"/>
  <c r="D23" i="7"/>
  <c r="K118" i="1"/>
  <c r="C1023" i="1"/>
  <c r="C1027" i="1" s="1"/>
  <c r="D531" i="12" s="1"/>
  <c r="D541" i="12" s="1"/>
  <c r="D32" i="11" s="1"/>
  <c r="K14" i="2"/>
  <c r="K449" i="2" s="1"/>
  <c r="G476" i="4"/>
  <c r="K42" i="4"/>
  <c r="K471" i="4" s="1"/>
  <c r="K206" i="6"/>
  <c r="K486" i="6" s="1"/>
  <c r="K41" i="9"/>
  <c r="K435" i="9" s="1"/>
  <c r="F150" i="7"/>
  <c r="K470" i="5"/>
  <c r="K532" i="5"/>
  <c r="J104" i="2"/>
  <c r="K10" i="2"/>
  <c r="J279" i="5"/>
  <c r="K182" i="5"/>
  <c r="B221" i="6"/>
  <c r="E150" i="7"/>
  <c r="F148" i="10"/>
  <c r="G19" i="12" s="1"/>
  <c r="K289" i="2"/>
  <c r="K376" i="2" s="1"/>
  <c r="K138" i="2"/>
  <c r="K370" i="2" s="1"/>
  <c r="K70" i="2"/>
  <c r="F343" i="4"/>
  <c r="K580" i="4"/>
  <c r="G696" i="4"/>
  <c r="H696" i="4" s="1"/>
  <c r="K207" i="6"/>
  <c r="K515" i="6" s="1"/>
  <c r="K742" i="6"/>
  <c r="K252" i="7"/>
  <c r="B340" i="14"/>
  <c r="C93" i="12" s="1"/>
  <c r="K96" i="10"/>
  <c r="K386" i="10" s="1"/>
  <c r="K23" i="10"/>
  <c r="K405" i="10" s="1"/>
  <c r="K450" i="10"/>
  <c r="GC123" i="15"/>
  <c r="B109" i="14"/>
  <c r="G124" i="7"/>
  <c r="F76" i="7"/>
  <c r="B164" i="6"/>
  <c r="K211" i="6"/>
  <c r="K714" i="6" s="1"/>
  <c r="B135" i="6"/>
  <c r="B107" i="6"/>
  <c r="E54" i="5"/>
  <c r="C25" i="2"/>
  <c r="C280" i="2"/>
  <c r="GV21" i="15"/>
  <c r="E515" i="12"/>
  <c r="G925" i="1"/>
  <c r="G935" i="1" s="1"/>
  <c r="H505" i="12" s="1"/>
  <c r="G563" i="1"/>
  <c r="K563" i="1" s="1"/>
  <c r="G559" i="1"/>
  <c r="K559" i="1" s="1"/>
  <c r="J257" i="1"/>
  <c r="K273" i="1"/>
  <c r="K633" i="1" s="1"/>
  <c r="K117" i="1"/>
  <c r="K627" i="1" s="1"/>
  <c r="G307" i="1"/>
  <c r="G510" i="1"/>
  <c r="G504" i="1"/>
  <c r="G498" i="1"/>
  <c r="K164" i="1"/>
  <c r="K579" i="1" s="1"/>
  <c r="G633" i="1"/>
  <c r="K373" i="1"/>
  <c r="K462" i="1" s="1"/>
  <c r="G389" i="1"/>
  <c r="K349" i="1"/>
  <c r="K636" i="1" s="1"/>
  <c r="K223" i="1"/>
  <c r="K631" i="1" s="1"/>
  <c r="D148" i="10"/>
  <c r="E19" i="12" s="1"/>
  <c r="G748" i="1"/>
  <c r="K748" i="1" s="1"/>
  <c r="K21" i="1"/>
  <c r="K205" i="9"/>
  <c r="G281" i="1"/>
  <c r="K270" i="1"/>
  <c r="K583" i="1" s="1"/>
  <c r="G23" i="7"/>
  <c r="D462" i="1"/>
  <c r="K116" i="1"/>
  <c r="K252" i="2"/>
  <c r="K146" i="2"/>
  <c r="B154" i="2"/>
  <c r="G129" i="2"/>
  <c r="K126" i="2"/>
  <c r="K61" i="2"/>
  <c r="H467" i="5"/>
  <c r="K35" i="5"/>
  <c r="K289" i="5" s="1"/>
  <c r="E346" i="6"/>
  <c r="F345" i="6"/>
  <c r="F351" i="6" s="1"/>
  <c r="G15" i="12" s="1"/>
  <c r="C51" i="7"/>
  <c r="G513" i="1"/>
  <c r="K401" i="1"/>
  <c r="K513" i="1" s="1"/>
  <c r="K243" i="1"/>
  <c r="K507" i="1" s="1"/>
  <c r="G501" i="1"/>
  <c r="K87" i="1"/>
  <c r="K501" i="1" s="1"/>
  <c r="G125" i="1"/>
  <c r="K114" i="1"/>
  <c r="K577" i="1" s="1"/>
  <c r="G606" i="1"/>
  <c r="K221" i="1"/>
  <c r="K90" i="1"/>
  <c r="G634" i="1"/>
  <c r="K298" i="1"/>
  <c r="K634" i="1" s="1"/>
  <c r="K387" i="1"/>
  <c r="K662" i="1" s="1"/>
  <c r="K199" i="1"/>
  <c r="K655" i="1" s="1"/>
  <c r="G684" i="1"/>
  <c r="K684" i="1" s="1"/>
  <c r="K300" i="1"/>
  <c r="G679" i="1"/>
  <c r="K679" i="1" s="1"/>
  <c r="K169" i="1"/>
  <c r="G712" i="1"/>
  <c r="K712" i="1" s="1"/>
  <c r="K382" i="1"/>
  <c r="G707" i="1"/>
  <c r="K707" i="1" s="1"/>
  <c r="K250" i="1"/>
  <c r="G731" i="1"/>
  <c r="K731" i="1" s="1"/>
  <c r="K227" i="1"/>
  <c r="K411" i="1"/>
  <c r="K200" i="1"/>
  <c r="G987" i="1"/>
  <c r="G981" i="1"/>
  <c r="K50" i="1"/>
  <c r="G425" i="2"/>
  <c r="K93" i="2"/>
  <c r="G494" i="2"/>
  <c r="K321" i="2"/>
  <c r="G616" i="2"/>
  <c r="K71" i="2"/>
  <c r="G629" i="1"/>
  <c r="K167" i="1"/>
  <c r="K201" i="2"/>
  <c r="K74" i="1"/>
  <c r="K650" i="1" s="1"/>
  <c r="G225" i="4"/>
  <c r="G514" i="1"/>
  <c r="G558" i="1"/>
  <c r="K558" i="1" s="1"/>
  <c r="K276" i="1"/>
  <c r="G552" i="1"/>
  <c r="K552" i="1" s="1"/>
  <c r="K120" i="1"/>
  <c r="K378" i="1"/>
  <c r="K587" i="1" s="1"/>
  <c r="G600" i="1"/>
  <c r="K66" i="1"/>
  <c r="G628" i="1"/>
  <c r="K142" i="1"/>
  <c r="K628" i="1" s="1"/>
  <c r="G654" i="1"/>
  <c r="K654" i="1" s="1"/>
  <c r="K173" i="1"/>
  <c r="K22" i="1"/>
  <c r="K648" i="1" s="1"/>
  <c r="G688" i="1"/>
  <c r="K688" i="1" s="1"/>
  <c r="K408" i="1"/>
  <c r="K45" i="1"/>
  <c r="G701" i="1"/>
  <c r="K93" i="1"/>
  <c r="G757" i="1"/>
  <c r="K254" i="1"/>
  <c r="K122" i="1"/>
  <c r="G453" i="2"/>
  <c r="K119" i="2"/>
  <c r="I198" i="2"/>
  <c r="I542" i="2" s="1"/>
  <c r="I172" i="2"/>
  <c r="I541" i="2" s="1"/>
  <c r="G766" i="2"/>
  <c r="K766" i="2" s="1"/>
  <c r="K229" i="2"/>
  <c r="G760" i="2"/>
  <c r="K760" i="2" s="1"/>
  <c r="K78" i="2"/>
  <c r="K268" i="1"/>
  <c r="K508" i="1" s="1"/>
  <c r="K191" i="2"/>
  <c r="G726" i="1"/>
  <c r="K726" i="1" s="1"/>
  <c r="K96" i="1"/>
  <c r="D23" i="14"/>
  <c r="F76" i="9"/>
  <c r="F104" i="2"/>
  <c r="F100" i="7"/>
  <c r="E100" i="1"/>
  <c r="K116" i="6"/>
  <c r="K343" i="6" s="1"/>
  <c r="J124" i="7"/>
  <c r="J515" i="12"/>
  <c r="J30" i="11" s="1"/>
  <c r="K434" i="1"/>
  <c r="K272" i="2"/>
  <c r="K240" i="2"/>
  <c r="B180" i="2"/>
  <c r="K175" i="2"/>
  <c r="J76" i="4"/>
  <c r="K16" i="6"/>
  <c r="E163" i="14"/>
  <c r="J163" i="14"/>
  <c r="J78" i="10"/>
  <c r="G201" i="4"/>
  <c r="G512" i="1"/>
  <c r="K376" i="1"/>
  <c r="K512" i="1" s="1"/>
  <c r="G506" i="1"/>
  <c r="K218" i="1"/>
  <c r="K63" i="1"/>
  <c r="K500" i="1" s="1"/>
  <c r="G582" i="1"/>
  <c r="K245" i="1"/>
  <c r="K582" i="1" s="1"/>
  <c r="K89" i="1"/>
  <c r="K576" i="1" s="1"/>
  <c r="G599" i="1"/>
  <c r="K41" i="1"/>
  <c r="G605" i="1"/>
  <c r="K605" i="1" s="1"/>
  <c r="K191" i="1"/>
  <c r="G598" i="1"/>
  <c r="K14" i="1"/>
  <c r="G624" i="1"/>
  <c r="K43" i="1"/>
  <c r="G683" i="1"/>
  <c r="K683" i="1" s="1"/>
  <c r="K275" i="1"/>
  <c r="G711" i="1"/>
  <c r="K711" i="1" s="1"/>
  <c r="G706" i="1"/>
  <c r="K224" i="1"/>
  <c r="K328" i="1"/>
  <c r="G730" i="1"/>
  <c r="K730" i="1" s="1"/>
  <c r="K197" i="1"/>
  <c r="K72" i="1"/>
  <c r="G762" i="1"/>
  <c r="K762" i="1" s="1"/>
  <c r="K386" i="1"/>
  <c r="G986" i="1"/>
  <c r="K986" i="1" s="1"/>
  <c r="K176" i="1"/>
  <c r="G542" i="2"/>
  <c r="K198" i="2"/>
  <c r="G626" i="2"/>
  <c r="K324" i="2"/>
  <c r="J529" i="4"/>
  <c r="J339" i="4"/>
  <c r="K51" i="5"/>
  <c r="K659" i="5" s="1"/>
  <c r="G659" i="5"/>
  <c r="K175" i="1"/>
  <c r="K1107" i="1" s="1"/>
  <c r="K1118" i="1" s="1"/>
  <c r="G1107" i="1"/>
  <c r="G1118" i="1" s="1"/>
  <c r="H763" i="12" s="1"/>
  <c r="H773" i="12" s="1"/>
  <c r="D279" i="5"/>
  <c r="D363" i="1"/>
  <c r="G25" i="2"/>
  <c r="F51" i="1"/>
  <c r="G79" i="2"/>
  <c r="I202" i="1"/>
  <c r="FR80" i="15"/>
  <c r="E76" i="9"/>
  <c r="EX108" i="15"/>
  <c r="K265" i="2"/>
  <c r="C205" i="2"/>
  <c r="K171" i="2"/>
  <c r="K150" i="2"/>
  <c r="G76" i="9"/>
  <c r="G557" i="1"/>
  <c r="K557" i="1" s="1"/>
  <c r="K252" i="1"/>
  <c r="G551" i="1"/>
  <c r="K95" i="1"/>
  <c r="G613" i="1"/>
  <c r="K404" i="1"/>
  <c r="G653" i="1"/>
  <c r="K653" i="1" s="1"/>
  <c r="G687" i="1"/>
  <c r="K687" i="1" s="1"/>
  <c r="K383" i="1"/>
  <c r="G678" i="1"/>
  <c r="K678" i="1" s="1"/>
  <c r="K144" i="1"/>
  <c r="G673" i="1"/>
  <c r="K673" i="1" s="1"/>
  <c r="K18" i="1"/>
  <c r="G756" i="1"/>
  <c r="G751" i="1"/>
  <c r="K751" i="1" s="1"/>
  <c r="K97" i="1"/>
  <c r="K357" i="1"/>
  <c r="G838" i="1"/>
  <c r="K838" i="1" s="1"/>
  <c r="G449" i="2"/>
  <c r="K172" i="2"/>
  <c r="G541" i="2"/>
  <c r="G765" i="2"/>
  <c r="K765" i="2" s="1"/>
  <c r="K204" i="2"/>
  <c r="I529" i="4"/>
  <c r="I339" i="4"/>
  <c r="K297" i="1"/>
  <c r="K49" i="1"/>
  <c r="K173" i="6"/>
  <c r="K345" i="6" s="1"/>
  <c r="G609" i="1"/>
  <c r="K296" i="1"/>
  <c r="G736" i="1"/>
  <c r="K736" i="1" s="1"/>
  <c r="K354" i="1"/>
  <c r="G758" i="1"/>
  <c r="K758" i="1" s="1"/>
  <c r="K278" i="1"/>
  <c r="G51" i="1"/>
  <c r="G119" i="13"/>
  <c r="F167" i="5"/>
  <c r="CP123" i="15"/>
  <c r="E281" i="1"/>
  <c r="D50" i="4"/>
  <c r="D51" i="7"/>
  <c r="J148" i="10"/>
  <c r="K19" i="12" s="1"/>
  <c r="G76" i="4"/>
  <c r="HP80" i="15"/>
  <c r="DJ136" i="15"/>
  <c r="EN108" i="15"/>
  <c r="DT66" i="15"/>
  <c r="K380" i="1"/>
  <c r="F281" i="1"/>
  <c r="G205" i="2"/>
  <c r="K202" i="2"/>
  <c r="K165" i="2"/>
  <c r="G177" i="4"/>
  <c r="K344" i="1"/>
  <c r="K511" i="1" s="1"/>
  <c r="G505" i="1"/>
  <c r="K188" i="1"/>
  <c r="K38" i="1"/>
  <c r="K499" i="1" s="1"/>
  <c r="G586" i="1"/>
  <c r="K346" i="1"/>
  <c r="K586" i="1" s="1"/>
  <c r="G604" i="1"/>
  <c r="K604" i="1" s="1"/>
  <c r="K165" i="1"/>
  <c r="G639" i="1"/>
  <c r="K431" i="1"/>
  <c r="K639" i="1" s="1"/>
  <c r="G632" i="1"/>
  <c r="K248" i="1"/>
  <c r="K632" i="1" s="1"/>
  <c r="G660" i="1"/>
  <c r="K330" i="1"/>
  <c r="G705" i="1"/>
  <c r="K705" i="1" s="1"/>
  <c r="K194" i="1"/>
  <c r="G700" i="1"/>
  <c r="K700" i="1" s="1"/>
  <c r="K69" i="1"/>
  <c r="G739" i="1"/>
  <c r="K435" i="1"/>
  <c r="G729" i="1"/>
  <c r="K729" i="1" s="1"/>
  <c r="K171" i="1"/>
  <c r="G724" i="1"/>
  <c r="K724" i="1" s="1"/>
  <c r="K47" i="1"/>
  <c r="G761" i="1"/>
  <c r="K358" i="1"/>
  <c r="G996" i="1"/>
  <c r="K438" i="1"/>
  <c r="G625" i="2"/>
  <c r="K625" i="2" s="1"/>
  <c r="K299" i="2"/>
  <c r="HF21" i="15"/>
  <c r="G206" i="1"/>
  <c r="G363" i="1"/>
  <c r="D439" i="1"/>
  <c r="C54" i="5"/>
  <c r="F303" i="6"/>
  <c r="K297" i="2"/>
  <c r="K164" i="2"/>
  <c r="F249" i="4"/>
  <c r="G502" i="1"/>
  <c r="G556" i="1"/>
  <c r="K556" i="1" s="1"/>
  <c r="K226" i="1"/>
  <c r="G550" i="1"/>
  <c r="K550" i="1" s="1"/>
  <c r="K71" i="1"/>
  <c r="K251" i="1"/>
  <c r="G677" i="1"/>
  <c r="K677" i="1" s="1"/>
  <c r="K119" i="1"/>
  <c r="G734" i="1"/>
  <c r="K302" i="1"/>
  <c r="G750" i="1"/>
  <c r="K750" i="1" s="1"/>
  <c r="K73" i="1"/>
  <c r="G804" i="1"/>
  <c r="G815" i="1" s="1"/>
  <c r="K174" i="1"/>
  <c r="B531" i="4"/>
  <c r="B341" i="4"/>
  <c r="K118" i="5"/>
  <c r="K292" i="5" s="1"/>
  <c r="E349" i="6"/>
  <c r="AM38" i="15"/>
  <c r="AW108" i="15"/>
  <c r="G48" i="13"/>
  <c r="J50" i="9"/>
  <c r="E25" i="10"/>
  <c r="ED136" i="15"/>
  <c r="DT21" i="15"/>
  <c r="K222" i="2"/>
  <c r="B25" i="2"/>
  <c r="C96" i="13"/>
  <c r="C48" i="13"/>
  <c r="J23" i="13"/>
  <c r="G561" i="1"/>
  <c r="K561" i="1" s="1"/>
  <c r="K353" i="1"/>
  <c r="G580" i="1"/>
  <c r="K190" i="1"/>
  <c r="K580" i="1" s="1"/>
  <c r="G638" i="1"/>
  <c r="K406" i="1"/>
  <c r="K638" i="1" s="1"/>
  <c r="G664" i="1"/>
  <c r="K437" i="1"/>
  <c r="G652" i="1"/>
  <c r="K123" i="1"/>
  <c r="K652" i="1" s="1"/>
  <c r="G686" i="1"/>
  <c r="K686" i="1" s="1"/>
  <c r="K352" i="1"/>
  <c r="K325" i="1"/>
  <c r="G704" i="1"/>
  <c r="K704" i="1" s="1"/>
  <c r="K168" i="1"/>
  <c r="G699" i="1"/>
  <c r="K699" i="1" s="1"/>
  <c r="K44" i="1"/>
  <c r="G738" i="1"/>
  <c r="K738" i="1" s="1"/>
  <c r="K410" i="1"/>
  <c r="G728" i="1"/>
  <c r="K728" i="1" s="1"/>
  <c r="K146" i="1"/>
  <c r="G723" i="1"/>
  <c r="K723" i="1" s="1"/>
  <c r="K20" i="1"/>
  <c r="G428" i="2"/>
  <c r="G519" i="2" s="1"/>
  <c r="K168" i="2"/>
  <c r="G786" i="1"/>
  <c r="G790" i="1" s="1"/>
  <c r="H401" i="12" s="1"/>
  <c r="K355" i="1"/>
  <c r="CF21" i="15"/>
  <c r="E100" i="4"/>
  <c r="E201" i="4"/>
  <c r="E82" i="5"/>
  <c r="CF108" i="15"/>
  <c r="AC50" i="15"/>
  <c r="C330" i="2"/>
  <c r="K266" i="2"/>
  <c r="C119" i="13"/>
  <c r="J76" i="9"/>
  <c r="G528" i="1"/>
  <c r="G540" i="1" s="1"/>
  <c r="K136" i="1"/>
  <c r="G555" i="1"/>
  <c r="K555" i="1" s="1"/>
  <c r="K196" i="1"/>
  <c r="K321" i="1"/>
  <c r="K585" i="1" s="1"/>
  <c r="G574" i="1"/>
  <c r="K40" i="1"/>
  <c r="K574" i="1" s="1"/>
  <c r="K140" i="1"/>
  <c r="G625" i="1"/>
  <c r="K68" i="1"/>
  <c r="K625" i="1" s="1"/>
  <c r="G663" i="1"/>
  <c r="K412" i="1"/>
  <c r="G658" i="1"/>
  <c r="K279" i="1"/>
  <c r="K658" i="1" s="1"/>
  <c r="G681" i="1"/>
  <c r="K681" i="1" s="1"/>
  <c r="K225" i="1"/>
  <c r="G676" i="1"/>
  <c r="K676" i="1" s="1"/>
  <c r="K94" i="1"/>
  <c r="G714" i="1"/>
  <c r="K714" i="1" s="1"/>
  <c r="K432" i="1"/>
  <c r="G733" i="1"/>
  <c r="K277" i="1"/>
  <c r="G760" i="1"/>
  <c r="K760" i="1" s="1"/>
  <c r="K329" i="1"/>
  <c r="G749" i="1"/>
  <c r="K749" i="1" s="1"/>
  <c r="K48" i="1"/>
  <c r="G591" i="2"/>
  <c r="K73" i="2"/>
  <c r="G54" i="5"/>
  <c r="G635" i="1"/>
  <c r="K324" i="1"/>
  <c r="K635" i="1" s="1"/>
  <c r="G708" i="1"/>
  <c r="K274" i="1"/>
  <c r="G689" i="1"/>
  <c r="K689" i="1" s="1"/>
  <c r="K433" i="1"/>
  <c r="G539" i="2"/>
  <c r="K122" i="2"/>
  <c r="F100" i="4"/>
  <c r="E307" i="1"/>
  <c r="G330" i="2"/>
  <c r="BV38" i="15"/>
  <c r="DT146" i="15"/>
  <c r="J225" i="5"/>
  <c r="F23" i="7"/>
  <c r="D225" i="4"/>
  <c r="BV66" i="15"/>
  <c r="DJ108" i="15"/>
  <c r="E153" i="4"/>
  <c r="E79" i="2"/>
  <c r="B143" i="13"/>
  <c r="E107" i="6"/>
  <c r="E130" i="10"/>
  <c r="E109" i="14"/>
  <c r="K166" i="1"/>
  <c r="K215" i="2"/>
  <c r="K197" i="2"/>
  <c r="K151" i="2"/>
  <c r="K90" i="2"/>
  <c r="F25" i="2"/>
  <c r="B132" i="9"/>
  <c r="K202" i="1"/>
  <c r="G509" i="1"/>
  <c r="K293" i="1"/>
  <c r="K509" i="1" s="1"/>
  <c r="K137" i="1"/>
  <c r="K503" i="1" s="1"/>
  <c r="G560" i="1"/>
  <c r="K560" i="1" s="1"/>
  <c r="K327" i="1"/>
  <c r="G548" i="1"/>
  <c r="K548" i="1" s="1"/>
  <c r="K19" i="1"/>
  <c r="G610" i="1"/>
  <c r="K322" i="1"/>
  <c r="G630" i="1"/>
  <c r="K193" i="1"/>
  <c r="K630" i="1" s="1"/>
  <c r="G659" i="1"/>
  <c r="K304" i="1"/>
  <c r="G656" i="1"/>
  <c r="K656" i="1" s="1"/>
  <c r="K229" i="1"/>
  <c r="G651" i="1"/>
  <c r="K98" i="1"/>
  <c r="K651" i="1" s="1"/>
  <c r="G709" i="1"/>
  <c r="K299" i="1"/>
  <c r="G703" i="1"/>
  <c r="K143" i="1"/>
  <c r="G698" i="1"/>
  <c r="K17" i="1"/>
  <c r="G727" i="1"/>
  <c r="K727" i="1" s="1"/>
  <c r="G590" i="2"/>
  <c r="K590" i="2" s="1"/>
  <c r="K46" i="2"/>
  <c r="G670" i="2"/>
  <c r="G683" i="2" s="1"/>
  <c r="H139" i="12" s="1"/>
  <c r="K16" i="2"/>
  <c r="K670" i="2" s="1"/>
  <c r="F336" i="13"/>
  <c r="G62" i="12" s="1"/>
  <c r="K76" i="6"/>
  <c r="K595" i="6" s="1"/>
  <c r="G595" i="6"/>
  <c r="G578" i="1"/>
  <c r="K139" i="1"/>
  <c r="K578" i="1" s="1"/>
  <c r="G612" i="1"/>
  <c r="K379" i="1"/>
  <c r="C414" i="1"/>
  <c r="K141" i="1"/>
  <c r="K216" i="2"/>
  <c r="G553" i="1"/>
  <c r="K553" i="1" s="1"/>
  <c r="K145" i="1"/>
  <c r="K403" i="1"/>
  <c r="G607" i="1"/>
  <c r="K246" i="1"/>
  <c r="B163" i="14"/>
  <c r="J330" i="2"/>
  <c r="CZ21" i="15"/>
  <c r="F51" i="7"/>
  <c r="E125" i="1"/>
  <c r="H462" i="1"/>
  <c r="G23" i="14"/>
  <c r="K60" i="13"/>
  <c r="F255" i="2"/>
  <c r="C76" i="9"/>
  <c r="F292" i="4"/>
  <c r="G13" i="12" s="1"/>
  <c r="I69" i="5"/>
  <c r="I82" i="5" s="1"/>
  <c r="D330" i="6"/>
  <c r="J303" i="6"/>
  <c r="G346" i="6"/>
  <c r="J507" i="1"/>
  <c r="J515" i="1" s="1"/>
  <c r="K34" i="12" s="1"/>
  <c r="G554" i="1"/>
  <c r="K554" i="1" s="1"/>
  <c r="K170" i="1"/>
  <c r="G589" i="1"/>
  <c r="K428" i="1"/>
  <c r="K589" i="1" s="1"/>
  <c r="K295" i="1"/>
  <c r="K584" i="1" s="1"/>
  <c r="K13" i="1"/>
  <c r="K573" i="1" s="1"/>
  <c r="G608" i="1"/>
  <c r="K271" i="1"/>
  <c r="G602" i="1"/>
  <c r="K115" i="1"/>
  <c r="G637" i="1"/>
  <c r="K381" i="1"/>
  <c r="G657" i="1"/>
  <c r="K255" i="1"/>
  <c r="G685" i="1"/>
  <c r="K685" i="1" s="1"/>
  <c r="K326" i="1"/>
  <c r="G680" i="1"/>
  <c r="K680" i="1" s="1"/>
  <c r="G675" i="1"/>
  <c r="K675" i="1" s="1"/>
  <c r="G713" i="1"/>
  <c r="K407" i="1"/>
  <c r="G737" i="1"/>
  <c r="K737" i="1" s="1"/>
  <c r="K385" i="1"/>
  <c r="G732" i="1"/>
  <c r="G764" i="1"/>
  <c r="K436" i="1"/>
  <c r="G759" i="1"/>
  <c r="K303" i="1"/>
  <c r="G568" i="2"/>
  <c r="K149" i="2"/>
  <c r="G672" i="2"/>
  <c r="K68" i="2"/>
  <c r="G991" i="1"/>
  <c r="K991" i="1" s="1"/>
  <c r="K305" i="1"/>
  <c r="B1057" i="1"/>
  <c r="C710" i="12" s="1"/>
  <c r="C720" i="12" s="1"/>
  <c r="K239" i="2"/>
  <c r="K374" i="2" s="1"/>
  <c r="K88" i="2"/>
  <c r="K368" i="2" s="1"/>
  <c r="K13" i="2"/>
  <c r="G450" i="2"/>
  <c r="K40" i="2"/>
  <c r="K322" i="2"/>
  <c r="K494" i="2" s="1"/>
  <c r="K120" i="2"/>
  <c r="K486" i="2" s="1"/>
  <c r="G486" i="2"/>
  <c r="K174" i="2"/>
  <c r="G571" i="2"/>
  <c r="K571" i="2" s="1"/>
  <c r="K225" i="2"/>
  <c r="G621" i="2"/>
  <c r="K621" i="2" s="1"/>
  <c r="K199" i="2"/>
  <c r="G787" i="2"/>
  <c r="G799" i="2" s="1"/>
  <c r="K50" i="2"/>
  <c r="J48" i="13"/>
  <c r="K268" i="13"/>
  <c r="K267" i="5"/>
  <c r="K441" i="5" s="1"/>
  <c r="K247" i="5"/>
  <c r="K600" i="5" s="1"/>
  <c r="BG80" i="15"/>
  <c r="K633" i="6"/>
  <c r="K96" i="7"/>
  <c r="K386" i="7" s="1"/>
  <c r="K428" i="14"/>
  <c r="J82" i="5"/>
  <c r="C163" i="14"/>
  <c r="C357" i="14"/>
  <c r="C362" i="14" s="1"/>
  <c r="D198" i="12" s="1"/>
  <c r="K410" i="14"/>
  <c r="K147" i="1"/>
  <c r="G434" i="2"/>
  <c r="K319" i="2"/>
  <c r="K296" i="2"/>
  <c r="K493" i="2" s="1"/>
  <c r="K67" i="2"/>
  <c r="K484" i="2" s="1"/>
  <c r="K121" i="2"/>
  <c r="G540" i="2"/>
  <c r="K147" i="2"/>
  <c r="K539" i="2"/>
  <c r="G566" i="2"/>
  <c r="K99" i="2"/>
  <c r="G567" i="2"/>
  <c r="K567" i="2" s="1"/>
  <c r="K124" i="2"/>
  <c r="K488" i="2" s="1"/>
  <c r="G620" i="2"/>
  <c r="K620" i="2" s="1"/>
  <c r="K173" i="2"/>
  <c r="K616" i="2"/>
  <c r="G759" i="2"/>
  <c r="K49" i="2"/>
  <c r="K73" i="6"/>
  <c r="K453" i="6" s="1"/>
  <c r="K265" i="6"/>
  <c r="K716" i="6" s="1"/>
  <c r="I346" i="7"/>
  <c r="J355" i="12" s="1"/>
  <c r="F997" i="1"/>
  <c r="G479" i="12" s="1"/>
  <c r="G995" i="1"/>
  <c r="K995" i="1" s="1"/>
  <c r="K413" i="1"/>
  <c r="G990" i="1"/>
  <c r="K990" i="1" s="1"/>
  <c r="K280" i="1"/>
  <c r="G985" i="1"/>
  <c r="K985" i="1" s="1"/>
  <c r="K149" i="1"/>
  <c r="K429" i="1"/>
  <c r="K1023" i="1" s="1"/>
  <c r="G367" i="2"/>
  <c r="G378" i="2" s="1"/>
  <c r="H11" i="12" s="1"/>
  <c r="K60" i="2"/>
  <c r="K367" i="2" s="1"/>
  <c r="G433" i="2"/>
  <c r="K294" i="2"/>
  <c r="G461" i="2"/>
  <c r="K320" i="2"/>
  <c r="G491" i="2"/>
  <c r="K246" i="2"/>
  <c r="K271" i="2"/>
  <c r="K492" i="2" s="1"/>
  <c r="G538" i="2"/>
  <c r="K97" i="2"/>
  <c r="K164" i="4"/>
  <c r="K314" i="4" s="1"/>
  <c r="E110" i="5"/>
  <c r="G246" i="6"/>
  <c r="C663" i="6"/>
  <c r="D354" i="12" s="1"/>
  <c r="E947" i="6"/>
  <c r="F170" i="12" s="1"/>
  <c r="F175" i="12" s="1"/>
  <c r="K991" i="6"/>
  <c r="G109" i="14"/>
  <c r="D318" i="14"/>
  <c r="E41" i="12" s="1"/>
  <c r="G899" i="1"/>
  <c r="K899" i="1" s="1"/>
  <c r="K359" i="1"/>
  <c r="G1083" i="1"/>
  <c r="G1089" i="1" s="1"/>
  <c r="H737" i="12" s="1"/>
  <c r="H747" i="12" s="1"/>
  <c r="K306" i="1"/>
  <c r="G432" i="2"/>
  <c r="K269" i="2"/>
  <c r="G460" i="2"/>
  <c r="K295" i="2"/>
  <c r="G490" i="2"/>
  <c r="K221" i="2"/>
  <c r="G483" i="2"/>
  <c r="K41" i="2"/>
  <c r="K483" i="2" s="1"/>
  <c r="G624" i="2"/>
  <c r="K274" i="2"/>
  <c r="G758" i="2"/>
  <c r="K758" i="2" s="1"/>
  <c r="K44" i="13"/>
  <c r="K486" i="13" s="1"/>
  <c r="C25" i="4"/>
  <c r="K145" i="4"/>
  <c r="K421" i="4" s="1"/>
  <c r="K413" i="7"/>
  <c r="H413" i="7" s="1"/>
  <c r="F842" i="1"/>
  <c r="G556" i="12" s="1"/>
  <c r="G832" i="1"/>
  <c r="K832" i="1" s="1"/>
  <c r="K201" i="1"/>
  <c r="G893" i="1"/>
  <c r="G903" i="1" s="1"/>
  <c r="H580" i="12" s="1"/>
  <c r="K204" i="1"/>
  <c r="G984" i="1"/>
  <c r="K984" i="1" s="1"/>
  <c r="K124" i="1"/>
  <c r="G1057" i="1"/>
  <c r="H710" i="12" s="1"/>
  <c r="H720" i="12" s="1"/>
  <c r="H29" i="11" s="1"/>
  <c r="K192" i="2"/>
  <c r="K346" i="2" s="1"/>
  <c r="K37" i="2"/>
  <c r="K340" i="2" s="1"/>
  <c r="K34" i="2"/>
  <c r="K366" i="2" s="1"/>
  <c r="G431" i="2"/>
  <c r="K244" i="2"/>
  <c r="G459" i="2"/>
  <c r="G452" i="2"/>
  <c r="K94" i="2"/>
  <c r="G489" i="2"/>
  <c r="K196" i="2"/>
  <c r="G547" i="2"/>
  <c r="K323" i="2"/>
  <c r="G536" i="2"/>
  <c r="K536" i="2" s="1"/>
  <c r="K548" i="2" s="1"/>
  <c r="K43" i="2"/>
  <c r="G564" i="2"/>
  <c r="K564" i="2" s="1"/>
  <c r="K45" i="2"/>
  <c r="K148" i="2"/>
  <c r="G614" i="2"/>
  <c r="K19" i="2"/>
  <c r="G769" i="2"/>
  <c r="K769" i="2" s="1"/>
  <c r="K304" i="2"/>
  <c r="G763" i="2"/>
  <c r="K763" i="2" s="1"/>
  <c r="K153" i="2"/>
  <c r="K142" i="4"/>
  <c r="K475" i="4" s="1"/>
  <c r="F947" i="6"/>
  <c r="G170" i="12" s="1"/>
  <c r="G175" i="12" s="1"/>
  <c r="G246" i="14"/>
  <c r="K246" i="14" s="1"/>
  <c r="K388" i="1"/>
  <c r="G989" i="1"/>
  <c r="K256" i="1"/>
  <c r="K25" i="1"/>
  <c r="G430" i="2"/>
  <c r="K219" i="2"/>
  <c r="G458" i="2"/>
  <c r="K245" i="2"/>
  <c r="K15" i="2"/>
  <c r="K482" i="2" s="1"/>
  <c r="K69" i="2"/>
  <c r="K510" i="2" s="1"/>
  <c r="G623" i="2"/>
  <c r="K623" i="2" s="1"/>
  <c r="G654" i="2"/>
  <c r="K327" i="2"/>
  <c r="G644" i="2"/>
  <c r="K644" i="2" s="1"/>
  <c r="K74" i="2"/>
  <c r="K400" i="13"/>
  <c r="D534" i="4"/>
  <c r="D344" i="4"/>
  <c r="K15" i="4"/>
  <c r="K524" i="4" s="1"/>
  <c r="K714" i="4"/>
  <c r="K469" i="5"/>
  <c r="K568" i="6"/>
  <c r="K210" i="6"/>
  <c r="K630" i="6" s="1"/>
  <c r="K214" i="6"/>
  <c r="K658" i="6" s="1"/>
  <c r="K381" i="14"/>
  <c r="K405" i="1"/>
  <c r="K870" i="1" s="1"/>
  <c r="G983" i="1"/>
  <c r="K99" i="1"/>
  <c r="G429" i="2"/>
  <c r="K194" i="2"/>
  <c r="G457" i="2"/>
  <c r="K220" i="2"/>
  <c r="K170" i="2"/>
  <c r="G545" i="2"/>
  <c r="K273" i="2"/>
  <c r="G768" i="2"/>
  <c r="K768" i="2" s="1"/>
  <c r="K279" i="2"/>
  <c r="G762" i="2"/>
  <c r="K762" i="2" s="1"/>
  <c r="K128" i="2"/>
  <c r="K20" i="6"/>
  <c r="K451" i="6" s="1"/>
  <c r="K512" i="6"/>
  <c r="G184" i="7"/>
  <c r="G189" i="7" s="1"/>
  <c r="H40" i="12" s="1"/>
  <c r="K35" i="7"/>
  <c r="K184" i="7" s="1"/>
  <c r="B903" i="1"/>
  <c r="C580" i="12" s="1"/>
  <c r="C590" i="12" s="1"/>
  <c r="C31" i="11" s="1"/>
  <c r="K24" i="1"/>
  <c r="G993" i="1"/>
  <c r="K993" i="1" s="1"/>
  <c r="K362" i="1"/>
  <c r="G988" i="1"/>
  <c r="K230" i="1"/>
  <c r="K65" i="2"/>
  <c r="K424" i="2" s="1"/>
  <c r="G456" i="2"/>
  <c r="K195" i="2"/>
  <c r="K66" i="2"/>
  <c r="K451" i="2" s="1"/>
  <c r="G485" i="2"/>
  <c r="K95" i="2"/>
  <c r="K18" i="2"/>
  <c r="G575" i="2"/>
  <c r="K325" i="2"/>
  <c r="K300" i="2"/>
  <c r="K574" i="2" s="1"/>
  <c r="K20" i="2"/>
  <c r="K563" i="2" s="1"/>
  <c r="G618" i="2"/>
  <c r="K123" i="2"/>
  <c r="G730" i="2"/>
  <c r="G743" i="2" s="1"/>
  <c r="H743" i="2" s="1"/>
  <c r="K23" i="2"/>
  <c r="H400" i="4"/>
  <c r="G524" i="4"/>
  <c r="G303" i="6"/>
  <c r="K156" i="6"/>
  <c r="K456" i="6" s="1"/>
  <c r="K629" i="6"/>
  <c r="K316" i="14"/>
  <c r="K310" i="14"/>
  <c r="G858" i="1"/>
  <c r="K91" i="1"/>
  <c r="G982" i="1"/>
  <c r="K75" i="1"/>
  <c r="K141" i="2"/>
  <c r="K344" i="2" s="1"/>
  <c r="K143" i="2"/>
  <c r="G423" i="2"/>
  <c r="K39" i="2"/>
  <c r="G455" i="2"/>
  <c r="K169" i="2"/>
  <c r="G484" i="2"/>
  <c r="K145" i="2"/>
  <c r="K487" i="2" s="1"/>
  <c r="K248" i="2"/>
  <c r="G572" i="2"/>
  <c r="K250" i="2"/>
  <c r="G652" i="2"/>
  <c r="K652" i="2" s="1"/>
  <c r="K277" i="2"/>
  <c r="G767" i="2"/>
  <c r="K767" i="2" s="1"/>
  <c r="K254" i="2"/>
  <c r="G761" i="2"/>
  <c r="K761" i="2" s="1"/>
  <c r="K103" i="2"/>
  <c r="K68" i="13"/>
  <c r="K426" i="13" s="1"/>
  <c r="K719" i="4"/>
  <c r="K92" i="7"/>
  <c r="K275" i="7" s="1"/>
  <c r="K459" i="14"/>
  <c r="K452" i="14"/>
  <c r="G855" i="1"/>
  <c r="K855" i="1" s="1"/>
  <c r="K15" i="1"/>
  <c r="G992" i="1"/>
  <c r="K992" i="1" s="1"/>
  <c r="K331" i="1"/>
  <c r="G1017" i="1"/>
  <c r="K1017" i="1" s="1"/>
  <c r="K1027" i="1" s="1"/>
  <c r="K205" i="1"/>
  <c r="K264" i="2"/>
  <c r="K375" i="2" s="1"/>
  <c r="K113" i="2"/>
  <c r="K369" i="2" s="1"/>
  <c r="G426" i="2"/>
  <c r="K118" i="2"/>
  <c r="G454" i="2"/>
  <c r="K144" i="2"/>
  <c r="G543" i="2"/>
  <c r="K223" i="2"/>
  <c r="G570" i="2"/>
  <c r="K200" i="2"/>
  <c r="K275" i="2"/>
  <c r="K573" i="2" s="1"/>
  <c r="G622" i="2"/>
  <c r="K622" i="2" s="1"/>
  <c r="K224" i="2"/>
  <c r="G617" i="2"/>
  <c r="K617" i="2" s="1"/>
  <c r="K98" i="2"/>
  <c r="K77" i="2"/>
  <c r="K701" i="2" s="1"/>
  <c r="K712" i="2" s="1"/>
  <c r="H712" i="2" s="1"/>
  <c r="K12" i="13"/>
  <c r="K328" i="13" s="1"/>
  <c r="J454" i="4"/>
  <c r="K194" i="12" s="1"/>
  <c r="K274" i="5"/>
  <c r="K601" i="5" s="1"/>
  <c r="K136" i="7"/>
  <c r="K188" i="7" s="1"/>
  <c r="B323" i="7"/>
  <c r="C381" i="12" s="1"/>
  <c r="C104" i="10"/>
  <c r="G372" i="9"/>
  <c r="K73" i="9"/>
  <c r="K371" i="9" s="1"/>
  <c r="K177" i="9"/>
  <c r="K471" i="9" s="1"/>
  <c r="K449" i="10"/>
  <c r="K742" i="9"/>
  <c r="K753" i="14"/>
  <c r="J320" i="9"/>
  <c r="K198" i="9"/>
  <c r="K376" i="9" s="1"/>
  <c r="K94" i="9"/>
  <c r="K437" i="9" s="1"/>
  <c r="K42" i="10"/>
  <c r="K312" i="10" s="1"/>
  <c r="K522" i="10"/>
  <c r="E657" i="14"/>
  <c r="F328" i="12" s="1"/>
  <c r="K101" i="10"/>
  <c r="K408" i="10" s="1"/>
  <c r="K541" i="14"/>
  <c r="G340" i="9"/>
  <c r="K130" i="9"/>
  <c r="K501" i="9" s="1"/>
  <c r="B104" i="10"/>
  <c r="J104" i="10"/>
  <c r="G546" i="2"/>
  <c r="K298" i="2"/>
  <c r="K72" i="2"/>
  <c r="G615" i="2"/>
  <c r="K44" i="2"/>
  <c r="K48" i="2"/>
  <c r="K671" i="2" s="1"/>
  <c r="K329" i="2"/>
  <c r="G764" i="2"/>
  <c r="K764" i="2" s="1"/>
  <c r="K179" i="2"/>
  <c r="K69" i="13"/>
  <c r="K487" i="13" s="1"/>
  <c r="B541" i="13"/>
  <c r="K214" i="4"/>
  <c r="K316" i="4" s="1"/>
  <c r="B427" i="4"/>
  <c r="C220" i="12" s="1"/>
  <c r="K471" i="5"/>
  <c r="I48" i="6"/>
  <c r="I452" i="6" s="1"/>
  <c r="I463" i="6" s="1"/>
  <c r="J196" i="12" s="1"/>
  <c r="BV97" i="15"/>
  <c r="K150" i="6"/>
  <c r="K484" i="6" s="1"/>
  <c r="K744" i="6"/>
  <c r="B346" i="7"/>
  <c r="C355" i="12" s="1"/>
  <c r="K70" i="7"/>
  <c r="K385" i="7" s="1"/>
  <c r="I435" i="7"/>
  <c r="J327" i="12" s="1"/>
  <c r="K477" i="7"/>
  <c r="C109" i="14"/>
  <c r="K148" i="9"/>
  <c r="K374" i="9" s="1"/>
  <c r="K199" i="9"/>
  <c r="K441" i="9" s="1"/>
  <c r="K703" i="14"/>
  <c r="K707" i="14" s="1"/>
  <c r="D320" i="9"/>
  <c r="I442" i="9"/>
  <c r="K545" i="14"/>
  <c r="K16" i="9"/>
  <c r="K434" i="9" s="1"/>
  <c r="B51" i="10"/>
  <c r="H502" i="10"/>
  <c r="I410" i="12" s="1"/>
  <c r="L410" i="12" s="1"/>
  <c r="K364" i="10"/>
  <c r="C254" i="10"/>
  <c r="C256" i="10" s="1"/>
  <c r="D69" i="12" s="1"/>
  <c r="K269" i="5"/>
  <c r="K505" i="5" s="1"/>
  <c r="D250" i="5"/>
  <c r="E198" i="5"/>
  <c r="J27" i="5"/>
  <c r="F54" i="5"/>
  <c r="J167" i="5"/>
  <c r="F198" i="5"/>
  <c r="E225" i="5"/>
  <c r="D82" i="5"/>
  <c r="G279" i="5"/>
  <c r="G250" i="5"/>
  <c r="D198" i="5"/>
  <c r="D54" i="5"/>
  <c r="G27" i="5"/>
  <c r="BV80" i="15"/>
  <c r="D27" i="5"/>
  <c r="G297" i="5"/>
  <c r="C250" i="5"/>
  <c r="G198" i="5"/>
  <c r="K176" i="5"/>
  <c r="K146" i="5"/>
  <c r="K293" i="5" s="1"/>
  <c r="K233" i="5"/>
  <c r="K296" i="5" s="1"/>
  <c r="H471" i="9"/>
  <c r="BV136" i="15"/>
  <c r="B25" i="9"/>
  <c r="BG136" i="15"/>
  <c r="D275" i="14"/>
  <c r="K359" i="14"/>
  <c r="D220" i="14"/>
  <c r="D191" i="14"/>
  <c r="D136" i="14"/>
  <c r="C136" i="14"/>
  <c r="BV123" i="15"/>
  <c r="D81" i="14"/>
  <c r="G51" i="14"/>
  <c r="C23" i="14"/>
  <c r="BG123" i="15"/>
  <c r="B51" i="14"/>
  <c r="AM123" i="15"/>
  <c r="S123" i="15"/>
  <c r="J109" i="14"/>
  <c r="G289" i="14"/>
  <c r="G296" i="14" s="1"/>
  <c r="H17" i="12" s="1"/>
  <c r="C81" i="14"/>
  <c r="G81" i="14"/>
  <c r="J76" i="7"/>
  <c r="D150" i="7"/>
  <c r="BV108" i="15"/>
  <c r="D100" i="7"/>
  <c r="G76" i="7"/>
  <c r="D76" i="7"/>
  <c r="G150" i="7"/>
  <c r="B124" i="7"/>
  <c r="AM108" i="15"/>
  <c r="B76" i="7"/>
  <c r="G165" i="7"/>
  <c r="G166" i="7" s="1"/>
  <c r="H16" i="12" s="1"/>
  <c r="C100" i="7"/>
  <c r="C76" i="7"/>
  <c r="J51" i="7"/>
  <c r="J23" i="7"/>
  <c r="EX66" i="15"/>
  <c r="J100" i="4"/>
  <c r="K40" i="4"/>
  <c r="K498" i="4" s="1"/>
  <c r="G100" i="4"/>
  <c r="G153" i="4"/>
  <c r="K500" i="4"/>
  <c r="B76" i="4"/>
  <c r="AM66" i="15"/>
  <c r="B126" i="4"/>
  <c r="J225" i="4"/>
  <c r="C126" i="4"/>
  <c r="C100" i="4"/>
  <c r="J50" i="4"/>
  <c r="C50" i="4"/>
  <c r="J51" i="10"/>
  <c r="C51" i="10"/>
  <c r="I78" i="10"/>
  <c r="C78" i="10"/>
  <c r="BV146" i="15"/>
  <c r="D25" i="10"/>
  <c r="K47" i="10"/>
  <c r="K282" i="10" s="1"/>
  <c r="G25" i="10"/>
  <c r="BG146" i="15"/>
  <c r="G78" i="10"/>
  <c r="C25" i="10"/>
  <c r="G104" i="10"/>
  <c r="F104" i="10"/>
  <c r="F78" i="10"/>
  <c r="D130" i="10"/>
  <c r="S146" i="15"/>
  <c r="J25" i="10"/>
  <c r="I11" i="10"/>
  <c r="I165" i="10" s="1"/>
  <c r="I170" i="10" s="1"/>
  <c r="J43" i="12" s="1"/>
  <c r="EX97" i="15"/>
  <c r="K712" i="6"/>
  <c r="G27" i="6"/>
  <c r="CZ97" i="15"/>
  <c r="K324" i="6"/>
  <c r="K462" i="6" s="1"/>
  <c r="G221" i="6"/>
  <c r="E164" i="6"/>
  <c r="D164" i="6"/>
  <c r="D135" i="6"/>
  <c r="D79" i="6"/>
  <c r="G53" i="6"/>
  <c r="C53" i="6"/>
  <c r="B53" i="6"/>
  <c r="BG97" i="15"/>
  <c r="AC97" i="15"/>
  <c r="C191" i="6"/>
  <c r="J135" i="6"/>
  <c r="G79" i="6"/>
  <c r="J79" i="6"/>
  <c r="J27" i="6"/>
  <c r="C27" i="6"/>
  <c r="J73" i="13"/>
  <c r="J280" i="2"/>
  <c r="I280" i="2"/>
  <c r="J180" i="2"/>
  <c r="J129" i="2"/>
  <c r="J51" i="2"/>
  <c r="C104" i="2"/>
  <c r="C79" i="2"/>
  <c r="J25" i="2"/>
  <c r="D177" i="1"/>
  <c r="G177" i="1"/>
  <c r="BG21" i="15"/>
  <c r="G150" i="1"/>
  <c r="H577" i="1"/>
  <c r="G577" i="1"/>
  <c r="B100" i="1"/>
  <c r="B332" i="1"/>
  <c r="B626" i="1"/>
  <c r="B640" i="1" s="1"/>
  <c r="C269" i="12" s="1"/>
  <c r="AC21" i="15"/>
  <c r="B51" i="1"/>
  <c r="I281" i="1"/>
  <c r="C257" i="1"/>
  <c r="J206" i="1"/>
  <c r="J26" i="1"/>
  <c r="C150" i="7"/>
  <c r="S108" i="15"/>
  <c r="B23" i="7"/>
  <c r="C221" i="6"/>
  <c r="C79" i="6"/>
  <c r="C303" i="6"/>
  <c r="S97" i="15"/>
  <c r="I303" i="6"/>
  <c r="C198" i="5"/>
  <c r="C167" i="5"/>
  <c r="S80" i="15"/>
  <c r="B54" i="5"/>
  <c r="C76" i="4"/>
  <c r="C225" i="4"/>
  <c r="S66" i="15"/>
  <c r="I225" i="4"/>
  <c r="B25" i="4"/>
  <c r="B100" i="4"/>
  <c r="B225" i="4"/>
  <c r="I153" i="4"/>
  <c r="B23" i="13"/>
  <c r="B48" i="13"/>
  <c r="I167" i="13"/>
  <c r="S50" i="15"/>
  <c r="S38" i="15"/>
  <c r="I345" i="2"/>
  <c r="C76" i="1"/>
  <c r="S21" i="15"/>
  <c r="C307" i="1"/>
  <c r="I231" i="1"/>
  <c r="K8" i="1"/>
  <c r="K448" i="1" s="1"/>
  <c r="G146" i="10"/>
  <c r="G51" i="10"/>
  <c r="I146" i="15"/>
  <c r="B130" i="10"/>
  <c r="B50" i="9"/>
  <c r="B208" i="9"/>
  <c r="B183" i="9"/>
  <c r="G136" i="15"/>
  <c r="I133" i="15"/>
  <c r="I141" i="9" s="1"/>
  <c r="I222" i="9" s="1"/>
  <c r="I287" i="14"/>
  <c r="I296" i="14" s="1"/>
  <c r="J17" i="12" s="1"/>
  <c r="I51" i="14"/>
  <c r="K147" i="14"/>
  <c r="K291" i="14" s="1"/>
  <c r="G275" i="14"/>
  <c r="G136" i="14"/>
  <c r="G163" i="14"/>
  <c r="I81" i="14"/>
  <c r="I123" i="15"/>
  <c r="I109" i="14"/>
  <c r="G51" i="7"/>
  <c r="I162" i="7"/>
  <c r="I76" i="7"/>
  <c r="G345" i="6"/>
  <c r="K313" i="6"/>
  <c r="K350" i="6" s="1"/>
  <c r="G342" i="6"/>
  <c r="G276" i="6"/>
  <c r="K8" i="6"/>
  <c r="K339" i="6" s="1"/>
  <c r="K229" i="6"/>
  <c r="K347" i="6" s="1"/>
  <c r="G164" i="6"/>
  <c r="K256" i="6"/>
  <c r="K348" i="6" s="1"/>
  <c r="I344" i="6"/>
  <c r="I164" i="6"/>
  <c r="B191" i="6"/>
  <c r="I97" i="15"/>
  <c r="B79" i="6"/>
  <c r="B303" i="6"/>
  <c r="B246" i="6"/>
  <c r="B276" i="6"/>
  <c r="G82" i="5"/>
  <c r="B250" i="5"/>
  <c r="I80" i="15"/>
  <c r="I167" i="5"/>
  <c r="B167" i="5"/>
  <c r="B225" i="5"/>
  <c r="B110" i="5"/>
  <c r="G25" i="4"/>
  <c r="G288" i="4"/>
  <c r="G126" i="4"/>
  <c r="I50" i="4"/>
  <c r="B249" i="4"/>
  <c r="I249" i="4"/>
  <c r="K8" i="13"/>
  <c r="K201" i="13" s="1"/>
  <c r="G96" i="13"/>
  <c r="K32" i="13"/>
  <c r="K202" i="13" s="1"/>
  <c r="K82" i="13"/>
  <c r="K204" i="13" s="1"/>
  <c r="G206" i="13"/>
  <c r="G209" i="13" s="1"/>
  <c r="H12" i="12" s="1"/>
  <c r="I50" i="15"/>
  <c r="I207" i="13"/>
  <c r="B119" i="13"/>
  <c r="H448" i="1"/>
  <c r="H368" i="2"/>
  <c r="H366" i="2"/>
  <c r="I38" i="15"/>
  <c r="B104" i="2"/>
  <c r="B79" i="2"/>
  <c r="K159" i="1"/>
  <c r="K454" i="1" s="1"/>
  <c r="I439" i="1"/>
  <c r="B439" i="1"/>
  <c r="B414" i="1"/>
  <c r="B257" i="1"/>
  <c r="I389" i="1"/>
  <c r="K39" i="10"/>
  <c r="K252" i="10" s="1"/>
  <c r="K40" i="5"/>
  <c r="K369" i="5" s="1"/>
  <c r="K60" i="9"/>
  <c r="K219" i="9" s="1"/>
  <c r="K34" i="10"/>
  <c r="K144" i="10" s="1"/>
  <c r="K112" i="10"/>
  <c r="K147" i="10" s="1"/>
  <c r="K86" i="10"/>
  <c r="K146" i="10" s="1"/>
  <c r="K60" i="10"/>
  <c r="K145" i="10" s="1"/>
  <c r="K8" i="10"/>
  <c r="K143" i="10" s="1"/>
  <c r="K192" i="9"/>
  <c r="K224" i="9" s="1"/>
  <c r="K166" i="9"/>
  <c r="K223" i="9" s="1"/>
  <c r="K35" i="1"/>
  <c r="K449" i="1" s="1"/>
  <c r="K90" i="14"/>
  <c r="K289" i="14" s="1"/>
  <c r="H291" i="14"/>
  <c r="K230" i="14"/>
  <c r="K294" i="14" s="1"/>
  <c r="I136" i="14"/>
  <c r="B136" i="14"/>
  <c r="I177" i="4"/>
  <c r="I287" i="4"/>
  <c r="J352" i="2"/>
  <c r="K35" i="12" s="1"/>
  <c r="I79" i="2"/>
  <c r="I330" i="6"/>
  <c r="I163" i="7"/>
  <c r="I100" i="7"/>
  <c r="J465" i="1"/>
  <c r="K10" i="12" s="1"/>
  <c r="I342" i="6"/>
  <c r="I107" i="6"/>
  <c r="I281" i="4"/>
  <c r="I25" i="4"/>
  <c r="I288" i="4"/>
  <c r="I201" i="4"/>
  <c r="K8" i="9"/>
  <c r="K217" i="9" s="1"/>
  <c r="G217" i="9"/>
  <c r="G25" i="9"/>
  <c r="I129" i="2"/>
  <c r="I230" i="2"/>
  <c r="I163" i="14"/>
  <c r="I603" i="1"/>
  <c r="I150" i="1"/>
  <c r="C204" i="13"/>
  <c r="AC38" i="15"/>
  <c r="J126" i="4"/>
  <c r="I220" i="14"/>
  <c r="D614" i="1"/>
  <c r="D615" i="1" s="1"/>
  <c r="E86" i="12" s="1"/>
  <c r="D1023" i="1"/>
  <c r="D1027" i="1" s="1"/>
  <c r="E531" i="12" s="1"/>
  <c r="E541" i="12" s="1"/>
  <c r="K408" i="14"/>
  <c r="G408" i="14"/>
  <c r="F23" i="13"/>
  <c r="CF97" i="15"/>
  <c r="C82" i="5"/>
  <c r="CF136" i="15"/>
  <c r="G50" i="9"/>
  <c r="EN123" i="15"/>
  <c r="E25" i="2"/>
  <c r="J330" i="6"/>
  <c r="BG66" i="15"/>
  <c r="B26" i="1"/>
  <c r="J100" i="1"/>
  <c r="B279" i="5"/>
  <c r="DJ97" i="15"/>
  <c r="I14" i="13"/>
  <c r="I23" i="13" s="1"/>
  <c r="CZ80" i="15"/>
  <c r="I20" i="7"/>
  <c r="I23" i="7" s="1"/>
  <c r="I191" i="14"/>
  <c r="I279" i="5"/>
  <c r="E150" i="1"/>
  <c r="H630" i="1"/>
  <c r="C740" i="1"/>
  <c r="D375" i="12" s="1"/>
  <c r="K214" i="2"/>
  <c r="K373" i="2" s="1"/>
  <c r="H373" i="2"/>
  <c r="C531" i="4"/>
  <c r="C341" i="4"/>
  <c r="G581" i="1"/>
  <c r="D753" i="1"/>
  <c r="D765" i="1" s="1"/>
  <c r="D653" i="1"/>
  <c r="D665" i="1" s="1"/>
  <c r="E243" i="12" s="1"/>
  <c r="I76" i="1"/>
  <c r="D249" i="4"/>
  <c r="ED38" i="15"/>
  <c r="F96" i="13"/>
  <c r="G636" i="1"/>
  <c r="G870" i="1"/>
  <c r="G872" i="1" s="1"/>
  <c r="H112" i="12" s="1"/>
  <c r="G414" i="1"/>
  <c r="K8" i="5"/>
  <c r="K288" i="5" s="1"/>
  <c r="I48" i="13"/>
  <c r="K161" i="5"/>
  <c r="G225" i="5"/>
  <c r="ED21" i="15"/>
  <c r="B153" i="4"/>
  <c r="G288" i="5"/>
  <c r="I177" i="1"/>
  <c r="C281" i="1"/>
  <c r="J389" i="1"/>
  <c r="J177" i="1"/>
  <c r="AW123" i="15"/>
  <c r="D305" i="2"/>
  <c r="F279" i="5"/>
  <c r="C164" i="6"/>
  <c r="D100" i="4"/>
  <c r="I221" i="6"/>
  <c r="I272" i="4"/>
  <c r="D257" i="1"/>
  <c r="D150" i="1"/>
  <c r="G208" i="9"/>
  <c r="I79" i="6"/>
  <c r="DJ38" i="15"/>
  <c r="D96" i="13"/>
  <c r="D231" i="1"/>
  <c r="C389" i="1"/>
  <c r="J76" i="1"/>
  <c r="K286" i="6"/>
  <c r="K349" i="6" s="1"/>
  <c r="BV50" i="15"/>
  <c r="DT136" i="15"/>
  <c r="H501" i="1"/>
  <c r="AM21" i="15"/>
  <c r="CP50" i="15"/>
  <c r="I66" i="15"/>
  <c r="I108" i="15"/>
  <c r="J54" i="5"/>
  <c r="EN21" i="15"/>
  <c r="I246" i="14"/>
  <c r="HZ97" i="15"/>
  <c r="G507" i="1"/>
  <c r="E363" i="1"/>
  <c r="C246" i="6"/>
  <c r="DT80" i="15"/>
  <c r="I414" i="1"/>
  <c r="F51" i="2"/>
  <c r="CZ136" i="15"/>
  <c r="FR146" i="15"/>
  <c r="AW21" i="15"/>
  <c r="AW97" i="15"/>
  <c r="I21" i="15"/>
  <c r="I289" i="4"/>
  <c r="F439" i="1"/>
  <c r="J439" i="1"/>
  <c r="J107" i="6"/>
  <c r="K87" i="6"/>
  <c r="K342" i="6" s="1"/>
  <c r="I135" i="6"/>
  <c r="C456" i="1"/>
  <c r="C231" i="1"/>
  <c r="K708" i="1"/>
  <c r="K893" i="1"/>
  <c r="K642" i="12"/>
  <c r="K22" i="11" s="1"/>
  <c r="E255" i="2"/>
  <c r="C191" i="14"/>
  <c r="D109" i="14"/>
  <c r="H490" i="1"/>
  <c r="G451" i="2"/>
  <c r="D167" i="5"/>
  <c r="K215" i="1"/>
  <c r="K265" i="1"/>
  <c r="K458" i="1" s="1"/>
  <c r="K1047" i="1"/>
  <c r="E531" i="4"/>
  <c r="E341" i="4"/>
  <c r="J81" i="14"/>
  <c r="B157" i="9"/>
  <c r="G147" i="10"/>
  <c r="D815" i="1"/>
  <c r="E453" i="12" s="1"/>
  <c r="E463" i="12" s="1"/>
  <c r="C872" i="1"/>
  <c r="D112" i="12" s="1"/>
  <c r="K858" i="1"/>
  <c r="K1040" i="1"/>
  <c r="K240" i="6"/>
  <c r="K459" i="6" s="1"/>
  <c r="G459" i="6"/>
  <c r="C275" i="14"/>
  <c r="F220" i="14"/>
  <c r="C715" i="1"/>
  <c r="D321" i="12" s="1"/>
  <c r="K703" i="1"/>
  <c r="I435" i="2"/>
  <c r="J61" i="12" s="1"/>
  <c r="I51" i="1"/>
  <c r="F167" i="13"/>
  <c r="D167" i="13"/>
  <c r="C157" i="9"/>
  <c r="K341" i="1"/>
  <c r="K461" i="1" s="1"/>
  <c r="D872" i="1"/>
  <c r="E112" i="12" s="1"/>
  <c r="F1027" i="1"/>
  <c r="G531" i="12" s="1"/>
  <c r="G541" i="12" s="1"/>
  <c r="K218" i="4"/>
  <c r="K342" i="4" s="1"/>
  <c r="G342" i="4"/>
  <c r="F53" i="6"/>
  <c r="G511" i="1"/>
  <c r="K803" i="1"/>
  <c r="F765" i="1"/>
  <c r="K294" i="5"/>
  <c r="B220" i="14"/>
  <c r="F26" i="1"/>
  <c r="F414" i="1"/>
  <c r="G584" i="1"/>
  <c r="K763" i="1"/>
  <c r="K759" i="1"/>
  <c r="B167" i="13"/>
  <c r="G167" i="13"/>
  <c r="J534" i="4"/>
  <c r="J344" i="4"/>
  <c r="B683" i="2"/>
  <c r="C139" i="12" s="1"/>
  <c r="G336" i="13"/>
  <c r="H62" i="12" s="1"/>
  <c r="G541" i="13"/>
  <c r="E338" i="4"/>
  <c r="G479" i="4"/>
  <c r="K117" i="4"/>
  <c r="K528" i="4" s="1"/>
  <c r="K24" i="4"/>
  <c r="K653" i="4" s="1"/>
  <c r="K98" i="6"/>
  <c r="K454" i="6" s="1"/>
  <c r="K67" i="6"/>
  <c r="K510" i="6" s="1"/>
  <c r="G427" i="14"/>
  <c r="G515" i="12"/>
  <c r="K269" i="13"/>
  <c r="G487" i="13"/>
  <c r="K94" i="4"/>
  <c r="K446" i="4" s="1"/>
  <c r="K554" i="4"/>
  <c r="K452" i="2"/>
  <c r="K535" i="2"/>
  <c r="J342" i="4"/>
  <c r="K195" i="4"/>
  <c r="K423" i="4" s="1"/>
  <c r="K45" i="4"/>
  <c r="K417" i="4" s="1"/>
  <c r="K221" i="4"/>
  <c r="K451" i="4" s="1"/>
  <c r="K579" i="4"/>
  <c r="I696" i="4"/>
  <c r="C529" i="4"/>
  <c r="K193" i="4"/>
  <c r="K149" i="4"/>
  <c r="K634" i="4" s="1"/>
  <c r="K640" i="4" s="1"/>
  <c r="H640" i="4" s="1"/>
  <c r="K836" i="5"/>
  <c r="I1057" i="1"/>
  <c r="J710" i="12" s="1"/>
  <c r="J720" i="12" s="1"/>
  <c r="J29" i="11" s="1"/>
  <c r="F335" i="4"/>
  <c r="J337" i="4"/>
  <c r="G528" i="4"/>
  <c r="K578" i="4"/>
  <c r="D696" i="4"/>
  <c r="F690" i="6"/>
  <c r="F691" i="6" s="1"/>
  <c r="G380" i="12" s="1"/>
  <c r="D903" i="1"/>
  <c r="E580" i="12" s="1"/>
  <c r="E590" i="12" s="1"/>
  <c r="C1057" i="1"/>
  <c r="D710" i="12" s="1"/>
  <c r="D720" i="12" s="1"/>
  <c r="D29" i="11" s="1"/>
  <c r="B336" i="13"/>
  <c r="C62" i="12" s="1"/>
  <c r="K172" i="4"/>
  <c r="K449" i="4" s="1"/>
  <c r="G526" i="4"/>
  <c r="K159" i="6"/>
  <c r="K598" i="6" s="1"/>
  <c r="C642" i="12"/>
  <c r="C22" i="11" s="1"/>
  <c r="K314" i="2"/>
  <c r="K377" i="2" s="1"/>
  <c r="K163" i="2"/>
  <c r="K371" i="2" s="1"/>
  <c r="K8" i="2"/>
  <c r="G573" i="2"/>
  <c r="E602" i="2"/>
  <c r="F192" i="12" s="1"/>
  <c r="B343" i="4"/>
  <c r="E344" i="4"/>
  <c r="K684" i="5"/>
  <c r="K840" i="5"/>
  <c r="D690" i="6"/>
  <c r="D635" i="6"/>
  <c r="E248" i="12" s="1"/>
  <c r="D189" i="7"/>
  <c r="E40" i="12" s="1"/>
  <c r="K759" i="2"/>
  <c r="K265" i="13"/>
  <c r="G455" i="6"/>
  <c r="K128" i="6"/>
  <c r="K455" i="6" s="1"/>
  <c r="K211" i="5"/>
  <c r="K375" i="5" s="1"/>
  <c r="G375" i="5"/>
  <c r="K553" i="4"/>
  <c r="K149" i="5"/>
  <c r="K373" i="5" s="1"/>
  <c r="K106" i="5"/>
  <c r="K563" i="5" s="1"/>
  <c r="K689" i="5"/>
  <c r="K316" i="6"/>
  <c r="K375" i="6" s="1"/>
  <c r="K148" i="6"/>
  <c r="K369" i="6" s="1"/>
  <c r="K213" i="6"/>
  <c r="K458" i="6" s="1"/>
  <c r="K318" i="6"/>
  <c r="K490" i="6" s="1"/>
  <c r="J577" i="6"/>
  <c r="K117" i="12" s="1"/>
  <c r="G596" i="6"/>
  <c r="K17" i="6"/>
  <c r="K623" i="6" s="1"/>
  <c r="K686" i="6"/>
  <c r="J233" i="7"/>
  <c r="K66" i="12" s="1"/>
  <c r="E519" i="14"/>
  <c r="F276" i="12" s="1"/>
  <c r="H346" i="5"/>
  <c r="I90" i="12" s="1"/>
  <c r="K215" i="5"/>
  <c r="K503" i="5" s="1"/>
  <c r="K535" i="5"/>
  <c r="J793" i="5"/>
  <c r="K431" i="12" s="1"/>
  <c r="C577" i="6"/>
  <c r="D117" i="12" s="1"/>
  <c r="K322" i="6"/>
  <c r="K718" i="6" s="1"/>
  <c r="K993" i="6"/>
  <c r="K87" i="7"/>
  <c r="K186" i="7" s="1"/>
  <c r="K432" i="14"/>
  <c r="G432" i="14"/>
  <c r="G384" i="14"/>
  <c r="K486" i="14"/>
  <c r="K688" i="5"/>
  <c r="K587" i="4"/>
  <c r="K17" i="5"/>
  <c r="K496" i="5" s="1"/>
  <c r="K221" i="5"/>
  <c r="K567" i="5" s="1"/>
  <c r="D793" i="5"/>
  <c r="E431" i="12" s="1"/>
  <c r="D872" i="5"/>
  <c r="E142" i="12" s="1"/>
  <c r="K868" i="5"/>
  <c r="K259" i="6"/>
  <c r="K373" i="6" s="1"/>
  <c r="K90" i="6"/>
  <c r="K367" i="6" s="1"/>
  <c r="K567" i="6"/>
  <c r="K241" i="6"/>
  <c r="K659" i="6" s="1"/>
  <c r="B802" i="6"/>
  <c r="J657" i="14"/>
  <c r="K328" i="12" s="1"/>
  <c r="G872" i="5"/>
  <c r="H142" i="12" s="1"/>
  <c r="L142" i="12" s="1"/>
  <c r="G438" i="9"/>
  <c r="K121" i="9"/>
  <c r="K438" i="9" s="1"/>
  <c r="K586" i="4"/>
  <c r="I668" i="5"/>
  <c r="J405" i="12" s="1"/>
  <c r="K816" i="5"/>
  <c r="K817" i="5" s="1"/>
  <c r="H817" i="5" s="1"/>
  <c r="I636" i="12" s="1"/>
  <c r="F376" i="6"/>
  <c r="G39" i="12" s="1"/>
  <c r="K297" i="6"/>
  <c r="K461" i="6" s="1"/>
  <c r="K234" i="6"/>
  <c r="K487" i="6" s="1"/>
  <c r="K153" i="6"/>
  <c r="K628" i="6" s="1"/>
  <c r="K683" i="6"/>
  <c r="G275" i="7"/>
  <c r="G278" i="7" s="1"/>
  <c r="H249" i="12" s="1"/>
  <c r="G369" i="5"/>
  <c r="D668" i="5"/>
  <c r="E405" i="12" s="1"/>
  <c r="E872" i="5"/>
  <c r="F142" i="12" s="1"/>
  <c r="F491" i="6"/>
  <c r="G65" i="12" s="1"/>
  <c r="C947" i="6"/>
  <c r="D170" i="12" s="1"/>
  <c r="D175" i="12" s="1"/>
  <c r="K555" i="4"/>
  <c r="G496" i="5"/>
  <c r="C570" i="5"/>
  <c r="D325" i="12" s="1"/>
  <c r="K837" i="5"/>
  <c r="G373" i="6"/>
  <c r="K204" i="6"/>
  <c r="K371" i="6" s="1"/>
  <c r="K39" i="6"/>
  <c r="K365" i="6" s="1"/>
  <c r="K267" i="6"/>
  <c r="K460" i="6" s="1"/>
  <c r="K51" i="6"/>
  <c r="K594" i="6" s="1"/>
  <c r="G715" i="6"/>
  <c r="C802" i="6"/>
  <c r="K990" i="6"/>
  <c r="K568" i="14"/>
  <c r="G568" i="14"/>
  <c r="K832" i="5"/>
  <c r="B520" i="6"/>
  <c r="C91" i="12" s="1"/>
  <c r="K45" i="6"/>
  <c r="K624" i="6" s="1"/>
  <c r="K181" i="5"/>
  <c r="K374" i="5" s="1"/>
  <c r="K13" i="5"/>
  <c r="K368" i="5" s="1"/>
  <c r="I793" i="5"/>
  <c r="J431" i="12" s="1"/>
  <c r="J437" i="12" s="1"/>
  <c r="J323" i="7"/>
  <c r="K381" i="12" s="1"/>
  <c r="C346" i="7"/>
  <c r="D355" i="12" s="1"/>
  <c r="J346" i="7"/>
  <c r="K355" i="12" s="1"/>
  <c r="K474" i="7"/>
  <c r="D490" i="14"/>
  <c r="E224" i="12" s="1"/>
  <c r="J519" i="14"/>
  <c r="K276" i="12" s="1"/>
  <c r="I657" i="14"/>
  <c r="J328" i="12" s="1"/>
  <c r="G435" i="9"/>
  <c r="K125" i="9"/>
  <c r="K469" i="9" s="1"/>
  <c r="D505" i="9"/>
  <c r="E409" i="12" s="1"/>
  <c r="K127" i="9"/>
  <c r="K629" i="9" s="1"/>
  <c r="K95" i="10"/>
  <c r="K344" i="10" s="1"/>
  <c r="D367" i="7"/>
  <c r="E223" i="12" s="1"/>
  <c r="K33" i="14"/>
  <c r="K287" i="14" s="1"/>
  <c r="K457" i="14"/>
  <c r="B762" i="14"/>
  <c r="C664" i="12" s="1"/>
  <c r="K814" i="14"/>
  <c r="B345" i="9"/>
  <c r="C94" i="12" s="1"/>
  <c r="K738" i="9"/>
  <c r="G252" i="10"/>
  <c r="K91" i="10"/>
  <c r="K254" i="10" s="1"/>
  <c r="K68" i="10"/>
  <c r="K313" i="10" s="1"/>
  <c r="D436" i="14"/>
  <c r="E67" i="12" s="1"/>
  <c r="K681" i="14"/>
  <c r="K682" i="14" s="1"/>
  <c r="H682" i="14" s="1"/>
  <c r="I614" i="12" s="1"/>
  <c r="L614" i="12" s="1"/>
  <c r="L617" i="12" s="1"/>
  <c r="I617" i="12" s="1"/>
  <c r="K117" i="9"/>
  <c r="K252" i="9" s="1"/>
  <c r="C320" i="9"/>
  <c r="K197" i="9"/>
  <c r="K344" i="9" s="1"/>
  <c r="E601" i="9"/>
  <c r="F357" i="12" s="1"/>
  <c r="I601" i="9"/>
  <c r="J357" i="12" s="1"/>
  <c r="G312" i="10"/>
  <c r="K19" i="10"/>
  <c r="K428" i="10" s="1"/>
  <c r="K320" i="9"/>
  <c r="K138" i="7"/>
  <c r="K232" i="7" s="1"/>
  <c r="K116" i="7"/>
  <c r="K276" i="7" s="1"/>
  <c r="K319" i="7"/>
  <c r="K44" i="7"/>
  <c r="K384" i="7" s="1"/>
  <c r="K339" i="14"/>
  <c r="K90" i="9"/>
  <c r="K283" i="9" s="1"/>
  <c r="K465" i="9"/>
  <c r="K67" i="9"/>
  <c r="K531" i="9" s="1"/>
  <c r="I722" i="9"/>
  <c r="J329" i="12" s="1"/>
  <c r="K43" i="10"/>
  <c r="K342" i="10" s="1"/>
  <c r="K48" i="10"/>
  <c r="K406" i="10" s="1"/>
  <c r="K19" i="7"/>
  <c r="K383" i="7" s="1"/>
  <c r="F519" i="14"/>
  <c r="G276" i="12" s="1"/>
  <c r="K570" i="14"/>
  <c r="E389" i="7"/>
  <c r="F197" i="12" s="1"/>
  <c r="K312" i="14"/>
  <c r="K481" i="14"/>
  <c r="K515" i="14"/>
  <c r="K63" i="9"/>
  <c r="K250" i="9" s="1"/>
  <c r="G320" i="9"/>
  <c r="K172" i="9"/>
  <c r="K375" i="9" s="1"/>
  <c r="K123" i="10"/>
  <c r="K432" i="10" s="1"/>
  <c r="K487" i="14"/>
  <c r="K511" i="14"/>
  <c r="F442" i="9"/>
  <c r="K149" i="9"/>
  <c r="K439" i="9" s="1"/>
  <c r="D537" i="9"/>
  <c r="E251" i="12" s="1"/>
  <c r="K361" i="14"/>
  <c r="H629" i="14"/>
  <c r="K811" i="14"/>
  <c r="I320" i="9"/>
  <c r="D256" i="10"/>
  <c r="E69" i="12" s="1"/>
  <c r="D362" i="14"/>
  <c r="E198" i="12" s="1"/>
  <c r="I577" i="14"/>
  <c r="J302" i="12" s="1"/>
  <c r="K169" i="9"/>
  <c r="K254" i="9" s="1"/>
  <c r="K12" i="9"/>
  <c r="K248" i="9" s="1"/>
  <c r="I165" i="7"/>
  <c r="I150" i="7"/>
  <c r="I275" i="14"/>
  <c r="I164" i="7"/>
  <c r="I124" i="7"/>
  <c r="B465" i="1"/>
  <c r="C10" i="12" s="1"/>
  <c r="I344" i="2"/>
  <c r="I154" i="2"/>
  <c r="I147" i="10"/>
  <c r="I148" i="10" s="1"/>
  <c r="J19" i="12" s="1"/>
  <c r="I130" i="10"/>
  <c r="I161" i="7"/>
  <c r="I51" i="7"/>
  <c r="I339" i="6"/>
  <c r="I27" i="6"/>
  <c r="J298" i="5"/>
  <c r="K14" i="12" s="1"/>
  <c r="E292" i="4"/>
  <c r="F13" i="12" s="1"/>
  <c r="E209" i="13"/>
  <c r="F12" i="12" s="1"/>
  <c r="I102" i="6"/>
  <c r="E330" i="2"/>
  <c r="G305" i="2"/>
  <c r="C305" i="2"/>
  <c r="B230" i="2"/>
  <c r="G230" i="2"/>
  <c r="C230" i="2"/>
  <c r="D205" i="2"/>
  <c r="D298" i="5"/>
  <c r="E14" i="12" s="1"/>
  <c r="G221" i="9"/>
  <c r="K114" i="9"/>
  <c r="K221" i="9" s="1"/>
  <c r="E640" i="1"/>
  <c r="F269" i="12" s="1"/>
  <c r="I465" i="1"/>
  <c r="J10" i="12" s="1"/>
  <c r="I191" i="13"/>
  <c r="I143" i="13"/>
  <c r="G220" i="9"/>
  <c r="K86" i="9"/>
  <c r="K220" i="9" s="1"/>
  <c r="C590" i="1"/>
  <c r="D60" i="12" s="1"/>
  <c r="J590" i="1"/>
  <c r="K60" i="12" s="1"/>
  <c r="I100" i="1"/>
  <c r="J740" i="1"/>
  <c r="K375" i="12" s="1"/>
  <c r="J765" i="1"/>
  <c r="I27" i="5"/>
  <c r="F209" i="13"/>
  <c r="G12" i="12" s="1"/>
  <c r="G180" i="2"/>
  <c r="E180" i="2"/>
  <c r="D180" i="2"/>
  <c r="C154" i="2"/>
  <c r="D154" i="2"/>
  <c r="D79" i="2"/>
  <c r="D51" i="2"/>
  <c r="C191" i="13"/>
  <c r="J191" i="13"/>
  <c r="G73" i="13"/>
  <c r="C73" i="13"/>
  <c r="B73" i="13"/>
  <c r="F48" i="13"/>
  <c r="C23" i="13"/>
  <c r="G272" i="4"/>
  <c r="B272" i="4"/>
  <c r="D272" i="4"/>
  <c r="K135" i="5"/>
  <c r="K147" i="7"/>
  <c r="B150" i="7"/>
  <c r="D246" i="14"/>
  <c r="F246" i="14"/>
  <c r="B246" i="14"/>
  <c r="C292" i="14"/>
  <c r="C296" i="14" s="1"/>
  <c r="D17" i="12" s="1"/>
  <c r="F296" i="14"/>
  <c r="G17" i="12" s="1"/>
  <c r="B23" i="14"/>
  <c r="C208" i="9"/>
  <c r="F225" i="9"/>
  <c r="G18" i="12" s="1"/>
  <c r="E148" i="10"/>
  <c r="F19" i="12" s="1"/>
  <c r="G224" i="9"/>
  <c r="K240" i="1"/>
  <c r="K457" i="1" s="1"/>
  <c r="K60" i="1"/>
  <c r="K450" i="1" s="1"/>
  <c r="G458" i="1"/>
  <c r="F389" i="1"/>
  <c r="F177" i="1"/>
  <c r="G508" i="1"/>
  <c r="G500" i="1"/>
  <c r="E332" i="1"/>
  <c r="B231" i="1"/>
  <c r="D625" i="1"/>
  <c r="D640" i="1" s="1"/>
  <c r="E269" i="12" s="1"/>
  <c r="G623" i="1"/>
  <c r="F690" i="1"/>
  <c r="G217" i="12" s="1"/>
  <c r="F715" i="1"/>
  <c r="G321" i="12" s="1"/>
  <c r="F740" i="1"/>
  <c r="G375" i="12" s="1"/>
  <c r="I740" i="1"/>
  <c r="J375" i="12" s="1"/>
  <c r="G566" i="12"/>
  <c r="E414" i="1"/>
  <c r="E642" i="12"/>
  <c r="D602" i="2"/>
  <c r="E192" i="12" s="1"/>
  <c r="I627" i="2"/>
  <c r="J322" i="12" s="1"/>
  <c r="I531" i="4"/>
  <c r="I341" i="4"/>
  <c r="E378" i="5"/>
  <c r="F64" i="12" s="1"/>
  <c r="K124" i="5"/>
  <c r="K372" i="5" s="1"/>
  <c r="G372" i="5"/>
  <c r="K46" i="5"/>
  <c r="K401" i="5" s="1"/>
  <c r="G401" i="5"/>
  <c r="E167" i="13"/>
  <c r="D209" i="13"/>
  <c r="E12" i="12" s="1"/>
  <c r="I126" i="4"/>
  <c r="E126" i="4"/>
  <c r="I100" i="4"/>
  <c r="F225" i="5"/>
  <c r="D166" i="7"/>
  <c r="E16" i="12" s="1"/>
  <c r="C166" i="7"/>
  <c r="D16" i="12" s="1"/>
  <c r="J275" i="14"/>
  <c r="E275" i="14"/>
  <c r="G135" i="6"/>
  <c r="C135" i="6"/>
  <c r="F231" i="1"/>
  <c r="F206" i="1"/>
  <c r="F590" i="1"/>
  <c r="G60" i="12" s="1"/>
  <c r="B281" i="1"/>
  <c r="B76" i="1"/>
  <c r="J51" i="1"/>
  <c r="K607" i="1"/>
  <c r="K601" i="1"/>
  <c r="D690" i="1"/>
  <c r="E217" i="12" s="1"/>
  <c r="B715" i="1"/>
  <c r="C321" i="12" s="1"/>
  <c r="K733" i="1"/>
  <c r="E439" i="1"/>
  <c r="C515" i="12"/>
  <c r="C30" i="11" s="1"/>
  <c r="F642" i="12"/>
  <c r="L632" i="12"/>
  <c r="L642" i="12" s="1"/>
  <c r="I642" i="12" s="1"/>
  <c r="I22" i="11" s="1"/>
  <c r="I378" i="2"/>
  <c r="J11" i="12" s="1"/>
  <c r="C521" i="2"/>
  <c r="D270" i="12" s="1"/>
  <c r="C771" i="2"/>
  <c r="D480" i="12" s="1"/>
  <c r="D143" i="13"/>
  <c r="C143" i="13"/>
  <c r="B292" i="4"/>
  <c r="C13" i="12" s="1"/>
  <c r="B177" i="4"/>
  <c r="K260" i="5"/>
  <c r="K297" i="5" s="1"/>
  <c r="K325" i="6"/>
  <c r="C330" i="6"/>
  <c r="F330" i="6"/>
  <c r="B330" i="6"/>
  <c r="B351" i="6"/>
  <c r="C15" i="12" s="1"/>
  <c r="E53" i="6"/>
  <c r="G220" i="14"/>
  <c r="K220" i="14" s="1"/>
  <c r="C220" i="14"/>
  <c r="F191" i="14"/>
  <c r="B191" i="14"/>
  <c r="J191" i="14"/>
  <c r="E191" i="14"/>
  <c r="D163" i="14"/>
  <c r="F163" i="14"/>
  <c r="D296" i="14"/>
  <c r="E17" i="12" s="1"/>
  <c r="F109" i="14"/>
  <c r="E81" i="14"/>
  <c r="B81" i="14"/>
  <c r="K146" i="9"/>
  <c r="J130" i="10"/>
  <c r="B148" i="10"/>
  <c r="C19" i="12" s="1"/>
  <c r="I276" i="6"/>
  <c r="J110" i="5"/>
  <c r="I205" i="2"/>
  <c r="G145" i="10"/>
  <c r="F76" i="1"/>
  <c r="F257" i="1"/>
  <c r="E231" i="1"/>
  <c r="B590" i="1"/>
  <c r="C60" i="12" s="1"/>
  <c r="D281" i="1"/>
  <c r="D76" i="1"/>
  <c r="G587" i="1"/>
  <c r="G583" i="1"/>
  <c r="G579" i="1"/>
  <c r="G575" i="1"/>
  <c r="B125" i="1"/>
  <c r="K613" i="1"/>
  <c r="K610" i="1"/>
  <c r="K602" i="1"/>
  <c r="J690" i="1"/>
  <c r="K217" i="12" s="1"/>
  <c r="K682" i="1"/>
  <c r="K674" i="1"/>
  <c r="I363" i="1"/>
  <c r="K713" i="1"/>
  <c r="K709" i="1"/>
  <c r="K701" i="1"/>
  <c r="B740" i="1"/>
  <c r="C375" i="12" s="1"/>
  <c r="K734" i="1"/>
  <c r="K761" i="1"/>
  <c r="K752" i="1"/>
  <c r="E815" i="1"/>
  <c r="F453" i="12" s="1"/>
  <c r="F463" i="12" s="1"/>
  <c r="D842" i="1"/>
  <c r="E556" i="12" s="1"/>
  <c r="E566" i="12" s="1"/>
  <c r="F903" i="1"/>
  <c r="G580" i="12" s="1"/>
  <c r="G590" i="12" s="1"/>
  <c r="J903" i="1"/>
  <c r="K580" i="12" s="1"/>
  <c r="K590" i="12" s="1"/>
  <c r="K31" i="11" s="1"/>
  <c r="J997" i="1"/>
  <c r="K479" i="12" s="1"/>
  <c r="K105" i="13"/>
  <c r="K205" i="13" s="1"/>
  <c r="J209" i="13"/>
  <c r="K12" i="12" s="1"/>
  <c r="E298" i="5"/>
  <c r="F14" i="12" s="1"/>
  <c r="B27" i="5"/>
  <c r="C107" i="6"/>
  <c r="F166" i="7"/>
  <c r="G16" i="12" s="1"/>
  <c r="C23" i="7"/>
  <c r="B100" i="7"/>
  <c r="C246" i="14"/>
  <c r="J246" i="14"/>
  <c r="F157" i="9"/>
  <c r="I104" i="10"/>
  <c r="E104" i="10"/>
  <c r="B78" i="10"/>
  <c r="I51" i="10"/>
  <c r="K437" i="12"/>
  <c r="K186" i="4"/>
  <c r="K288" i="4" s="1"/>
  <c r="K84" i="4"/>
  <c r="K284" i="4" s="1"/>
  <c r="K134" i="1"/>
  <c r="K453" i="1" s="1"/>
  <c r="F332" i="1"/>
  <c r="F125" i="1"/>
  <c r="B515" i="1"/>
  <c r="C34" i="12" s="1"/>
  <c r="F307" i="1"/>
  <c r="F100" i="1"/>
  <c r="K505" i="1"/>
  <c r="F150" i="1"/>
  <c r="B206" i="1"/>
  <c r="J565" i="1"/>
  <c r="K191" i="12" s="1"/>
  <c r="D125" i="1"/>
  <c r="B177" i="1"/>
  <c r="J150" i="1"/>
  <c r="G662" i="1"/>
  <c r="K661" i="1"/>
  <c r="C100" i="1"/>
  <c r="K706" i="1"/>
  <c r="K698" i="1"/>
  <c r="K732" i="1"/>
  <c r="K725" i="1"/>
  <c r="K754" i="1"/>
  <c r="I872" i="1"/>
  <c r="J112" i="12" s="1"/>
  <c r="K515" i="12"/>
  <c r="K30" i="11" s="1"/>
  <c r="K925" i="1"/>
  <c r="K935" i="1" s="1"/>
  <c r="H935" i="1" s="1"/>
  <c r="I505" i="12" s="1"/>
  <c r="L505" i="12" s="1"/>
  <c r="J642" i="12"/>
  <c r="J22" i="11" s="1"/>
  <c r="K996" i="1"/>
  <c r="B765" i="1"/>
  <c r="K764" i="1"/>
  <c r="K756" i="1"/>
  <c r="C842" i="1"/>
  <c r="D556" i="12" s="1"/>
  <c r="D566" i="12" s="1"/>
  <c r="D21" i="11" s="1"/>
  <c r="I903" i="1"/>
  <c r="J580" i="12" s="1"/>
  <c r="J590" i="12" s="1"/>
  <c r="J31" i="11" s="1"/>
  <c r="D642" i="12"/>
  <c r="B997" i="1"/>
  <c r="C479" i="12" s="1"/>
  <c r="K994" i="1"/>
  <c r="K988" i="1"/>
  <c r="K981" i="1"/>
  <c r="E1027" i="1"/>
  <c r="F531" i="12" s="1"/>
  <c r="F541" i="12" s="1"/>
  <c r="E1057" i="1"/>
  <c r="F710" i="12" s="1"/>
  <c r="F720" i="12" s="1"/>
  <c r="E378" i="2"/>
  <c r="F11" i="12" s="1"/>
  <c r="D435" i="2"/>
  <c r="E61" i="12" s="1"/>
  <c r="G424" i="2"/>
  <c r="D454" i="4"/>
  <c r="E194" i="12" s="1"/>
  <c r="D508" i="4"/>
  <c r="E63" i="12" s="1"/>
  <c r="F321" i="5"/>
  <c r="G38" i="12" s="1"/>
  <c r="K710" i="1"/>
  <c r="K702" i="1"/>
  <c r="B842" i="1"/>
  <c r="C556" i="12" s="1"/>
  <c r="C566" i="12" s="1"/>
  <c r="C21" i="11" s="1"/>
  <c r="E26" i="1"/>
  <c r="F872" i="1"/>
  <c r="G112" i="12" s="1"/>
  <c r="K989" i="1"/>
  <c r="J1057" i="1"/>
  <c r="K710" i="12" s="1"/>
  <c r="K720" i="12" s="1"/>
  <c r="C462" i="2"/>
  <c r="D87" i="12" s="1"/>
  <c r="F521" i="2"/>
  <c r="G270" i="12" s="1"/>
  <c r="G574" i="2"/>
  <c r="I655" i="2"/>
  <c r="J376" i="12" s="1"/>
  <c r="G477" i="4"/>
  <c r="K192" i="4"/>
  <c r="K477" i="4" s="1"/>
  <c r="K116" i="4"/>
  <c r="K474" i="4" s="1"/>
  <c r="G474" i="4"/>
  <c r="D462" i="13"/>
  <c r="G255" i="2"/>
  <c r="G154" i="2"/>
  <c r="B495" i="2"/>
  <c r="C113" i="12" s="1"/>
  <c r="K537" i="2"/>
  <c r="J602" i="2"/>
  <c r="K192" i="12" s="1"/>
  <c r="K614" i="2"/>
  <c r="J655" i="2"/>
  <c r="K376" i="12" s="1"/>
  <c r="I683" i="2"/>
  <c r="J139" i="12" s="1"/>
  <c r="J515" i="13"/>
  <c r="K219" i="12" s="1"/>
  <c r="I526" i="4"/>
  <c r="I336" i="4"/>
  <c r="K713" i="4"/>
  <c r="J321" i="5"/>
  <c r="K38" i="12" s="1"/>
  <c r="I474" i="5"/>
  <c r="J247" i="12" s="1"/>
  <c r="J474" i="5"/>
  <c r="K247" i="12" s="1"/>
  <c r="I462" i="2"/>
  <c r="J87" i="12" s="1"/>
  <c r="J462" i="2"/>
  <c r="K87" i="12" s="1"/>
  <c r="C627" i="2"/>
  <c r="D322" i="12" s="1"/>
  <c r="K619" i="2"/>
  <c r="I306" i="13"/>
  <c r="K13" i="13"/>
  <c r="K298" i="13" s="1"/>
  <c r="G298" i="13"/>
  <c r="G306" i="13" s="1"/>
  <c r="H114" i="12" s="1"/>
  <c r="J493" i="13"/>
  <c r="K323" i="12" s="1"/>
  <c r="K140" i="13"/>
  <c r="K490" i="13" s="1"/>
  <c r="G485" i="13"/>
  <c r="K20" i="13"/>
  <c r="K485" i="13" s="1"/>
  <c r="K21" i="13"/>
  <c r="K586" i="13" s="1"/>
  <c r="K594" i="13" s="1"/>
  <c r="D532" i="4"/>
  <c r="D342" i="4"/>
  <c r="D528" i="4"/>
  <c r="D338" i="4"/>
  <c r="E532" i="4"/>
  <c r="E529" i="4"/>
  <c r="E339" i="4"/>
  <c r="C664" i="4"/>
  <c r="D660" i="12" s="1"/>
  <c r="D19" i="11" s="1"/>
  <c r="I664" i="4"/>
  <c r="J660" i="12" s="1"/>
  <c r="C442" i="5"/>
  <c r="D116" i="12" s="1"/>
  <c r="K438" i="5"/>
  <c r="K472" i="5"/>
  <c r="F378" i="2"/>
  <c r="G11" i="12" s="1"/>
  <c r="I576" i="2"/>
  <c r="J218" i="12" s="1"/>
  <c r="K615" i="2"/>
  <c r="F655" i="2"/>
  <c r="G376" i="12" s="1"/>
  <c r="D683" i="2"/>
  <c r="E139" i="12" s="1"/>
  <c r="I462" i="13"/>
  <c r="C515" i="13"/>
  <c r="D219" i="12" s="1"/>
  <c r="C527" i="4"/>
  <c r="C337" i="4"/>
  <c r="I533" i="4"/>
  <c r="I343" i="4"/>
  <c r="J664" i="4"/>
  <c r="K660" i="12" s="1"/>
  <c r="J723" i="4"/>
  <c r="K482" i="12" s="1"/>
  <c r="K209" i="5"/>
  <c r="K318" i="5" s="1"/>
  <c r="G318" i="5"/>
  <c r="K94" i="5"/>
  <c r="K314" i="5" s="1"/>
  <c r="G314" i="5"/>
  <c r="B442" i="5"/>
  <c r="C116" i="12" s="1"/>
  <c r="I336" i="13"/>
  <c r="J62" i="12" s="1"/>
  <c r="K19" i="13"/>
  <c r="K424" i="13" s="1"/>
  <c r="G424" i="13"/>
  <c r="G432" i="13" s="1"/>
  <c r="H377" i="12" s="1"/>
  <c r="I541" i="13"/>
  <c r="K669" i="13"/>
  <c r="F319" i="4"/>
  <c r="G37" i="12" s="1"/>
  <c r="K120" i="4"/>
  <c r="K447" i="4" s="1"/>
  <c r="K445" i="4"/>
  <c r="B481" i="4"/>
  <c r="C115" i="12" s="1"/>
  <c r="K217" i="4"/>
  <c r="K478" i="4" s="1"/>
  <c r="G473" i="4"/>
  <c r="K90" i="4"/>
  <c r="K473" i="4" s="1"/>
  <c r="K14" i="4"/>
  <c r="K470" i="4" s="1"/>
  <c r="G470" i="4"/>
  <c r="E527" i="4"/>
  <c r="E337" i="4"/>
  <c r="K265" i="4"/>
  <c r="G534" i="4"/>
  <c r="G344" i="4"/>
  <c r="K143" i="4"/>
  <c r="K339" i="4" s="1"/>
  <c r="G339" i="4"/>
  <c r="K588" i="4"/>
  <c r="K583" i="4"/>
  <c r="K199" i="4"/>
  <c r="K660" i="4" s="1"/>
  <c r="K657" i="4"/>
  <c r="K721" i="4"/>
  <c r="K718" i="4"/>
  <c r="K715" i="4"/>
  <c r="B321" i="5"/>
  <c r="C38" i="12" s="1"/>
  <c r="G377" i="5"/>
  <c r="K265" i="5"/>
  <c r="K377" i="5" s="1"/>
  <c r="E410" i="5"/>
  <c r="F195" i="12" s="1"/>
  <c r="I570" i="5"/>
  <c r="J325" i="12" s="1"/>
  <c r="J376" i="6"/>
  <c r="K39" i="12" s="1"/>
  <c r="K305" i="13"/>
  <c r="B402" i="13"/>
  <c r="C245" i="12" s="1"/>
  <c r="F402" i="13"/>
  <c r="G245" i="12" s="1"/>
  <c r="D432" i="13"/>
  <c r="E377" i="12" s="1"/>
  <c r="F515" i="13"/>
  <c r="G219" i="12" s="1"/>
  <c r="F541" i="13"/>
  <c r="K196" i="4"/>
  <c r="K450" i="4" s="1"/>
  <c r="B527" i="4"/>
  <c r="B337" i="4"/>
  <c r="C534" i="4"/>
  <c r="C344" i="4"/>
  <c r="F531" i="4"/>
  <c r="F341" i="4"/>
  <c r="G532" i="4"/>
  <c r="K556" i="4"/>
  <c r="K584" i="4"/>
  <c r="B696" i="4"/>
  <c r="E696" i="4"/>
  <c r="C723" i="4"/>
  <c r="D482" i="12" s="1"/>
  <c r="K712" i="4"/>
  <c r="G370" i="5"/>
  <c r="K68" i="5"/>
  <c r="K370" i="5" s="1"/>
  <c r="E442" i="5"/>
  <c r="F116" i="12" s="1"/>
  <c r="F442" i="5"/>
  <c r="G116" i="12" s="1"/>
  <c r="G474" i="5"/>
  <c r="H247" i="12" s="1"/>
  <c r="K153" i="5"/>
  <c r="K501" i="5" s="1"/>
  <c r="G501" i="5"/>
  <c r="K591" i="2"/>
  <c r="K624" i="2"/>
  <c r="C683" i="2"/>
  <c r="D139" i="12" s="1"/>
  <c r="E683" i="2"/>
  <c r="F139" i="12" s="1"/>
  <c r="F683" i="2"/>
  <c r="G139" i="12" s="1"/>
  <c r="C336" i="13"/>
  <c r="D62" i="12" s="1"/>
  <c r="K164" i="13"/>
  <c r="K491" i="13" s="1"/>
  <c r="K117" i="13"/>
  <c r="K489" i="13" s="1"/>
  <c r="K146" i="4"/>
  <c r="K448" i="4" s="1"/>
  <c r="C481" i="4"/>
  <c r="D115" i="12" s="1"/>
  <c r="K216" i="4"/>
  <c r="K505" i="4" s="1"/>
  <c r="K114" i="4"/>
  <c r="K501" i="4" s="1"/>
  <c r="K240" i="4"/>
  <c r="K343" i="4" s="1"/>
  <c r="K169" i="4"/>
  <c r="K530" i="4" s="1"/>
  <c r="K175" i="4"/>
  <c r="K659" i="4" s="1"/>
  <c r="K238" i="5"/>
  <c r="K376" i="5" s="1"/>
  <c r="K271" i="5"/>
  <c r="K409" i="5" s="1"/>
  <c r="G409" i="5"/>
  <c r="K217" i="5"/>
  <c r="K407" i="5" s="1"/>
  <c r="K155" i="5"/>
  <c r="K405" i="5" s="1"/>
  <c r="K402" i="5"/>
  <c r="K70" i="5"/>
  <c r="K434" i="5" s="1"/>
  <c r="B474" i="5"/>
  <c r="C247" i="12" s="1"/>
  <c r="K468" i="5"/>
  <c r="D538" i="5"/>
  <c r="E379" i="12" s="1"/>
  <c r="E435" i="6"/>
  <c r="F222" i="12" s="1"/>
  <c r="K770" i="2"/>
  <c r="K36" i="13"/>
  <c r="K329" i="13" s="1"/>
  <c r="K336" i="13" s="1"/>
  <c r="K70" i="13"/>
  <c r="K535" i="13" s="1"/>
  <c r="K236" i="4"/>
  <c r="K317" i="4" s="1"/>
  <c r="K189" i="4"/>
  <c r="K315" i="4" s="1"/>
  <c r="K139" i="4"/>
  <c r="K313" i="4" s="1"/>
  <c r="K87" i="4"/>
  <c r="K311" i="4" s="1"/>
  <c r="K38" i="4"/>
  <c r="K309" i="4" s="1"/>
  <c r="K220" i="4"/>
  <c r="K424" i="4" s="1"/>
  <c r="K119" i="4"/>
  <c r="K420" i="4" s="1"/>
  <c r="K70" i="4"/>
  <c r="K418" i="4" s="1"/>
  <c r="K17" i="4"/>
  <c r="K416" i="4" s="1"/>
  <c r="C321" i="5"/>
  <c r="D38" i="12" s="1"/>
  <c r="B692" i="5"/>
  <c r="C221" i="12" s="1"/>
  <c r="I872" i="5"/>
  <c r="J142" i="12" s="1"/>
  <c r="I491" i="6"/>
  <c r="J65" i="12" s="1"/>
  <c r="E577" i="6"/>
  <c r="F117" i="12" s="1"/>
  <c r="E605" i="6"/>
  <c r="F300" i="12" s="1"/>
  <c r="I719" i="6"/>
  <c r="J274" i="12" s="1"/>
  <c r="D463" i="6"/>
  <c r="E196" i="12" s="1"/>
  <c r="K519" i="6"/>
  <c r="B378" i="5"/>
  <c r="C64" i="12" s="1"/>
  <c r="J442" i="5"/>
  <c r="K116" i="12" s="1"/>
  <c r="D506" i="5"/>
  <c r="E273" i="12" s="1"/>
  <c r="G505" i="5"/>
  <c r="K534" i="5"/>
  <c r="H635" i="5"/>
  <c r="K687" i="5"/>
  <c r="E793" i="5"/>
  <c r="F431" i="12" s="1"/>
  <c r="F872" i="5"/>
  <c r="G142" i="12" s="1"/>
  <c r="G369" i="6"/>
  <c r="H404" i="6"/>
  <c r="K323" i="6"/>
  <c r="K434" i="6" s="1"/>
  <c r="K212" i="6"/>
  <c r="K430" i="6" s="1"/>
  <c r="K97" i="6"/>
  <c r="K426" i="6" s="1"/>
  <c r="K48" i="6"/>
  <c r="K452" i="6" s="1"/>
  <c r="G486" i="6"/>
  <c r="J491" i="6"/>
  <c r="K65" i="12" s="1"/>
  <c r="K489" i="6"/>
  <c r="K92" i="6"/>
  <c r="K482" i="6" s="1"/>
  <c r="K41" i="6"/>
  <c r="K480" i="6" s="1"/>
  <c r="F577" i="6"/>
  <c r="G117" i="12" s="1"/>
  <c r="K268" i="6"/>
  <c r="K660" i="6" s="1"/>
  <c r="K689" i="6"/>
  <c r="G716" i="6"/>
  <c r="E748" i="6"/>
  <c r="F326" i="12" s="1"/>
  <c r="K739" i="6"/>
  <c r="K774" i="6"/>
  <c r="K777" i="6" s="1"/>
  <c r="H777" i="6" s="1"/>
  <c r="K822" i="6"/>
  <c r="K831" i="6" s="1"/>
  <c r="H831" i="6" s="1"/>
  <c r="E538" i="5"/>
  <c r="F379" i="12" s="1"/>
  <c r="K222" i="5"/>
  <c r="K599" i="5" s="1"/>
  <c r="K50" i="5"/>
  <c r="K593" i="5" s="1"/>
  <c r="K685" i="5"/>
  <c r="B376" i="6"/>
  <c r="C39" i="12" s="1"/>
  <c r="G461" i="6"/>
  <c r="K121" i="6"/>
  <c r="K483" i="6" s="1"/>
  <c r="B577" i="6"/>
  <c r="C117" i="12" s="1"/>
  <c r="B605" i="6"/>
  <c r="C300" i="12" s="1"/>
  <c r="J605" i="6"/>
  <c r="K300" i="12" s="1"/>
  <c r="G623" i="6"/>
  <c r="G659" i="6"/>
  <c r="K684" i="6"/>
  <c r="K295" i="6"/>
  <c r="K717" i="6" s="1"/>
  <c r="K741" i="6"/>
  <c r="K935" i="6"/>
  <c r="G947" i="6"/>
  <c r="H170" i="12" s="1"/>
  <c r="K994" i="6"/>
  <c r="I255" i="7"/>
  <c r="J92" i="12" s="1"/>
  <c r="K598" i="5"/>
  <c r="C668" i="5"/>
  <c r="D405" i="12" s="1"/>
  <c r="F668" i="5"/>
  <c r="G405" i="12" s="1"/>
  <c r="K838" i="5"/>
  <c r="K66" i="6"/>
  <c r="K481" i="6" s="1"/>
  <c r="K13" i="6"/>
  <c r="K479" i="6" s="1"/>
  <c r="K518" i="6"/>
  <c r="K235" i="6"/>
  <c r="K516" i="6" s="1"/>
  <c r="K570" i="6"/>
  <c r="E802" i="6"/>
  <c r="H891" i="6"/>
  <c r="D233" i="7"/>
  <c r="E66" i="12" s="1"/>
  <c r="K242" i="5"/>
  <c r="K504" i="5" s="1"/>
  <c r="K502" i="5"/>
  <c r="K537" i="5"/>
  <c r="K533" i="5"/>
  <c r="K529" i="5"/>
  <c r="G563" i="5"/>
  <c r="D602" i="5"/>
  <c r="E299" i="12" s="1"/>
  <c r="J668" i="5"/>
  <c r="K405" i="12" s="1"/>
  <c r="K411" i="12" s="1"/>
  <c r="K690" i="5"/>
  <c r="B793" i="5"/>
  <c r="C431" i="12" s="1"/>
  <c r="C437" i="12" s="1"/>
  <c r="F793" i="5"/>
  <c r="G431" i="12" s="1"/>
  <c r="K835" i="5"/>
  <c r="K289" i="6"/>
  <c r="K374" i="6" s="1"/>
  <c r="K232" i="6"/>
  <c r="K372" i="6" s="1"/>
  <c r="K176" i="6"/>
  <c r="K370" i="6" s="1"/>
  <c r="K119" i="6"/>
  <c r="K368" i="6" s="1"/>
  <c r="K64" i="6"/>
  <c r="K366" i="6" s="1"/>
  <c r="K11" i="6"/>
  <c r="K364" i="6" s="1"/>
  <c r="J463" i="6"/>
  <c r="K196" i="12" s="1"/>
  <c r="K457" i="6"/>
  <c r="E520" i="6"/>
  <c r="F91" i="12" s="1"/>
  <c r="E719" i="6"/>
  <c r="F274" i="12" s="1"/>
  <c r="K737" i="6"/>
  <c r="K790" i="6"/>
  <c r="I947" i="6"/>
  <c r="J170" i="12" s="1"/>
  <c r="J175" i="12" s="1"/>
  <c r="K743" i="6"/>
  <c r="D802" i="6"/>
  <c r="F802" i="6"/>
  <c r="K852" i="6"/>
  <c r="K861" i="6" s="1"/>
  <c r="H861" i="6" s="1"/>
  <c r="K134" i="7"/>
  <c r="K165" i="7" s="1"/>
  <c r="K85" i="7"/>
  <c r="K163" i="7" s="1"/>
  <c r="K33" i="7"/>
  <c r="K161" i="7" s="1"/>
  <c r="K111" i="7"/>
  <c r="K187" i="7" s="1"/>
  <c r="K10" i="7"/>
  <c r="K183" i="7" s="1"/>
  <c r="G232" i="7"/>
  <c r="K37" i="7"/>
  <c r="K228" i="7" s="1"/>
  <c r="I301" i="7"/>
  <c r="J275" i="12" s="1"/>
  <c r="F323" i="7"/>
  <c r="G381" i="12" s="1"/>
  <c r="G323" i="7"/>
  <c r="H381" i="12" s="1"/>
  <c r="D346" i="7"/>
  <c r="E355" i="12" s="1"/>
  <c r="G457" i="7"/>
  <c r="H301" i="12" s="1"/>
  <c r="K292" i="14"/>
  <c r="B548" i="14"/>
  <c r="C250" i="12" s="1"/>
  <c r="C323" i="7"/>
  <c r="D381" i="12" s="1"/>
  <c r="C435" i="7"/>
  <c r="D327" i="12" s="1"/>
  <c r="F435" i="7"/>
  <c r="G327" i="12" s="1"/>
  <c r="J435" i="7"/>
  <c r="K327" i="12" s="1"/>
  <c r="D457" i="7"/>
  <c r="E301" i="12" s="1"/>
  <c r="G316" i="14"/>
  <c r="G317" i="14"/>
  <c r="K317" i="14"/>
  <c r="G315" i="14"/>
  <c r="K315" i="14"/>
  <c r="G313" i="14"/>
  <c r="K313" i="14"/>
  <c r="C577" i="14"/>
  <c r="D302" i="12" s="1"/>
  <c r="G999" i="6"/>
  <c r="H484" i="12" s="1"/>
  <c r="K109" i="7"/>
  <c r="K164" i="7" s="1"/>
  <c r="K59" i="7"/>
  <c r="K162" i="7" s="1"/>
  <c r="K8" i="7"/>
  <c r="K160" i="7" s="1"/>
  <c r="K139" i="7"/>
  <c r="K254" i="7" s="1"/>
  <c r="E278" i="7"/>
  <c r="F249" i="12" s="1"/>
  <c r="K15" i="7"/>
  <c r="K272" i="7" s="1"/>
  <c r="E346" i="7"/>
  <c r="F355" i="12" s="1"/>
  <c r="K342" i="7"/>
  <c r="J367" i="7"/>
  <c r="K223" i="12" s="1"/>
  <c r="K363" i="7"/>
  <c r="G367" i="7"/>
  <c r="H223" i="12" s="1"/>
  <c r="D389" i="7"/>
  <c r="E197" i="12" s="1"/>
  <c r="G385" i="7"/>
  <c r="G389" i="7" s="1"/>
  <c r="H197" i="12" s="1"/>
  <c r="K145" i="7"/>
  <c r="K388" i="7" s="1"/>
  <c r="I478" i="7"/>
  <c r="J485" i="12" s="1"/>
  <c r="K475" i="7"/>
  <c r="K998" i="6"/>
  <c r="K996" i="6"/>
  <c r="E233" i="7"/>
  <c r="F66" i="12" s="1"/>
  <c r="F255" i="7"/>
  <c r="G92" i="12" s="1"/>
  <c r="G255" i="7"/>
  <c r="H92" i="12" s="1"/>
  <c r="B278" i="7"/>
  <c r="C249" i="12" s="1"/>
  <c r="K141" i="7"/>
  <c r="K277" i="7" s="1"/>
  <c r="K16" i="7"/>
  <c r="K295" i="7" s="1"/>
  <c r="G295" i="7"/>
  <c r="C478" i="7"/>
  <c r="D485" i="12" s="1"/>
  <c r="K314" i="14"/>
  <c r="G314" i="14"/>
  <c r="I548" i="14"/>
  <c r="J250" i="12" s="1"/>
  <c r="K250" i="7"/>
  <c r="K456" i="7"/>
  <c r="K257" i="14"/>
  <c r="K202" i="14"/>
  <c r="K293" i="14" s="1"/>
  <c r="K119" i="14"/>
  <c r="K290" i="14" s="1"/>
  <c r="K62" i="14"/>
  <c r="K288" i="14" s="1"/>
  <c r="K8" i="14"/>
  <c r="K286" i="14" s="1"/>
  <c r="G310" i="14"/>
  <c r="K355" i="14"/>
  <c r="E384" i="14"/>
  <c r="E387" i="14" s="1"/>
  <c r="F356" i="12" s="1"/>
  <c r="D411" i="14"/>
  <c r="E382" i="12" s="1"/>
  <c r="K409" i="14"/>
  <c r="G481" i="14"/>
  <c r="G541" i="14"/>
  <c r="G571" i="14"/>
  <c r="K576" i="14"/>
  <c r="K729" i="14"/>
  <c r="K732" i="14" s="1"/>
  <c r="H732" i="14" s="1"/>
  <c r="K784" i="14"/>
  <c r="K790" i="14" s="1"/>
  <c r="G537" i="9"/>
  <c r="H251" i="12" s="1"/>
  <c r="K452" i="7"/>
  <c r="B461" i="14"/>
  <c r="G454" i="14"/>
  <c r="K9" i="9"/>
  <c r="K280" i="9" s="1"/>
  <c r="G280" i="9"/>
  <c r="E106" i="9"/>
  <c r="E313" i="9" s="1"/>
  <c r="E320" i="9" s="1"/>
  <c r="E283" i="9"/>
  <c r="E288" i="9" s="1"/>
  <c r="K480" i="14"/>
  <c r="B519" i="14"/>
  <c r="C276" i="12" s="1"/>
  <c r="D519" i="14"/>
  <c r="E276" i="12" s="1"/>
  <c r="C548" i="14"/>
  <c r="D250" i="12" s="1"/>
  <c r="J548" i="14"/>
  <c r="K250" i="12" s="1"/>
  <c r="G606" i="14"/>
  <c r="H172" i="12" s="1"/>
  <c r="K598" i="14"/>
  <c r="K606" i="14" s="1"/>
  <c r="I288" i="9"/>
  <c r="K358" i="14"/>
  <c r="K402" i="14"/>
  <c r="G457" i="14"/>
  <c r="G519" i="14"/>
  <c r="H276" i="12" s="1"/>
  <c r="F548" i="14"/>
  <c r="G250" i="12" s="1"/>
  <c r="K569" i="14"/>
  <c r="D657" i="14"/>
  <c r="E328" i="12" s="1"/>
  <c r="B816" i="14"/>
  <c r="C486" i="12" s="1"/>
  <c r="D256" i="9"/>
  <c r="E42" i="12" s="1"/>
  <c r="G256" i="9"/>
  <c r="H42" i="12" s="1"/>
  <c r="J577" i="14"/>
  <c r="K302" i="12" s="1"/>
  <c r="K650" i="14"/>
  <c r="K195" i="9"/>
  <c r="K255" i="9" s="1"/>
  <c r="K144" i="9"/>
  <c r="K253" i="9" s="1"/>
  <c r="K89" i="9"/>
  <c r="K251" i="9" s="1"/>
  <c r="K37" i="9"/>
  <c r="K249" i="9" s="1"/>
  <c r="K38" i="9"/>
  <c r="K281" i="9" s="1"/>
  <c r="K171" i="9"/>
  <c r="K343" i="9" s="1"/>
  <c r="K48" i="9"/>
  <c r="K370" i="9" s="1"/>
  <c r="K173" i="9"/>
  <c r="K440" i="9" s="1"/>
  <c r="K66" i="9"/>
  <c r="K436" i="9" s="1"/>
  <c r="D473" i="9"/>
  <c r="E199" i="12" s="1"/>
  <c r="G501" i="9"/>
  <c r="G505" i="9" s="1"/>
  <c r="H409" i="12" s="1"/>
  <c r="C537" i="9"/>
  <c r="H569" i="9"/>
  <c r="I303" i="12" s="1"/>
  <c r="D633" i="9"/>
  <c r="E383" i="12" s="1"/>
  <c r="G660" i="9"/>
  <c r="G665" i="9" s="1"/>
  <c r="K101" i="9"/>
  <c r="K660" i="9" s="1"/>
  <c r="K665" i="9" s="1"/>
  <c r="I697" i="9"/>
  <c r="B745" i="9"/>
  <c r="C487" i="12" s="1"/>
  <c r="E745" i="9"/>
  <c r="F487" i="12" s="1"/>
  <c r="F745" i="9"/>
  <c r="G487" i="12" s="1"/>
  <c r="I745" i="9"/>
  <c r="J487" i="12" s="1"/>
  <c r="K739" i="9"/>
  <c r="K117" i="10"/>
  <c r="K255" i="10" s="1"/>
  <c r="K65" i="10"/>
  <c r="K253" i="10" s="1"/>
  <c r="K13" i="10"/>
  <c r="K251" i="10" s="1"/>
  <c r="I316" i="10"/>
  <c r="J252" i="12" s="1"/>
  <c r="G311" i="10"/>
  <c r="K16" i="10"/>
  <c r="K311" i="10" s="1"/>
  <c r="K200" i="9"/>
  <c r="K536" i="9" s="1"/>
  <c r="K150" i="9"/>
  <c r="K534" i="9" s="1"/>
  <c r="K95" i="9"/>
  <c r="K532" i="9" s="1"/>
  <c r="K42" i="9"/>
  <c r="K530" i="9" s="1"/>
  <c r="F722" i="9"/>
  <c r="G329" i="12" s="1"/>
  <c r="I256" i="10"/>
  <c r="J69" i="12" s="1"/>
  <c r="J286" i="10"/>
  <c r="K200" i="12" s="1"/>
  <c r="F601" i="9"/>
  <c r="G357" i="12" s="1"/>
  <c r="C697" i="9"/>
  <c r="G697" i="9"/>
  <c r="K120" i="10"/>
  <c r="K315" i="10" s="1"/>
  <c r="G315" i="10"/>
  <c r="K810" i="14"/>
  <c r="K807" i="14"/>
  <c r="E256" i="9"/>
  <c r="F42" i="12" s="1"/>
  <c r="C288" i="9"/>
  <c r="G341" i="9"/>
  <c r="G345" i="9" s="1"/>
  <c r="H94" i="12" s="1"/>
  <c r="K120" i="9"/>
  <c r="K373" i="9" s="1"/>
  <c r="K15" i="9"/>
  <c r="K369" i="9" s="1"/>
  <c r="K152" i="9"/>
  <c r="K407" i="9" s="1"/>
  <c r="K44" i="9"/>
  <c r="K403" i="9" s="1"/>
  <c r="G439" i="9"/>
  <c r="E473" i="9"/>
  <c r="F199" i="12" s="1"/>
  <c r="K98" i="9"/>
  <c r="K468" i="9" s="1"/>
  <c r="K104" i="9"/>
  <c r="K500" i="9" s="1"/>
  <c r="G629" i="9"/>
  <c r="G630" i="9"/>
  <c r="K630" i="9" s="1"/>
  <c r="K154" i="9"/>
  <c r="K598" i="9" s="1"/>
  <c r="K99" i="10"/>
  <c r="K284" i="10" s="1"/>
  <c r="G284" i="10"/>
  <c r="J316" i="10"/>
  <c r="K252" i="12" s="1"/>
  <c r="F346" i="10"/>
  <c r="G278" i="12" s="1"/>
  <c r="J697" i="9"/>
  <c r="K720" i="9"/>
  <c r="K716" i="9"/>
  <c r="E170" i="10"/>
  <c r="F43" i="12" s="1"/>
  <c r="K115" i="10"/>
  <c r="K169" i="10" s="1"/>
  <c r="K11" i="10"/>
  <c r="K165" i="10" s="1"/>
  <c r="G255" i="10"/>
  <c r="G251" i="10"/>
  <c r="F286" i="10"/>
  <c r="G200" i="12" s="1"/>
  <c r="K125" i="10"/>
  <c r="K285" i="10" s="1"/>
  <c r="K73" i="10"/>
  <c r="K283" i="10" s="1"/>
  <c r="K21" i="10"/>
  <c r="K281" i="10" s="1"/>
  <c r="B346" i="10"/>
  <c r="C278" i="12" s="1"/>
  <c r="D368" i="10"/>
  <c r="E384" i="12" s="1"/>
  <c r="K74" i="10"/>
  <c r="G365" i="10"/>
  <c r="G368" i="10" s="1"/>
  <c r="H384" i="12" s="1"/>
  <c r="K363" i="10"/>
  <c r="C410" i="10"/>
  <c r="D358" i="12" s="1"/>
  <c r="I433" i="10"/>
  <c r="J330" i="12" s="1"/>
  <c r="C453" i="10"/>
  <c r="D226" i="12" s="1"/>
  <c r="B474" i="10"/>
  <c r="C95" i="12" s="1"/>
  <c r="K470" i="10"/>
  <c r="K179" i="9"/>
  <c r="K631" i="9" s="1"/>
  <c r="K43" i="9"/>
  <c r="K690" i="9" s="1"/>
  <c r="K721" i="9"/>
  <c r="K743" i="9"/>
  <c r="K737" i="9"/>
  <c r="G254" i="10"/>
  <c r="J256" i="10"/>
  <c r="K69" i="12" s="1"/>
  <c r="B286" i="10"/>
  <c r="C200" i="12" s="1"/>
  <c r="G283" i="10"/>
  <c r="I453" i="10"/>
  <c r="J226" i="12" s="1"/>
  <c r="K452" i="10"/>
  <c r="G453" i="10"/>
  <c r="H226" i="12" s="1"/>
  <c r="I474" i="10"/>
  <c r="J95" i="12" s="1"/>
  <c r="D316" i="10"/>
  <c r="E252" i="12" s="1"/>
  <c r="K121" i="10"/>
  <c r="K345" i="10" s="1"/>
  <c r="K69" i="10"/>
  <c r="K343" i="10" s="1"/>
  <c r="K17" i="10"/>
  <c r="K341" i="10" s="1"/>
  <c r="B410" i="10"/>
  <c r="C358" i="12" s="1"/>
  <c r="G342" i="10"/>
  <c r="G386" i="10"/>
  <c r="G388" i="10" s="1"/>
  <c r="H304" i="12" s="1"/>
  <c r="J388" i="10"/>
  <c r="K304" i="12" s="1"/>
  <c r="D410" i="10"/>
  <c r="E358" i="12" s="1"/>
  <c r="G406" i="10"/>
  <c r="G410" i="10" s="1"/>
  <c r="H358" i="12" s="1"/>
  <c r="G428" i="10"/>
  <c r="F474" i="10"/>
  <c r="G95" i="12" s="1"/>
  <c r="K519" i="10"/>
  <c r="D388" i="10"/>
  <c r="E304" i="12" s="1"/>
  <c r="F410" i="10"/>
  <c r="G358" i="12" s="1"/>
  <c r="K520" i="10"/>
  <c r="B388" i="10"/>
  <c r="C304" i="12" s="1"/>
  <c r="E433" i="10"/>
  <c r="F330" i="12" s="1"/>
  <c r="J453" i="10"/>
  <c r="K226" i="12" s="1"/>
  <c r="K451" i="10"/>
  <c r="E474" i="10"/>
  <c r="F95" i="12" s="1"/>
  <c r="B523" i="10"/>
  <c r="C488" i="12" s="1"/>
  <c r="F523" i="10"/>
  <c r="G488" i="12" s="1"/>
  <c r="K540" i="10"/>
  <c r="K543" i="10" s="1"/>
  <c r="H543" i="10" s="1"/>
  <c r="I797" i="12" s="1"/>
  <c r="L797" i="12" s="1"/>
  <c r="L798" i="12" s="1"/>
  <c r="L26" i="11" s="1"/>
  <c r="C148" i="10"/>
  <c r="D19" i="12" s="1"/>
  <c r="E690" i="1"/>
  <c r="F217" i="12" s="1"/>
  <c r="I997" i="1"/>
  <c r="J479" i="12" s="1"/>
  <c r="E352" i="2"/>
  <c r="F35" i="12" s="1"/>
  <c r="F298" i="5"/>
  <c r="G14" i="12" s="1"/>
  <c r="F565" i="1"/>
  <c r="G191" i="12" s="1"/>
  <c r="F352" i="2"/>
  <c r="G35" i="12" s="1"/>
  <c r="E296" i="14"/>
  <c r="F17" i="12" s="1"/>
  <c r="E225" i="9"/>
  <c r="F18" i="12" s="1"/>
  <c r="I515" i="1"/>
  <c r="J34" i="12" s="1"/>
  <c r="F640" i="1"/>
  <c r="G269" i="12" s="1"/>
  <c r="C765" i="1"/>
  <c r="I765" i="1"/>
  <c r="B298" i="5"/>
  <c r="C14" i="12" s="1"/>
  <c r="E997" i="1"/>
  <c r="F479" i="12" s="1"/>
  <c r="C352" i="2"/>
  <c r="D35" i="12" s="1"/>
  <c r="D352" i="2"/>
  <c r="E35" i="12" s="1"/>
  <c r="B209" i="13"/>
  <c r="C12" i="12" s="1"/>
  <c r="C225" i="9"/>
  <c r="D18" i="12" s="1"/>
  <c r="I590" i="1"/>
  <c r="J60" i="12" s="1"/>
  <c r="D715" i="1"/>
  <c r="E321" i="12" s="1"/>
  <c r="D740" i="1"/>
  <c r="E375" i="12" s="1"/>
  <c r="G650" i="1"/>
  <c r="K565" i="2"/>
  <c r="H565" i="2"/>
  <c r="F534" i="4"/>
  <c r="F344" i="4"/>
  <c r="D439" i="5"/>
  <c r="D442" i="5" s="1"/>
  <c r="E116" i="12" s="1"/>
  <c r="D225" i="5"/>
  <c r="H517" i="14"/>
  <c r="K233" i="4"/>
  <c r="K290" i="4" s="1"/>
  <c r="G290" i="4"/>
  <c r="K136" i="4"/>
  <c r="K286" i="4" s="1"/>
  <c r="G286" i="4"/>
  <c r="K35" i="4"/>
  <c r="K282" i="4" s="1"/>
  <c r="G282" i="4"/>
  <c r="K398" i="1"/>
  <c r="K463" i="1" s="1"/>
  <c r="G463" i="1"/>
  <c r="K185" i="1"/>
  <c r="K455" i="1" s="1"/>
  <c r="G455" i="1"/>
  <c r="B366" i="2"/>
  <c r="B51" i="2"/>
  <c r="K165" i="13"/>
  <c r="K648" i="13" s="1"/>
  <c r="K650" i="13" s="1"/>
  <c r="H650" i="13" s="1"/>
  <c r="I659" i="12" s="1"/>
  <c r="L659" i="12" s="1"/>
  <c r="L667" i="12" s="1"/>
  <c r="H648" i="13"/>
  <c r="K18" i="4"/>
  <c r="K443" i="4" s="1"/>
  <c r="G443" i="4"/>
  <c r="K603" i="1"/>
  <c r="D378" i="2"/>
  <c r="E11" i="12" s="1"/>
  <c r="B463" i="6"/>
  <c r="C196" i="12" s="1"/>
  <c r="I206" i="1"/>
  <c r="B389" i="1"/>
  <c r="B307" i="1"/>
  <c r="B150" i="1"/>
  <c r="I119" i="13"/>
  <c r="J143" i="13"/>
  <c r="I191" i="6"/>
  <c r="F27" i="5"/>
  <c r="F177" i="4"/>
  <c r="F363" i="1"/>
  <c r="D129" i="2"/>
  <c r="D206" i="1"/>
  <c r="G26" i="1"/>
  <c r="I348" i="6"/>
  <c r="E257" i="1"/>
  <c r="G76" i="1"/>
  <c r="C125" i="1"/>
  <c r="B51" i="7"/>
  <c r="F25" i="9"/>
  <c r="F51" i="10"/>
  <c r="B106" i="9"/>
  <c r="G167" i="5"/>
  <c r="D307" i="1"/>
  <c r="D26" i="1"/>
  <c r="E119" i="13"/>
  <c r="E157" i="9"/>
  <c r="D132" i="9"/>
  <c r="D27" i="6"/>
  <c r="F221" i="6"/>
  <c r="D276" i="6"/>
  <c r="J53" i="6"/>
  <c r="D221" i="6"/>
  <c r="K36" i="6"/>
  <c r="J246" i="6"/>
  <c r="K125" i="6"/>
  <c r="C130" i="10"/>
  <c r="F250" i="5"/>
  <c r="E143" i="13"/>
  <c r="E50" i="4"/>
  <c r="C342" i="6"/>
  <c r="C351" i="6" s="1"/>
  <c r="D15" i="12" s="1"/>
  <c r="I208" i="13"/>
  <c r="H652" i="1"/>
  <c r="H626" i="1"/>
  <c r="B255" i="2"/>
  <c r="H207" i="13"/>
  <c r="J283" i="4"/>
  <c r="J292" i="4" s="1"/>
  <c r="K13" i="12" s="1"/>
  <c r="C272" i="4"/>
  <c r="C225" i="5"/>
  <c r="J344" i="6"/>
  <c r="J351" i="6" s="1"/>
  <c r="K15" i="12" s="1"/>
  <c r="G344" i="6"/>
  <c r="E344" i="6"/>
  <c r="G340" i="6"/>
  <c r="E340" i="6"/>
  <c r="B165" i="7"/>
  <c r="B163" i="7"/>
  <c r="J294" i="14"/>
  <c r="J288" i="14"/>
  <c r="B222" i="9"/>
  <c r="B225" i="9" s="1"/>
  <c r="C18" i="12" s="1"/>
  <c r="J221" i="9"/>
  <c r="I160" i="7"/>
  <c r="F462" i="1"/>
  <c r="F460" i="1"/>
  <c r="F456" i="1"/>
  <c r="F454" i="1"/>
  <c r="F452" i="1"/>
  <c r="F450" i="1"/>
  <c r="F448" i="1"/>
  <c r="E465" i="1"/>
  <c r="F10" i="12" s="1"/>
  <c r="E515" i="1"/>
  <c r="F34" i="12" s="1"/>
  <c r="F513" i="1"/>
  <c r="F509" i="1"/>
  <c r="F507" i="1"/>
  <c r="F505" i="1"/>
  <c r="F501" i="1"/>
  <c r="F528" i="1"/>
  <c r="F540" i="1" s="1"/>
  <c r="B555" i="1"/>
  <c r="B565" i="1" s="1"/>
  <c r="C191" i="12" s="1"/>
  <c r="E560" i="1"/>
  <c r="E556" i="1"/>
  <c r="H551" i="1"/>
  <c r="D583" i="1"/>
  <c r="D577" i="1"/>
  <c r="D575" i="1"/>
  <c r="B608" i="1"/>
  <c r="B606" i="1"/>
  <c r="B604" i="1"/>
  <c r="B602" i="1"/>
  <c r="B600" i="1"/>
  <c r="J603" i="1"/>
  <c r="J599" i="1"/>
  <c r="J640" i="1"/>
  <c r="K269" i="12" s="1"/>
  <c r="B690" i="1"/>
  <c r="C217" i="12" s="1"/>
  <c r="C676" i="1"/>
  <c r="C690" i="1" s="1"/>
  <c r="D217" i="12" s="1"/>
  <c r="I676" i="1"/>
  <c r="I690" i="1" s="1"/>
  <c r="J217" i="12" s="1"/>
  <c r="I711" i="1"/>
  <c r="I715" i="1" s="1"/>
  <c r="J321" i="12" s="1"/>
  <c r="J715" i="1"/>
  <c r="K321" i="12" s="1"/>
  <c r="E764" i="1"/>
  <c r="E765" i="1" s="1"/>
  <c r="I815" i="1"/>
  <c r="J453" i="12" s="1"/>
  <c r="J463" i="12" s="1"/>
  <c r="J28" i="11" s="1"/>
  <c r="E870" i="1"/>
  <c r="E855" i="1"/>
  <c r="I1027" i="1"/>
  <c r="J531" i="12" s="1"/>
  <c r="J541" i="12" s="1"/>
  <c r="J32" i="11" s="1"/>
  <c r="G342" i="2"/>
  <c r="J378" i="2"/>
  <c r="K11" i="12" s="1"/>
  <c r="F435" i="2"/>
  <c r="G61" i="12" s="1"/>
  <c r="J435" i="2"/>
  <c r="K61" i="12" s="1"/>
  <c r="D462" i="2"/>
  <c r="E87" i="12" s="1"/>
  <c r="E462" i="2"/>
  <c r="F87" i="12" s="1"/>
  <c r="C495" i="2"/>
  <c r="D113" i="12" s="1"/>
  <c r="C548" i="2"/>
  <c r="D244" i="12" s="1"/>
  <c r="D548" i="2"/>
  <c r="E244" i="12" s="1"/>
  <c r="I602" i="2"/>
  <c r="J192" i="12" s="1"/>
  <c r="J627" i="2"/>
  <c r="K322" i="12" s="1"/>
  <c r="J402" i="13"/>
  <c r="K245" i="12" s="1"/>
  <c r="F432" i="13"/>
  <c r="G377" i="12" s="1"/>
  <c r="B515" i="13"/>
  <c r="C219" i="12" s="1"/>
  <c r="E515" i="13"/>
  <c r="F219" i="12" s="1"/>
  <c r="C672" i="13"/>
  <c r="D481" i="12" s="1"/>
  <c r="D672" i="13"/>
  <c r="E481" i="12" s="1"/>
  <c r="K598" i="1"/>
  <c r="G340" i="2"/>
  <c r="K509" i="2"/>
  <c r="G509" i="2"/>
  <c r="F336" i="4"/>
  <c r="F526" i="4"/>
  <c r="H464" i="1"/>
  <c r="K423" i="1"/>
  <c r="K464" i="1" s="1"/>
  <c r="H460" i="1"/>
  <c r="K316" i="1"/>
  <c r="H452" i="1"/>
  <c r="K109" i="1"/>
  <c r="G611" i="1"/>
  <c r="H651" i="1"/>
  <c r="G648" i="1"/>
  <c r="G351" i="2"/>
  <c r="G349" i="2"/>
  <c r="K347" i="2"/>
  <c r="G347" i="2"/>
  <c r="G345" i="2"/>
  <c r="K345" i="2"/>
  <c r="G343" i="2"/>
  <c r="G341" i="2"/>
  <c r="G339" i="2"/>
  <c r="K64" i="4"/>
  <c r="K310" i="4" s="1"/>
  <c r="H310" i="4"/>
  <c r="K11" i="4"/>
  <c r="K308" i="4" s="1"/>
  <c r="H308" i="4"/>
  <c r="I125" i="1"/>
  <c r="D565" i="1"/>
  <c r="E191" i="12" s="1"/>
  <c r="K608" i="1"/>
  <c r="C640" i="1"/>
  <c r="D269" i="12" s="1"/>
  <c r="B665" i="1"/>
  <c r="C243" i="12" s="1"/>
  <c r="C665" i="1"/>
  <c r="D243" i="12" s="1"/>
  <c r="J665" i="1"/>
  <c r="K243" i="12" s="1"/>
  <c r="C997" i="1"/>
  <c r="D479" i="12" s="1"/>
  <c r="I521" i="2"/>
  <c r="J270" i="12" s="1"/>
  <c r="C402" i="13"/>
  <c r="D245" i="12" s="1"/>
  <c r="C462" i="13"/>
  <c r="E508" i="4"/>
  <c r="F63" i="12" s="1"/>
  <c r="C605" i="6"/>
  <c r="D300" i="12" s="1"/>
  <c r="E442" i="9"/>
  <c r="F256" i="10"/>
  <c r="G69" i="12" s="1"/>
  <c r="E316" i="10"/>
  <c r="F252" i="12" s="1"/>
  <c r="C150" i="1"/>
  <c r="I296" i="5"/>
  <c r="I298" i="5" s="1"/>
  <c r="J14" i="12" s="1"/>
  <c r="G231" i="1"/>
  <c r="I51" i="2"/>
  <c r="G104" i="2"/>
  <c r="C51" i="2"/>
  <c r="G332" i="1"/>
  <c r="E177" i="1"/>
  <c r="D330" i="2"/>
  <c r="E389" i="1"/>
  <c r="E76" i="1"/>
  <c r="I26" i="1"/>
  <c r="I307" i="1"/>
  <c r="B201" i="4"/>
  <c r="B363" i="1"/>
  <c r="I25" i="2"/>
  <c r="I96" i="13"/>
  <c r="E249" i="4"/>
  <c r="E104" i="2"/>
  <c r="C439" i="1"/>
  <c r="B198" i="5"/>
  <c r="J153" i="4"/>
  <c r="E205" i="2"/>
  <c r="E280" i="2"/>
  <c r="D51" i="1"/>
  <c r="G100" i="1"/>
  <c r="C363" i="1"/>
  <c r="G257" i="1"/>
  <c r="C255" i="2"/>
  <c r="D457" i="1"/>
  <c r="G110" i="5"/>
  <c r="K57" i="13"/>
  <c r="K203" i="13" s="1"/>
  <c r="J25" i="4"/>
  <c r="G330" i="6"/>
  <c r="J205" i="2"/>
  <c r="D110" i="5"/>
  <c r="D25" i="9"/>
  <c r="G157" i="9"/>
  <c r="C276" i="6"/>
  <c r="F154" i="2"/>
  <c r="C180" i="2"/>
  <c r="G51" i="2"/>
  <c r="G191" i="13"/>
  <c r="G183" i="9"/>
  <c r="J183" i="9"/>
  <c r="F107" i="6"/>
  <c r="F246" i="6"/>
  <c r="D104" i="10"/>
  <c r="H436" i="5"/>
  <c r="K91" i="5"/>
  <c r="K291" i="5" s="1"/>
  <c r="D291" i="4"/>
  <c r="D76" i="4"/>
  <c r="C332" i="1"/>
  <c r="C51" i="1"/>
  <c r="C291" i="4"/>
  <c r="C295" i="5"/>
  <c r="C298" i="5" s="1"/>
  <c r="D14" i="12" s="1"/>
  <c r="H371" i="5"/>
  <c r="C110" i="5"/>
  <c r="K141" i="9"/>
  <c r="K222" i="9" s="1"/>
  <c r="K34" i="9"/>
  <c r="K218" i="9" s="1"/>
  <c r="F653" i="1"/>
  <c r="F665" i="1" s="1"/>
  <c r="G243" i="12" s="1"/>
  <c r="B815" i="1"/>
  <c r="C453" i="12" s="1"/>
  <c r="C463" i="12" s="1"/>
  <c r="C28" i="11" s="1"/>
  <c r="C815" i="1"/>
  <c r="D453" i="12" s="1"/>
  <c r="D463" i="12" s="1"/>
  <c r="F815" i="1"/>
  <c r="G453" i="12" s="1"/>
  <c r="G463" i="12" s="1"/>
  <c r="J815" i="1"/>
  <c r="K453" i="12" s="1"/>
  <c r="K463" i="12" s="1"/>
  <c r="K28" i="11" s="1"/>
  <c r="D997" i="1"/>
  <c r="E479" i="12" s="1"/>
  <c r="K987" i="1"/>
  <c r="G346" i="2"/>
  <c r="C378" i="2"/>
  <c r="D11" i="12" s="1"/>
  <c r="B435" i="2"/>
  <c r="C61" i="12" s="1"/>
  <c r="C435" i="2"/>
  <c r="D61" i="12" s="1"/>
  <c r="K423" i="2"/>
  <c r="B462" i="2"/>
  <c r="C87" i="12" s="1"/>
  <c r="F462" i="2"/>
  <c r="G87" i="12" s="1"/>
  <c r="J576" i="2"/>
  <c r="K218" i="12" s="1"/>
  <c r="B771" i="2"/>
  <c r="C480" i="12" s="1"/>
  <c r="B306" i="13"/>
  <c r="C114" i="12" s="1"/>
  <c r="E306" i="13"/>
  <c r="F114" i="12" s="1"/>
  <c r="K429" i="13"/>
  <c r="K507" i="13"/>
  <c r="E672" i="13"/>
  <c r="F481" i="12" s="1"/>
  <c r="F672" i="13"/>
  <c r="G481" i="12" s="1"/>
  <c r="I672" i="13"/>
  <c r="J481" i="12" s="1"/>
  <c r="F427" i="4"/>
  <c r="G220" i="12" s="1"/>
  <c r="J427" i="4"/>
  <c r="K220" i="12" s="1"/>
  <c r="K348" i="2"/>
  <c r="G348" i="2"/>
  <c r="G344" i="2"/>
  <c r="B376" i="2"/>
  <c r="B305" i="2"/>
  <c r="G511" i="2"/>
  <c r="C26" i="1"/>
  <c r="C448" i="1"/>
  <c r="G290" i="5"/>
  <c r="K63" i="5"/>
  <c r="K290" i="5" s="1"/>
  <c r="J163" i="7"/>
  <c r="J166" i="7" s="1"/>
  <c r="K16" i="12" s="1"/>
  <c r="J100" i="7"/>
  <c r="G291" i="4"/>
  <c r="K258" i="4"/>
  <c r="K291" i="4" s="1"/>
  <c r="G287" i="4"/>
  <c r="K161" i="4"/>
  <c r="K287" i="4" s="1"/>
  <c r="G283" i="4"/>
  <c r="K61" i="4"/>
  <c r="K283" i="4" s="1"/>
  <c r="K290" i="1"/>
  <c r="G459" i="1"/>
  <c r="K84" i="1"/>
  <c r="G451" i="1"/>
  <c r="C206" i="1"/>
  <c r="C505" i="1"/>
  <c r="C515" i="1" s="1"/>
  <c r="D34" i="12" s="1"/>
  <c r="J1023" i="1"/>
  <c r="J1027" i="1" s="1"/>
  <c r="K531" i="12" s="1"/>
  <c r="K541" i="12" s="1"/>
  <c r="K32" i="11" s="1"/>
  <c r="J614" i="1"/>
  <c r="G462" i="13"/>
  <c r="K454" i="13"/>
  <c r="K462" i="13" s="1"/>
  <c r="K171" i="4"/>
  <c r="K422" i="4" s="1"/>
  <c r="H422" i="4"/>
  <c r="K66" i="4"/>
  <c r="K499" i="4" s="1"/>
  <c r="H499" i="4"/>
  <c r="K13" i="4"/>
  <c r="K497" i="4" s="1"/>
  <c r="H497" i="4"/>
  <c r="B342" i="4"/>
  <c r="B532" i="4"/>
  <c r="K134" i="5"/>
  <c r="K596" i="5" s="1"/>
  <c r="G596" i="5"/>
  <c r="G602" i="5" s="1"/>
  <c r="H299" i="12" s="1"/>
  <c r="D351" i="6"/>
  <c r="E15" i="12" s="1"/>
  <c r="C565" i="1"/>
  <c r="D191" i="12" s="1"/>
  <c r="K739" i="1"/>
  <c r="K735" i="1"/>
  <c r="G692" i="5"/>
  <c r="H221" i="12" s="1"/>
  <c r="E346" i="10"/>
  <c r="F278" i="12" s="1"/>
  <c r="I332" i="1"/>
  <c r="I246" i="6"/>
  <c r="I76" i="4"/>
  <c r="J414" i="1"/>
  <c r="J363" i="1"/>
  <c r="B82" i="5"/>
  <c r="G191" i="6"/>
  <c r="J157" i="9"/>
  <c r="G439" i="1"/>
  <c r="F230" i="2"/>
  <c r="D100" i="1"/>
  <c r="F330" i="2"/>
  <c r="D332" i="1"/>
  <c r="F27" i="6"/>
  <c r="J125" i="1"/>
  <c r="F76" i="4"/>
  <c r="E51" i="1"/>
  <c r="D53" i="6"/>
  <c r="E305" i="2"/>
  <c r="J332" i="1"/>
  <c r="F272" i="4"/>
  <c r="D48" i="13"/>
  <c r="E73" i="13"/>
  <c r="E48" i="13"/>
  <c r="J208" i="9"/>
  <c r="E330" i="6"/>
  <c r="D51" i="10"/>
  <c r="F130" i="10"/>
  <c r="C206" i="13"/>
  <c r="C177" i="1"/>
  <c r="G143" i="13"/>
  <c r="K48" i="7"/>
  <c r="G284" i="4"/>
  <c r="K211" i="4"/>
  <c r="K289" i="4" s="1"/>
  <c r="K109" i="4"/>
  <c r="K285" i="4" s="1"/>
  <c r="K8" i="4"/>
  <c r="K281" i="4" s="1"/>
  <c r="G223" i="9"/>
  <c r="G219" i="9"/>
  <c r="D515" i="1"/>
  <c r="E34" i="12" s="1"/>
  <c r="I565" i="1"/>
  <c r="J191" i="12" s="1"/>
  <c r="E590" i="1"/>
  <c r="F60" i="12" s="1"/>
  <c r="C615" i="1"/>
  <c r="D86" i="12" s="1"/>
  <c r="I640" i="1"/>
  <c r="J269" i="12" s="1"/>
  <c r="K660" i="1"/>
  <c r="E715" i="1"/>
  <c r="F321" i="12" s="1"/>
  <c r="E740" i="1"/>
  <c r="F375" i="12" s="1"/>
  <c r="K786" i="1"/>
  <c r="K790" i="1" s="1"/>
  <c r="J842" i="1"/>
  <c r="K556" i="12" s="1"/>
  <c r="K566" i="12" s="1"/>
  <c r="K21" i="11" s="1"/>
  <c r="B872" i="1"/>
  <c r="C112" i="12" s="1"/>
  <c r="J872" i="1"/>
  <c r="K112" i="12" s="1"/>
  <c r="K983" i="1"/>
  <c r="K982" i="1"/>
  <c r="G1027" i="1"/>
  <c r="H531" i="12" s="1"/>
  <c r="H541" i="12" s="1"/>
  <c r="H32" i="11" s="1"/>
  <c r="G350" i="2"/>
  <c r="B352" i="2"/>
  <c r="C35" i="12" s="1"/>
  <c r="E435" i="2"/>
  <c r="F61" i="12" s="1"/>
  <c r="D495" i="2"/>
  <c r="E113" i="12" s="1"/>
  <c r="E495" i="2"/>
  <c r="F113" i="12" s="1"/>
  <c r="B576" i="2"/>
  <c r="C218" i="12" s="1"/>
  <c r="E576" i="2"/>
  <c r="F218" i="12" s="1"/>
  <c r="D771" i="2"/>
  <c r="E480" i="12" s="1"/>
  <c r="F771" i="2"/>
  <c r="G480" i="12" s="1"/>
  <c r="I771" i="2"/>
  <c r="J480" i="12" s="1"/>
  <c r="C273" i="13"/>
  <c r="D36" i="12" s="1"/>
  <c r="D273" i="13"/>
  <c r="E36" i="12" s="1"/>
  <c r="B462" i="13"/>
  <c r="C493" i="13"/>
  <c r="D323" i="12" s="1"/>
  <c r="E493" i="13"/>
  <c r="F323" i="12" s="1"/>
  <c r="G515" i="13"/>
  <c r="H219" i="12" s="1"/>
  <c r="K666" i="13"/>
  <c r="B319" i="4"/>
  <c r="C37" i="12" s="1"/>
  <c r="C454" i="4"/>
  <c r="D194" i="12" s="1"/>
  <c r="F454" i="4"/>
  <c r="G194" i="12" s="1"/>
  <c r="J481" i="4"/>
  <c r="K115" i="12" s="1"/>
  <c r="J508" i="4"/>
  <c r="K63" i="12" s="1"/>
  <c r="I589" i="4"/>
  <c r="J324" i="12" s="1"/>
  <c r="E602" i="5"/>
  <c r="F299" i="12" s="1"/>
  <c r="G492" i="2"/>
  <c r="K263" i="4"/>
  <c r="K507" i="4" s="1"/>
  <c r="G507" i="4"/>
  <c r="K166" i="4"/>
  <c r="K503" i="4" s="1"/>
  <c r="G503" i="4"/>
  <c r="D341" i="4"/>
  <c r="D531" i="4"/>
  <c r="D337" i="4"/>
  <c r="D527" i="4"/>
  <c r="I337" i="4"/>
  <c r="I527" i="4"/>
  <c r="G842" i="5"/>
  <c r="H483" i="12" s="1"/>
  <c r="K833" i="5"/>
  <c r="F495" i="2"/>
  <c r="G113" i="12" s="1"/>
  <c r="I495" i="2"/>
  <c r="J113" i="12" s="1"/>
  <c r="B521" i="2"/>
  <c r="C270" i="12" s="1"/>
  <c r="E521" i="2"/>
  <c r="F270" i="12" s="1"/>
  <c r="J521" i="2"/>
  <c r="K270" i="12" s="1"/>
  <c r="B548" i="2"/>
  <c r="C244" i="12" s="1"/>
  <c r="B602" i="2"/>
  <c r="C192" i="12" s="1"/>
  <c r="C602" i="2"/>
  <c r="D192" i="12" s="1"/>
  <c r="B627" i="2"/>
  <c r="C322" i="12" s="1"/>
  <c r="D627" i="2"/>
  <c r="E322" i="12" s="1"/>
  <c r="K618" i="2"/>
  <c r="I273" i="13"/>
  <c r="J36" i="12" s="1"/>
  <c r="K270" i="13"/>
  <c r="K267" i="13"/>
  <c r="J336" i="13"/>
  <c r="K62" i="12" s="1"/>
  <c r="K363" i="13"/>
  <c r="K364" i="13" s="1"/>
  <c r="B432" i="13"/>
  <c r="C377" i="12" s="1"/>
  <c r="C432" i="13"/>
  <c r="D377" i="12" s="1"/>
  <c r="E432" i="13"/>
  <c r="F377" i="12" s="1"/>
  <c r="J462" i="13"/>
  <c r="B493" i="13"/>
  <c r="C323" i="12" s="1"/>
  <c r="D515" i="13"/>
  <c r="E219" i="12" s="1"/>
  <c r="C541" i="13"/>
  <c r="J541" i="13"/>
  <c r="B672" i="13"/>
  <c r="C481" i="12" s="1"/>
  <c r="J672" i="13"/>
  <c r="K481" i="12" s="1"/>
  <c r="K671" i="13"/>
  <c r="K668" i="13"/>
  <c r="K665" i="13"/>
  <c r="J319" i="4"/>
  <c r="K37" i="12" s="1"/>
  <c r="G319" i="4"/>
  <c r="H37" i="12" s="1"/>
  <c r="B454" i="4"/>
  <c r="C194" i="12" s="1"/>
  <c r="K452" i="4"/>
  <c r="B508" i="4"/>
  <c r="C63" i="12" s="1"/>
  <c r="C508" i="4"/>
  <c r="D63" i="12" s="1"/>
  <c r="F508" i="4"/>
  <c r="G63" i="12" s="1"/>
  <c r="I562" i="4"/>
  <c r="J246" i="12" s="1"/>
  <c r="J562" i="4"/>
  <c r="K246" i="12" s="1"/>
  <c r="J589" i="4"/>
  <c r="K324" i="12" s="1"/>
  <c r="D321" i="5"/>
  <c r="E38" i="12" s="1"/>
  <c r="B506" i="5"/>
  <c r="C273" i="12" s="1"/>
  <c r="B842" i="5"/>
  <c r="C483" i="12" s="1"/>
  <c r="B435" i="6"/>
  <c r="C222" i="12" s="1"/>
  <c r="E463" i="6"/>
  <c r="F196" i="12" s="1"/>
  <c r="D520" i="6"/>
  <c r="E91" i="12" s="1"/>
  <c r="F605" i="6"/>
  <c r="G300" i="12" s="1"/>
  <c r="B635" i="6"/>
  <c r="C248" i="12" s="1"/>
  <c r="F635" i="6"/>
  <c r="G248" i="12" s="1"/>
  <c r="I635" i="6"/>
  <c r="J248" i="12" s="1"/>
  <c r="J719" i="6"/>
  <c r="K274" i="12" s="1"/>
  <c r="G512" i="2"/>
  <c r="K512" i="2"/>
  <c r="G510" i="2"/>
  <c r="G508" i="2"/>
  <c r="K508" i="2"/>
  <c r="K664" i="13"/>
  <c r="G672" i="13"/>
  <c r="H481" i="12" s="1"/>
  <c r="K46" i="4"/>
  <c r="K444" i="4" s="1"/>
  <c r="G444" i="4"/>
  <c r="B534" i="4"/>
  <c r="B344" i="4"/>
  <c r="B336" i="4"/>
  <c r="B526" i="4"/>
  <c r="F342" i="4"/>
  <c r="F532" i="4"/>
  <c r="K91" i="4"/>
  <c r="G337" i="4"/>
  <c r="G527" i="4"/>
  <c r="K43" i="4"/>
  <c r="K525" i="4" s="1"/>
  <c r="G525" i="4"/>
  <c r="K44" i="5"/>
  <c r="K497" i="5" s="1"/>
  <c r="G497" i="5"/>
  <c r="J495" i="2"/>
  <c r="K113" i="12" s="1"/>
  <c r="J548" i="2"/>
  <c r="K244" i="12" s="1"/>
  <c r="C576" i="2"/>
  <c r="D218" i="12" s="1"/>
  <c r="F576" i="2"/>
  <c r="G218" i="12" s="1"/>
  <c r="F627" i="2"/>
  <c r="G322" i="12" s="1"/>
  <c r="D655" i="2"/>
  <c r="E376" i="12" s="1"/>
  <c r="K654" i="2"/>
  <c r="J683" i="2"/>
  <c r="K139" i="12" s="1"/>
  <c r="E771" i="2"/>
  <c r="F480" i="12" s="1"/>
  <c r="F273" i="13"/>
  <c r="G36" i="12" s="1"/>
  <c r="J273" i="13"/>
  <c r="K36" i="12" s="1"/>
  <c r="K266" i="13"/>
  <c r="K304" i="13"/>
  <c r="E336" i="13"/>
  <c r="F62" i="12" s="1"/>
  <c r="E402" i="13"/>
  <c r="F245" i="12" s="1"/>
  <c r="I402" i="13"/>
  <c r="J245" i="12" s="1"/>
  <c r="K398" i="13"/>
  <c r="K394" i="13"/>
  <c r="J432" i="13"/>
  <c r="K377" i="12" s="1"/>
  <c r="D493" i="13"/>
  <c r="E323" i="12" s="1"/>
  <c r="I493" i="13"/>
  <c r="J323" i="12" s="1"/>
  <c r="G493" i="13"/>
  <c r="H323" i="12" s="1"/>
  <c r="D541" i="13"/>
  <c r="K667" i="13"/>
  <c r="C319" i="4"/>
  <c r="D37" i="12" s="1"/>
  <c r="D319" i="4"/>
  <c r="E37" i="12" s="1"/>
  <c r="E319" i="4"/>
  <c r="F37" i="12" s="1"/>
  <c r="I319" i="4"/>
  <c r="J37" i="12" s="1"/>
  <c r="C427" i="4"/>
  <c r="D220" i="12" s="1"/>
  <c r="E427" i="4"/>
  <c r="F220" i="12" s="1"/>
  <c r="G427" i="4"/>
  <c r="H220" i="12" s="1"/>
  <c r="I454" i="4"/>
  <c r="J194" i="12" s="1"/>
  <c r="F378" i="5"/>
  <c r="G64" i="12" s="1"/>
  <c r="I378" i="5"/>
  <c r="J64" i="12" s="1"/>
  <c r="B410" i="5"/>
  <c r="C195" i="12" s="1"/>
  <c r="F506" i="5"/>
  <c r="G273" i="12" s="1"/>
  <c r="J506" i="5"/>
  <c r="K273" i="12" s="1"/>
  <c r="C538" i="5"/>
  <c r="D379" i="12" s="1"/>
  <c r="F842" i="5"/>
  <c r="G483" i="12" s="1"/>
  <c r="J842" i="5"/>
  <c r="K483" i="12" s="1"/>
  <c r="F435" i="6"/>
  <c r="G222" i="12" s="1"/>
  <c r="J435" i="6"/>
  <c r="K222" i="12" s="1"/>
  <c r="B491" i="6"/>
  <c r="C65" i="12" s="1"/>
  <c r="F520" i="6"/>
  <c r="G91" i="12" s="1"/>
  <c r="I520" i="6"/>
  <c r="J91" i="12" s="1"/>
  <c r="B999" i="6"/>
  <c r="C484" i="12" s="1"/>
  <c r="C189" i="7"/>
  <c r="D40" i="12" s="1"/>
  <c r="G487" i="2"/>
  <c r="G589" i="2"/>
  <c r="K560" i="13"/>
  <c r="K566" i="13" s="1"/>
  <c r="H566" i="13" s="1"/>
  <c r="I403" i="12" s="1"/>
  <c r="B566" i="13"/>
  <c r="C403" i="12" s="1"/>
  <c r="K238" i="4"/>
  <c r="K506" i="4" s="1"/>
  <c r="G506" i="4"/>
  <c r="G504" i="4"/>
  <c r="K191" i="4"/>
  <c r="K504" i="4" s="1"/>
  <c r="K141" i="4"/>
  <c r="K502" i="4" s="1"/>
  <c r="G502" i="4"/>
  <c r="D533" i="4"/>
  <c r="D343" i="4"/>
  <c r="D529" i="4"/>
  <c r="D339" i="4"/>
  <c r="D525" i="4"/>
  <c r="D335" i="4"/>
  <c r="K246" i="5"/>
  <c r="K568" i="5" s="1"/>
  <c r="G568" i="5"/>
  <c r="G566" i="5"/>
  <c r="K192" i="5"/>
  <c r="K566" i="5" s="1"/>
  <c r="K133" i="5"/>
  <c r="K564" i="5" s="1"/>
  <c r="G564" i="5"/>
  <c r="G562" i="5"/>
  <c r="K77" i="5"/>
  <c r="K562" i="5" s="1"/>
  <c r="K22" i="5"/>
  <c r="K560" i="5" s="1"/>
  <c r="G560" i="5"/>
  <c r="H746" i="5"/>
  <c r="H509" i="12"/>
  <c r="H515" i="12" s="1"/>
  <c r="H30" i="11" s="1"/>
  <c r="D521" i="2"/>
  <c r="E270" i="12" s="1"/>
  <c r="E548" i="2"/>
  <c r="F244" i="12" s="1"/>
  <c r="F548" i="2"/>
  <c r="G244" i="12" s="1"/>
  <c r="I548" i="2"/>
  <c r="J244" i="12" s="1"/>
  <c r="D576" i="2"/>
  <c r="E218" i="12" s="1"/>
  <c r="F602" i="2"/>
  <c r="G192" i="12" s="1"/>
  <c r="E627" i="2"/>
  <c r="F322" i="12" s="1"/>
  <c r="K626" i="2"/>
  <c r="B655" i="2"/>
  <c r="C376" i="12" s="1"/>
  <c r="C655" i="2"/>
  <c r="D376" i="12" s="1"/>
  <c r="J771" i="2"/>
  <c r="K480" i="12" s="1"/>
  <c r="B273" i="13"/>
  <c r="C36" i="12" s="1"/>
  <c r="E273" i="13"/>
  <c r="F36" i="12" s="1"/>
  <c r="K272" i="13"/>
  <c r="G273" i="13"/>
  <c r="H36" i="12" s="1"/>
  <c r="C306" i="13"/>
  <c r="D114" i="12" s="1"/>
  <c r="D306" i="13"/>
  <c r="E114" i="12" s="1"/>
  <c r="F306" i="13"/>
  <c r="G114" i="12" s="1"/>
  <c r="J306" i="13"/>
  <c r="K114" i="12" s="1"/>
  <c r="K300" i="13"/>
  <c r="D402" i="13"/>
  <c r="E245" i="12" s="1"/>
  <c r="G402" i="13"/>
  <c r="H245" i="12" s="1"/>
  <c r="I432" i="13"/>
  <c r="J377" i="12" s="1"/>
  <c r="E462" i="13"/>
  <c r="F462" i="13"/>
  <c r="F493" i="13"/>
  <c r="G323" i="12" s="1"/>
  <c r="I515" i="13"/>
  <c r="J219" i="12" s="1"/>
  <c r="K514" i="13"/>
  <c r="K534" i="13"/>
  <c r="K371" i="4"/>
  <c r="K373" i="4" s="1"/>
  <c r="D427" i="4"/>
  <c r="E220" i="12" s="1"/>
  <c r="I427" i="4"/>
  <c r="J220" i="12" s="1"/>
  <c r="E454" i="4"/>
  <c r="F194" i="12" s="1"/>
  <c r="D481" i="4"/>
  <c r="E115" i="12" s="1"/>
  <c r="E481" i="4"/>
  <c r="F115" i="12" s="1"/>
  <c r="F481" i="4"/>
  <c r="G115" i="12" s="1"/>
  <c r="I481" i="4"/>
  <c r="J115" i="12" s="1"/>
  <c r="I508" i="4"/>
  <c r="J63" i="12" s="1"/>
  <c r="C562" i="4"/>
  <c r="D246" i="12" s="1"/>
  <c r="E562" i="4"/>
  <c r="C589" i="4"/>
  <c r="D324" i="12" s="1"/>
  <c r="F723" i="4"/>
  <c r="G482" i="12" s="1"/>
  <c r="I321" i="5"/>
  <c r="J38" i="12" s="1"/>
  <c r="C474" i="5"/>
  <c r="D247" i="12" s="1"/>
  <c r="C692" i="5"/>
  <c r="D221" i="12" s="1"/>
  <c r="K22" i="4"/>
  <c r="K603" i="4" s="1"/>
  <c r="K614" i="4" s="1"/>
  <c r="G603" i="4"/>
  <c r="G614" i="4" s="1"/>
  <c r="G655" i="4"/>
  <c r="K74" i="4"/>
  <c r="K655" i="4" s="1"/>
  <c r="K263" i="5"/>
  <c r="K320" i="5" s="1"/>
  <c r="G320" i="5"/>
  <c r="K147" i="5"/>
  <c r="K316" i="5" s="1"/>
  <c r="G316" i="5"/>
  <c r="K38" i="5"/>
  <c r="K312" i="5" s="1"/>
  <c r="G312" i="5"/>
  <c r="K213" i="5"/>
  <c r="K439" i="5" s="1"/>
  <c r="G439" i="5"/>
  <c r="G442" i="5" s="1"/>
  <c r="H116" i="12" s="1"/>
  <c r="G664" i="5"/>
  <c r="K194" i="5"/>
  <c r="K664" i="5" s="1"/>
  <c r="K266" i="6"/>
  <c r="K432" i="6" s="1"/>
  <c r="G432" i="6"/>
  <c r="K155" i="6"/>
  <c r="K428" i="6" s="1"/>
  <c r="G428" i="6"/>
  <c r="K47" i="6"/>
  <c r="K424" i="6" s="1"/>
  <c r="G424" i="6"/>
  <c r="K96" i="6"/>
  <c r="K710" i="6" s="1"/>
  <c r="G710" i="6"/>
  <c r="K46" i="6"/>
  <c r="K708" i="6" s="1"/>
  <c r="G708" i="6"/>
  <c r="E124" i="7"/>
  <c r="E410" i="7" s="1"/>
  <c r="E253" i="7"/>
  <c r="E255" i="7" s="1"/>
  <c r="F92" i="12" s="1"/>
  <c r="D562" i="4"/>
  <c r="F562" i="4"/>
  <c r="G562" i="4"/>
  <c r="H246" i="12" s="1"/>
  <c r="D589" i="4"/>
  <c r="E324" i="12" s="1"/>
  <c r="E589" i="4"/>
  <c r="F324" i="12" s="1"/>
  <c r="G589" i="4"/>
  <c r="H324" i="12" s="1"/>
  <c r="B723" i="4"/>
  <c r="C482" i="12" s="1"/>
  <c r="J378" i="5"/>
  <c r="K64" i="12" s="1"/>
  <c r="F410" i="5"/>
  <c r="G195" i="12" s="1"/>
  <c r="D474" i="5"/>
  <c r="E247" i="12" s="1"/>
  <c r="K71" i="5"/>
  <c r="K466" i="5" s="1"/>
  <c r="K16" i="5"/>
  <c r="K464" i="5" s="1"/>
  <c r="C506" i="5"/>
  <c r="D273" i="12" s="1"/>
  <c r="D570" i="5"/>
  <c r="E325" i="12" s="1"/>
  <c r="B602" i="5"/>
  <c r="C299" i="12" s="1"/>
  <c r="F602" i="5"/>
  <c r="G299" i="12" s="1"/>
  <c r="I602" i="5"/>
  <c r="J299" i="12" s="1"/>
  <c r="I692" i="5"/>
  <c r="J221" i="12" s="1"/>
  <c r="J692" i="5"/>
  <c r="K221" i="12" s="1"/>
  <c r="K683" i="5"/>
  <c r="C842" i="5"/>
  <c r="D483" i="12" s="1"/>
  <c r="B872" i="5"/>
  <c r="C142" i="12" s="1"/>
  <c r="J872" i="5"/>
  <c r="K142" i="12" s="1"/>
  <c r="D376" i="6"/>
  <c r="E39" i="12" s="1"/>
  <c r="C435" i="6"/>
  <c r="D222" i="12" s="1"/>
  <c r="D435" i="6"/>
  <c r="E222" i="12" s="1"/>
  <c r="I435" i="6"/>
  <c r="J222" i="12" s="1"/>
  <c r="D491" i="6"/>
  <c r="E65" i="12" s="1"/>
  <c r="C520" i="6"/>
  <c r="D91" i="12" s="1"/>
  <c r="K511" i="6"/>
  <c r="I577" i="6"/>
  <c r="J117" i="12" s="1"/>
  <c r="G605" i="6"/>
  <c r="H300" i="12" s="1"/>
  <c r="C748" i="6"/>
  <c r="D326" i="12" s="1"/>
  <c r="J947" i="6"/>
  <c r="K170" i="12" s="1"/>
  <c r="K175" i="12" s="1"/>
  <c r="C999" i="6"/>
  <c r="D484" i="12" s="1"/>
  <c r="K432" i="5"/>
  <c r="K72" i="5"/>
  <c r="K498" i="5" s="1"/>
  <c r="G498" i="5"/>
  <c r="K273" i="5"/>
  <c r="K569" i="5" s="1"/>
  <c r="G569" i="5"/>
  <c r="K158" i="5"/>
  <c r="K565" i="5" s="1"/>
  <c r="G565" i="5"/>
  <c r="K49" i="5"/>
  <c r="K561" i="5" s="1"/>
  <c r="G561" i="5"/>
  <c r="K129" i="6"/>
  <c r="K655" i="6" s="1"/>
  <c r="G655" i="6"/>
  <c r="E690" i="6"/>
  <c r="E691" i="6" s="1"/>
  <c r="F380" i="12" s="1"/>
  <c r="G407" i="14"/>
  <c r="K407" i="14"/>
  <c r="K405" i="14"/>
  <c r="G405" i="14"/>
  <c r="G403" i="14"/>
  <c r="K403" i="14"/>
  <c r="F432" i="14"/>
  <c r="F436" i="14" s="1"/>
  <c r="G67" i="12" s="1"/>
  <c r="F384" i="14"/>
  <c r="F387" i="14" s="1"/>
  <c r="G356" i="12" s="1"/>
  <c r="G586" i="13"/>
  <c r="G594" i="13" s="1"/>
  <c r="F589" i="4"/>
  <c r="G324" i="12" s="1"/>
  <c r="K581" i="4"/>
  <c r="F664" i="4"/>
  <c r="G660" i="12" s="1"/>
  <c r="G19" i="11" s="1"/>
  <c r="J696" i="4"/>
  <c r="I723" i="4"/>
  <c r="J482" i="12" s="1"/>
  <c r="G723" i="4"/>
  <c r="H482" i="12" s="1"/>
  <c r="E321" i="5"/>
  <c r="F38" i="12" s="1"/>
  <c r="C378" i="5"/>
  <c r="D64" i="12" s="1"/>
  <c r="C410" i="5"/>
  <c r="D195" i="12" s="1"/>
  <c r="F474" i="5"/>
  <c r="G247" i="12" s="1"/>
  <c r="E506" i="5"/>
  <c r="F273" i="12" s="1"/>
  <c r="K500" i="5"/>
  <c r="F538" i="5"/>
  <c r="G379" i="12" s="1"/>
  <c r="I538" i="5"/>
  <c r="J379" i="12" s="1"/>
  <c r="G538" i="5"/>
  <c r="H379" i="12" s="1"/>
  <c r="B570" i="5"/>
  <c r="C325" i="12" s="1"/>
  <c r="F570" i="5"/>
  <c r="G325" i="12" s="1"/>
  <c r="J570" i="5"/>
  <c r="K325" i="12" s="1"/>
  <c r="C602" i="5"/>
  <c r="D299" i="12" s="1"/>
  <c r="J602" i="5"/>
  <c r="E668" i="5"/>
  <c r="F405" i="12" s="1"/>
  <c r="F411" i="12" s="1"/>
  <c r="D692" i="5"/>
  <c r="E221" i="12" s="1"/>
  <c r="F692" i="5"/>
  <c r="G221" i="12" s="1"/>
  <c r="K682" i="5"/>
  <c r="D842" i="5"/>
  <c r="E483" i="12" s="1"/>
  <c r="C872" i="5"/>
  <c r="D142" i="12" s="1"/>
  <c r="C376" i="6"/>
  <c r="D39" i="12" s="1"/>
  <c r="E376" i="6"/>
  <c r="F39" i="12" s="1"/>
  <c r="I376" i="6"/>
  <c r="J39" i="12" s="1"/>
  <c r="F463" i="6"/>
  <c r="G196" i="12" s="1"/>
  <c r="C491" i="6"/>
  <c r="D65" i="12" s="1"/>
  <c r="E491" i="6"/>
  <c r="F65" i="12" s="1"/>
  <c r="K509" i="6"/>
  <c r="J635" i="6"/>
  <c r="K248" i="12" s="1"/>
  <c r="F748" i="6"/>
  <c r="G326" i="12" s="1"/>
  <c r="F340" i="14"/>
  <c r="G93" i="12" s="1"/>
  <c r="J340" i="14"/>
  <c r="K93" i="12" s="1"/>
  <c r="B387" i="14"/>
  <c r="C356" i="12" s="1"/>
  <c r="J387" i="14"/>
  <c r="K356" i="12" s="1"/>
  <c r="C436" i="14"/>
  <c r="D67" i="12" s="1"/>
  <c r="F461" i="14"/>
  <c r="G119" i="12" s="1"/>
  <c r="B577" i="14"/>
  <c r="C302" i="12" s="1"/>
  <c r="F577" i="14"/>
  <c r="G302" i="12" s="1"/>
  <c r="K236" i="5"/>
  <c r="K319" i="5" s="1"/>
  <c r="G319" i="5"/>
  <c r="G317" i="5"/>
  <c r="K179" i="5"/>
  <c r="K317" i="5" s="1"/>
  <c r="K121" i="5"/>
  <c r="K315" i="5" s="1"/>
  <c r="G315" i="5"/>
  <c r="G313" i="5"/>
  <c r="K66" i="5"/>
  <c r="K313" i="5" s="1"/>
  <c r="K11" i="5"/>
  <c r="K311" i="5" s="1"/>
  <c r="G311" i="5"/>
  <c r="K160" i="5"/>
  <c r="K663" i="5" s="1"/>
  <c r="G663" i="5"/>
  <c r="G433" i="6"/>
  <c r="K296" i="6"/>
  <c r="K433" i="6" s="1"/>
  <c r="K239" i="6"/>
  <c r="K431" i="6" s="1"/>
  <c r="G431" i="6"/>
  <c r="G429" i="6"/>
  <c r="K183" i="6"/>
  <c r="K429" i="6" s="1"/>
  <c r="K127" i="6"/>
  <c r="K427" i="6" s="1"/>
  <c r="G427" i="6"/>
  <c r="G425" i="6"/>
  <c r="K72" i="6"/>
  <c r="K425" i="6" s="1"/>
  <c r="K19" i="6"/>
  <c r="K423" i="6" s="1"/>
  <c r="G423" i="6"/>
  <c r="K151" i="6"/>
  <c r="K513" i="6" s="1"/>
  <c r="G513" i="6"/>
  <c r="G520" i="6" s="1"/>
  <c r="H91" i="12" s="1"/>
  <c r="K237" i="6"/>
  <c r="K631" i="6" s="1"/>
  <c r="G631" i="6"/>
  <c r="K89" i="7"/>
  <c r="K230" i="7" s="1"/>
  <c r="G230" i="7"/>
  <c r="G451" i="4"/>
  <c r="G447" i="4"/>
  <c r="G533" i="4"/>
  <c r="G529" i="4"/>
  <c r="B562" i="4"/>
  <c r="C246" i="12" s="1"/>
  <c r="K557" i="4"/>
  <c r="K552" i="4"/>
  <c r="B589" i="4"/>
  <c r="C324" i="12" s="1"/>
  <c r="K585" i="4"/>
  <c r="B664" i="4"/>
  <c r="C660" i="12" s="1"/>
  <c r="C19" i="11" s="1"/>
  <c r="D664" i="4"/>
  <c r="E660" i="12" s="1"/>
  <c r="E19" i="11" s="1"/>
  <c r="E664" i="4"/>
  <c r="F660" i="12" s="1"/>
  <c r="F19" i="11" s="1"/>
  <c r="D723" i="4"/>
  <c r="E482" i="12" s="1"/>
  <c r="E723" i="4"/>
  <c r="F482" i="12" s="1"/>
  <c r="K716" i="4"/>
  <c r="D378" i="5"/>
  <c r="E64" i="12" s="1"/>
  <c r="D410" i="5"/>
  <c r="E195" i="12" s="1"/>
  <c r="I410" i="5"/>
  <c r="J195" i="12" s="1"/>
  <c r="J410" i="5"/>
  <c r="K195" i="12" s="1"/>
  <c r="K244" i="5"/>
  <c r="K408" i="5" s="1"/>
  <c r="K188" i="5"/>
  <c r="K406" i="5" s="1"/>
  <c r="K129" i="5"/>
  <c r="K404" i="5" s="1"/>
  <c r="K400" i="5"/>
  <c r="I442" i="5"/>
  <c r="J116" i="12" s="1"/>
  <c r="K98" i="5"/>
  <c r="K435" i="5" s="1"/>
  <c r="K42" i="5"/>
  <c r="K433" i="5" s="1"/>
  <c r="E474" i="5"/>
  <c r="F247" i="12" s="1"/>
  <c r="K43" i="5"/>
  <c r="K465" i="5" s="1"/>
  <c r="I506" i="5"/>
  <c r="J273" i="12" s="1"/>
  <c r="B538" i="5"/>
  <c r="C379" i="12" s="1"/>
  <c r="J538" i="5"/>
  <c r="K379" i="12" s="1"/>
  <c r="K536" i="5"/>
  <c r="K531" i="5"/>
  <c r="E570" i="5"/>
  <c r="F325" i="12" s="1"/>
  <c r="G567" i="5"/>
  <c r="B668" i="5"/>
  <c r="C405" i="12" s="1"/>
  <c r="E692" i="5"/>
  <c r="F221" i="12" s="1"/>
  <c r="K691" i="5"/>
  <c r="K686" i="5"/>
  <c r="C793" i="5"/>
  <c r="D431" i="12" s="1"/>
  <c r="D437" i="12" s="1"/>
  <c r="G793" i="5"/>
  <c r="E842" i="5"/>
  <c r="F483" i="12" s="1"/>
  <c r="I842" i="5"/>
  <c r="J483" i="12" s="1"/>
  <c r="K839" i="5"/>
  <c r="K834" i="5"/>
  <c r="K864" i="5"/>
  <c r="C463" i="6"/>
  <c r="D196" i="12" s="1"/>
  <c r="J520" i="6"/>
  <c r="K91" i="12" s="1"/>
  <c r="K517" i="6"/>
  <c r="D577" i="6"/>
  <c r="E117" i="12" s="1"/>
  <c r="K575" i="6"/>
  <c r="G577" i="6"/>
  <c r="H117" i="12" s="1"/>
  <c r="D605" i="6"/>
  <c r="E300" i="12" s="1"/>
  <c r="I605" i="6"/>
  <c r="J300" i="12" s="1"/>
  <c r="K597" i="6"/>
  <c r="K593" i="6"/>
  <c r="F719" i="6"/>
  <c r="G274" i="12" s="1"/>
  <c r="I748" i="6"/>
  <c r="J326" i="12" s="1"/>
  <c r="K746" i="6"/>
  <c r="K987" i="6"/>
  <c r="C255" i="7"/>
  <c r="D92" i="12" s="1"/>
  <c r="D255" i="7"/>
  <c r="E92" i="12" s="1"/>
  <c r="K651" i="6"/>
  <c r="K146" i="7"/>
  <c r="K345" i="7" s="1"/>
  <c r="H322" i="7"/>
  <c r="K322" i="7" s="1"/>
  <c r="K143" i="7"/>
  <c r="K434" i="7" s="1"/>
  <c r="G434" i="7"/>
  <c r="K94" i="7"/>
  <c r="K432" i="7" s="1"/>
  <c r="G432" i="7"/>
  <c r="K42" i="7"/>
  <c r="K430" i="7" s="1"/>
  <c r="G430" i="7"/>
  <c r="G659" i="4"/>
  <c r="G406" i="5"/>
  <c r="G504" i="5"/>
  <c r="G375" i="6"/>
  <c r="G371" i="6"/>
  <c r="G367" i="6"/>
  <c r="G490" i="6"/>
  <c r="B663" i="6"/>
  <c r="C354" i="12" s="1"/>
  <c r="I663" i="6"/>
  <c r="J354" i="12" s="1"/>
  <c r="K688" i="6"/>
  <c r="K681" i="6"/>
  <c r="C719" i="6"/>
  <c r="D274" i="12" s="1"/>
  <c r="D719" i="6"/>
  <c r="E274" i="12" s="1"/>
  <c r="B748" i="6"/>
  <c r="C326" i="12" s="1"/>
  <c r="K745" i="6"/>
  <c r="J802" i="6"/>
  <c r="B947" i="6"/>
  <c r="C170" i="12" s="1"/>
  <c r="C175" i="12" s="1"/>
  <c r="K942" i="6"/>
  <c r="E999" i="6"/>
  <c r="F484" i="12" s="1"/>
  <c r="I999" i="6"/>
  <c r="J484" i="12" s="1"/>
  <c r="K997" i="6"/>
  <c r="K992" i="6"/>
  <c r="K989" i="6"/>
  <c r="B189" i="7"/>
  <c r="C40" i="12" s="1"/>
  <c r="F189" i="7"/>
  <c r="G40" i="12" s="1"/>
  <c r="I189" i="7"/>
  <c r="J40" i="12" s="1"/>
  <c r="C233" i="7"/>
  <c r="D66" i="12" s="1"/>
  <c r="F233" i="7"/>
  <c r="G66" i="12" s="1"/>
  <c r="J278" i="7"/>
  <c r="K249" i="12" s="1"/>
  <c r="B301" i="7"/>
  <c r="C275" i="12" s="1"/>
  <c r="C301" i="7"/>
  <c r="D275" i="12" s="1"/>
  <c r="D301" i="7"/>
  <c r="E275" i="12" s="1"/>
  <c r="F301" i="7"/>
  <c r="G275" i="12" s="1"/>
  <c r="D323" i="7"/>
  <c r="E381" i="12" s="1"/>
  <c r="B367" i="7"/>
  <c r="C223" i="12" s="1"/>
  <c r="F367" i="7"/>
  <c r="G223" i="12" s="1"/>
  <c r="I367" i="7"/>
  <c r="J223" i="12" s="1"/>
  <c r="C389" i="7"/>
  <c r="D197" i="12" s="1"/>
  <c r="D478" i="7"/>
  <c r="E485" i="12" s="1"/>
  <c r="G478" i="7"/>
  <c r="H485" i="12" s="1"/>
  <c r="F362" i="14"/>
  <c r="G198" i="12" s="1"/>
  <c r="I362" i="14"/>
  <c r="J198" i="12" s="1"/>
  <c r="C490" i="14"/>
  <c r="D224" i="12" s="1"/>
  <c r="E490" i="14"/>
  <c r="F224" i="12" s="1"/>
  <c r="F490" i="14"/>
  <c r="G224" i="12" s="1"/>
  <c r="D548" i="14"/>
  <c r="E250" i="12" s="1"/>
  <c r="C762" i="14"/>
  <c r="D664" i="12" s="1"/>
  <c r="K264" i="6"/>
  <c r="K632" i="6" s="1"/>
  <c r="G632" i="6"/>
  <c r="K126" i="6"/>
  <c r="K711" i="6" s="1"/>
  <c r="G711" i="6"/>
  <c r="G709" i="6"/>
  <c r="K71" i="6"/>
  <c r="K709" i="6" s="1"/>
  <c r="K18" i="6"/>
  <c r="K707" i="6" s="1"/>
  <c r="G707" i="6"/>
  <c r="G748" i="6"/>
  <c r="H326" i="12" s="1"/>
  <c r="K142" i="7"/>
  <c r="K300" i="7" s="1"/>
  <c r="G300" i="7"/>
  <c r="C635" i="6"/>
  <c r="D248" i="12" s="1"/>
  <c r="D663" i="6"/>
  <c r="E354" i="12" s="1"/>
  <c r="F663" i="6"/>
  <c r="G354" i="12" s="1"/>
  <c r="J663" i="6"/>
  <c r="K354" i="12" s="1"/>
  <c r="B691" i="6"/>
  <c r="C380" i="12" s="1"/>
  <c r="D691" i="6"/>
  <c r="E380" i="12" s="1"/>
  <c r="J691" i="6"/>
  <c r="K380" i="12" s="1"/>
  <c r="K680" i="6"/>
  <c r="B719" i="6"/>
  <c r="C274" i="12" s="1"/>
  <c r="D748" i="6"/>
  <c r="E326" i="12" s="1"/>
  <c r="J748" i="6"/>
  <c r="K326" i="12" s="1"/>
  <c r="K747" i="6"/>
  <c r="I802" i="6"/>
  <c r="G802" i="6"/>
  <c r="K967" i="6"/>
  <c r="K974" i="6" s="1"/>
  <c r="D999" i="6"/>
  <c r="E484" i="12" s="1"/>
  <c r="K988" i="6"/>
  <c r="J189" i="7"/>
  <c r="K40" i="12" s="1"/>
  <c r="B233" i="7"/>
  <c r="C66" i="12" s="1"/>
  <c r="I233" i="7"/>
  <c r="J66" i="12" s="1"/>
  <c r="C278" i="7"/>
  <c r="D249" i="12" s="1"/>
  <c r="D278" i="7"/>
  <c r="E249" i="12" s="1"/>
  <c r="C367" i="7"/>
  <c r="D223" i="12" s="1"/>
  <c r="E457" i="7"/>
  <c r="F301" i="12" s="1"/>
  <c r="B296" i="14"/>
  <c r="C17" i="12" s="1"/>
  <c r="F318" i="14"/>
  <c r="G41" i="12" s="1"/>
  <c r="E411" i="14"/>
  <c r="F382" i="12" s="1"/>
  <c r="F657" i="14"/>
  <c r="G328" i="12" s="1"/>
  <c r="J762" i="14"/>
  <c r="K664" i="12" s="1"/>
  <c r="K341" i="7"/>
  <c r="G346" i="7"/>
  <c r="H355" i="12" s="1"/>
  <c r="L355" i="12" s="1"/>
  <c r="G656" i="14"/>
  <c r="K656" i="14"/>
  <c r="K648" i="14"/>
  <c r="G648" i="14"/>
  <c r="E663" i="6"/>
  <c r="F354" i="12" s="1"/>
  <c r="C691" i="6"/>
  <c r="D380" i="12" s="1"/>
  <c r="I691" i="6"/>
  <c r="J380" i="12" s="1"/>
  <c r="K690" i="6"/>
  <c r="K740" i="6"/>
  <c r="K793" i="6"/>
  <c r="F999" i="6"/>
  <c r="G484" i="12" s="1"/>
  <c r="J999" i="6"/>
  <c r="K484" i="12" s="1"/>
  <c r="I278" i="7"/>
  <c r="J249" i="12" s="1"/>
  <c r="E301" i="7"/>
  <c r="F275" i="12" s="1"/>
  <c r="B389" i="7"/>
  <c r="C197" i="12" s="1"/>
  <c r="F389" i="7"/>
  <c r="G197" i="12" s="1"/>
  <c r="J389" i="7"/>
  <c r="K197" i="12" s="1"/>
  <c r="J457" i="7"/>
  <c r="K301" i="12" s="1"/>
  <c r="D461" i="14"/>
  <c r="E119" i="12" s="1"/>
  <c r="E816" i="14"/>
  <c r="F486" i="12" s="1"/>
  <c r="I816" i="14"/>
  <c r="J486" i="12" s="1"/>
  <c r="F377" i="9"/>
  <c r="G68" i="12" s="1"/>
  <c r="K547" i="14"/>
  <c r="G547" i="14"/>
  <c r="G543" i="14"/>
  <c r="G539" i="14"/>
  <c r="K63" i="7"/>
  <c r="K229" i="7" s="1"/>
  <c r="K251" i="7"/>
  <c r="F278" i="7"/>
  <c r="G249" i="12" s="1"/>
  <c r="G297" i="7"/>
  <c r="K93" i="7"/>
  <c r="K298" i="7" s="1"/>
  <c r="F346" i="7"/>
  <c r="G355" i="12" s="1"/>
  <c r="E367" i="7"/>
  <c r="F223" i="12" s="1"/>
  <c r="D124" i="7"/>
  <c r="D410" i="7" s="1"/>
  <c r="D413" i="7" s="1"/>
  <c r="E100" i="7"/>
  <c r="E409" i="7" s="1"/>
  <c r="D435" i="7"/>
  <c r="E327" i="12" s="1"/>
  <c r="E435" i="7"/>
  <c r="F327" i="12" s="1"/>
  <c r="C457" i="7"/>
  <c r="D301" i="12" s="1"/>
  <c r="F457" i="7"/>
  <c r="G301" i="12" s="1"/>
  <c r="I457" i="7"/>
  <c r="J301" i="12" s="1"/>
  <c r="B478" i="7"/>
  <c r="C485" i="12" s="1"/>
  <c r="E478" i="7"/>
  <c r="F485" i="12" s="1"/>
  <c r="J478" i="7"/>
  <c r="K485" i="12" s="1"/>
  <c r="K473" i="7"/>
  <c r="B318" i="14"/>
  <c r="C41" i="12" s="1"/>
  <c r="J318" i="14"/>
  <c r="K41" i="12" s="1"/>
  <c r="C340" i="14"/>
  <c r="D93" i="12" s="1"/>
  <c r="B362" i="14"/>
  <c r="C198" i="12" s="1"/>
  <c r="C387" i="14"/>
  <c r="D356" i="12" s="1"/>
  <c r="I411" i="14"/>
  <c r="J382" i="12" s="1"/>
  <c r="E436" i="14"/>
  <c r="F67" i="12" s="1"/>
  <c r="E461" i="14"/>
  <c r="F119" i="12" s="1"/>
  <c r="J461" i="14"/>
  <c r="I490" i="14"/>
  <c r="J224" i="12" s="1"/>
  <c r="C519" i="14"/>
  <c r="D276" i="12" s="1"/>
  <c r="D577" i="14"/>
  <c r="E302" i="12" s="1"/>
  <c r="C657" i="14"/>
  <c r="D328" i="12" s="1"/>
  <c r="H707" i="14"/>
  <c r="F816" i="14"/>
  <c r="G486" i="12" s="1"/>
  <c r="J473" i="9"/>
  <c r="K199" i="12" s="1"/>
  <c r="I537" i="9"/>
  <c r="J251" i="12" s="1"/>
  <c r="C601" i="9"/>
  <c r="D357" i="12" s="1"/>
  <c r="K118" i="7"/>
  <c r="K433" i="7" s="1"/>
  <c r="G433" i="7"/>
  <c r="G431" i="7"/>
  <c r="K68" i="7"/>
  <c r="K431" i="7" s="1"/>
  <c r="K17" i="7"/>
  <c r="K429" i="7" s="1"/>
  <c r="G429" i="7"/>
  <c r="K406" i="14"/>
  <c r="G406" i="14"/>
  <c r="J301" i="7"/>
  <c r="K275" i="12" s="1"/>
  <c r="K318" i="7"/>
  <c r="E76" i="7"/>
  <c r="E408" i="7" s="1"/>
  <c r="E323" i="7"/>
  <c r="F381" i="12" s="1"/>
  <c r="E51" i="7"/>
  <c r="E407" i="7" s="1"/>
  <c r="F478" i="7"/>
  <c r="G485" i="12" s="1"/>
  <c r="K472" i="7"/>
  <c r="C318" i="14"/>
  <c r="D41" i="12" s="1"/>
  <c r="D340" i="14"/>
  <c r="E93" i="12" s="1"/>
  <c r="J362" i="14"/>
  <c r="K198" i="12" s="1"/>
  <c r="B411" i="14"/>
  <c r="C382" i="12" s="1"/>
  <c r="F411" i="14"/>
  <c r="G382" i="12" s="1"/>
  <c r="J411" i="14"/>
  <c r="K382" i="12" s="1"/>
  <c r="J436" i="14"/>
  <c r="K67" i="12" s="1"/>
  <c r="C461" i="14"/>
  <c r="J490" i="14"/>
  <c r="K224" i="12" s="1"/>
  <c r="K488" i="14"/>
  <c r="I519" i="14"/>
  <c r="J276" i="12" s="1"/>
  <c r="E548" i="14"/>
  <c r="F250" i="12" s="1"/>
  <c r="G545" i="14"/>
  <c r="B657" i="14"/>
  <c r="C328" i="12" s="1"/>
  <c r="D762" i="14"/>
  <c r="E664" i="12" s="1"/>
  <c r="E762" i="14"/>
  <c r="F664" i="12" s="1"/>
  <c r="C816" i="14"/>
  <c r="D486" i="12" s="1"/>
  <c r="C410" i="9"/>
  <c r="D225" i="12" s="1"/>
  <c r="K41" i="7"/>
  <c r="K296" i="7" s="1"/>
  <c r="G296" i="7"/>
  <c r="K546" i="14"/>
  <c r="G546" i="14"/>
  <c r="G544" i="14"/>
  <c r="K544" i="14"/>
  <c r="K542" i="14"/>
  <c r="G542" i="14"/>
  <c r="G540" i="14"/>
  <c r="K540" i="14"/>
  <c r="K538" i="14"/>
  <c r="G538" i="14"/>
  <c r="K176" i="9"/>
  <c r="K408" i="9" s="1"/>
  <c r="G408" i="9"/>
  <c r="G406" i="9"/>
  <c r="K124" i="9"/>
  <c r="K406" i="9" s="1"/>
  <c r="K69" i="9"/>
  <c r="K404" i="9" s="1"/>
  <c r="G404" i="9"/>
  <c r="G402" i="9"/>
  <c r="K19" i="9"/>
  <c r="K402" i="9" s="1"/>
  <c r="G658" i="6"/>
  <c r="E185" i="7"/>
  <c r="E189" i="7" s="1"/>
  <c r="F40" i="12" s="1"/>
  <c r="K113" i="7"/>
  <c r="K231" i="7" s="1"/>
  <c r="K12" i="7"/>
  <c r="K227" i="7" s="1"/>
  <c r="B255" i="7"/>
  <c r="C92" i="12" s="1"/>
  <c r="J255" i="7"/>
  <c r="K92" i="12" s="1"/>
  <c r="I323" i="7"/>
  <c r="J381" i="12" s="1"/>
  <c r="K364" i="7"/>
  <c r="I389" i="7"/>
  <c r="J197" i="12" s="1"/>
  <c r="B435" i="7"/>
  <c r="C327" i="12" s="1"/>
  <c r="B457" i="7"/>
  <c r="C301" i="12" s="1"/>
  <c r="K453" i="7"/>
  <c r="K476" i="7"/>
  <c r="E318" i="14"/>
  <c r="F41" i="12" s="1"/>
  <c r="I318" i="14"/>
  <c r="J41" i="12" s="1"/>
  <c r="E340" i="14"/>
  <c r="F93" i="12" s="1"/>
  <c r="G340" i="14"/>
  <c r="H93" i="12" s="1"/>
  <c r="I340" i="14"/>
  <c r="J93" i="12" s="1"/>
  <c r="E362" i="14"/>
  <c r="F198" i="12" s="1"/>
  <c r="K352" i="14"/>
  <c r="I387" i="14"/>
  <c r="J356" i="12" s="1"/>
  <c r="G387" i="14"/>
  <c r="H356" i="12" s="1"/>
  <c r="K378" i="14"/>
  <c r="K387" i="14" s="1"/>
  <c r="C411" i="14"/>
  <c r="D382" i="12" s="1"/>
  <c r="G404" i="14"/>
  <c r="B436" i="14"/>
  <c r="C67" i="12" s="1"/>
  <c r="I436" i="14"/>
  <c r="J67" i="12" s="1"/>
  <c r="K433" i="14"/>
  <c r="K430" i="14"/>
  <c r="K429" i="14"/>
  <c r="I461" i="14"/>
  <c r="K458" i="14"/>
  <c r="K453" i="14"/>
  <c r="B490" i="14"/>
  <c r="C224" i="12" s="1"/>
  <c r="G490" i="14"/>
  <c r="H224" i="12" s="1"/>
  <c r="K484" i="14"/>
  <c r="E577" i="14"/>
  <c r="F302" i="12" s="1"/>
  <c r="F762" i="14"/>
  <c r="G664" i="12" s="1"/>
  <c r="I762" i="14"/>
  <c r="J664" i="12" s="1"/>
  <c r="D288" i="9"/>
  <c r="B377" i="9"/>
  <c r="C68" i="12" s="1"/>
  <c r="C377" i="9"/>
  <c r="D68" i="12" s="1"/>
  <c r="C442" i="9"/>
  <c r="D442" i="9"/>
  <c r="B537" i="9"/>
  <c r="K126" i="9"/>
  <c r="K597" i="9" s="1"/>
  <c r="G597" i="9"/>
  <c r="G628" i="9"/>
  <c r="K100" i="9"/>
  <c r="K628" i="9" s="1"/>
  <c r="D384" i="14"/>
  <c r="D387" i="14" s="1"/>
  <c r="E356" i="12" s="1"/>
  <c r="G433" i="14"/>
  <c r="G458" i="14"/>
  <c r="G453" i="14"/>
  <c r="K754" i="14"/>
  <c r="D816" i="14"/>
  <c r="E486" i="12" s="1"/>
  <c r="K813" i="14"/>
  <c r="B256" i="9"/>
  <c r="C42" i="12" s="1"/>
  <c r="C256" i="9"/>
  <c r="D42" i="12" s="1"/>
  <c r="F256" i="9"/>
  <c r="G42" i="12" s="1"/>
  <c r="J256" i="9"/>
  <c r="K42" i="12" s="1"/>
  <c r="B288" i="9"/>
  <c r="F288" i="9"/>
  <c r="C345" i="9"/>
  <c r="D94" i="12" s="1"/>
  <c r="E345" i="9"/>
  <c r="F94" i="12" s="1"/>
  <c r="J410" i="9"/>
  <c r="K225" i="12" s="1"/>
  <c r="B442" i="9"/>
  <c r="J442" i="9"/>
  <c r="B473" i="9"/>
  <c r="C199" i="12" s="1"/>
  <c r="K470" i="9"/>
  <c r="J537" i="9"/>
  <c r="K251" i="12" s="1"/>
  <c r="D601" i="9"/>
  <c r="E357" i="12" s="1"/>
  <c r="B633" i="9"/>
  <c r="C383" i="12" s="1"/>
  <c r="F633" i="9"/>
  <c r="G383" i="12" s="1"/>
  <c r="B697" i="9"/>
  <c r="G474" i="10"/>
  <c r="H95" i="12" s="1"/>
  <c r="K202" i="9"/>
  <c r="G409" i="9"/>
  <c r="K97" i="9"/>
  <c r="K405" i="9" s="1"/>
  <c r="G405" i="9"/>
  <c r="J816" i="14"/>
  <c r="K486" i="12" s="1"/>
  <c r="K815" i="14"/>
  <c r="K812" i="14"/>
  <c r="K809" i="14"/>
  <c r="G816" i="14"/>
  <c r="H486" i="12" s="1"/>
  <c r="I256" i="9"/>
  <c r="J42" i="12" s="1"/>
  <c r="F106" i="9"/>
  <c r="F313" i="9" s="1"/>
  <c r="F320" i="9" s="1"/>
  <c r="J345" i="9"/>
  <c r="E377" i="9"/>
  <c r="F68" i="12" s="1"/>
  <c r="J377" i="9"/>
  <c r="E410" i="9"/>
  <c r="F225" i="12" s="1"/>
  <c r="F410" i="9"/>
  <c r="G225" i="12" s="1"/>
  <c r="I473" i="9"/>
  <c r="J199" i="12" s="1"/>
  <c r="B505" i="9"/>
  <c r="C409" i="12" s="1"/>
  <c r="I505" i="9"/>
  <c r="J409" i="12" s="1"/>
  <c r="J411" i="12" s="1"/>
  <c r="C633" i="9"/>
  <c r="D383" i="12" s="1"/>
  <c r="J633" i="9"/>
  <c r="K383" i="12" s="1"/>
  <c r="E697" i="9"/>
  <c r="F435" i="12" s="1"/>
  <c r="F697" i="9"/>
  <c r="G435" i="12" s="1"/>
  <c r="J368" i="10"/>
  <c r="K384" i="12" s="1"/>
  <c r="K99" i="9"/>
  <c r="K596" i="9" s="1"/>
  <c r="G596" i="9"/>
  <c r="K22" i="9"/>
  <c r="K625" i="9" s="1"/>
  <c r="G625" i="9"/>
  <c r="K758" i="14"/>
  <c r="G762" i="14"/>
  <c r="H664" i="12" s="1"/>
  <c r="K808" i="14"/>
  <c r="J288" i="9"/>
  <c r="D345" i="9"/>
  <c r="E94" i="12" s="1"/>
  <c r="F345" i="9"/>
  <c r="G94" i="12" s="1"/>
  <c r="I345" i="9"/>
  <c r="J94" i="12" s="1"/>
  <c r="D377" i="9"/>
  <c r="E68" i="12" s="1"/>
  <c r="I377" i="9"/>
  <c r="J68" i="12" s="1"/>
  <c r="G377" i="9"/>
  <c r="H68" i="12" s="1"/>
  <c r="B410" i="9"/>
  <c r="C225" i="12" s="1"/>
  <c r="D410" i="9"/>
  <c r="E225" i="12" s="1"/>
  <c r="I410" i="9"/>
  <c r="J225" i="12" s="1"/>
  <c r="C473" i="9"/>
  <c r="D199" i="12" s="1"/>
  <c r="F473" i="9"/>
  <c r="G199" i="12" s="1"/>
  <c r="C505" i="9"/>
  <c r="D409" i="12" s="1"/>
  <c r="F505" i="9"/>
  <c r="G409" i="12" s="1"/>
  <c r="J505" i="9"/>
  <c r="E537" i="9"/>
  <c r="F251" i="12" s="1"/>
  <c r="F537" i="9"/>
  <c r="G251" i="12" s="1"/>
  <c r="B601" i="9"/>
  <c r="C357" i="12" s="1"/>
  <c r="J601" i="9"/>
  <c r="E633" i="9"/>
  <c r="F383" i="12" s="1"/>
  <c r="I633" i="9"/>
  <c r="J383" i="12" s="1"/>
  <c r="H665" i="9"/>
  <c r="D697" i="9"/>
  <c r="E435" i="12" s="1"/>
  <c r="E437" i="12" s="1"/>
  <c r="D745" i="9"/>
  <c r="E487" i="12" s="1"/>
  <c r="F170" i="10"/>
  <c r="G43" i="12" s="1"/>
  <c r="B453" i="10"/>
  <c r="C226" i="12" s="1"/>
  <c r="F453" i="10"/>
  <c r="G226" i="12" s="1"/>
  <c r="J474" i="10"/>
  <c r="K95" i="12" s="1"/>
  <c r="J523" i="10"/>
  <c r="K488" i="12" s="1"/>
  <c r="G168" i="10"/>
  <c r="K89" i="10"/>
  <c r="K168" i="10" s="1"/>
  <c r="K37" i="10"/>
  <c r="K166" i="10" s="1"/>
  <c r="G166" i="10"/>
  <c r="G431" i="10"/>
  <c r="K97" i="10"/>
  <c r="K431" i="10" s="1"/>
  <c r="K45" i="10"/>
  <c r="K429" i="10" s="1"/>
  <c r="G429" i="10"/>
  <c r="B722" i="9"/>
  <c r="C329" i="12" s="1"/>
  <c r="E722" i="9"/>
  <c r="F329" i="12" s="1"/>
  <c r="K715" i="9"/>
  <c r="C745" i="9"/>
  <c r="D487" i="12" s="1"/>
  <c r="K741" i="9"/>
  <c r="G745" i="9"/>
  <c r="H487" i="12" s="1"/>
  <c r="C170" i="10"/>
  <c r="D43" i="12" s="1"/>
  <c r="C286" i="10"/>
  <c r="D200" i="12" s="1"/>
  <c r="D286" i="10"/>
  <c r="E200" i="12" s="1"/>
  <c r="B316" i="10"/>
  <c r="C252" i="12" s="1"/>
  <c r="B368" i="10"/>
  <c r="C384" i="12" s="1"/>
  <c r="E368" i="10"/>
  <c r="F384" i="12" s="1"/>
  <c r="F368" i="10"/>
  <c r="G384" i="12" s="1"/>
  <c r="C388" i="10"/>
  <c r="D304" i="12" s="1"/>
  <c r="E388" i="10"/>
  <c r="F304" i="12" s="1"/>
  <c r="I388" i="10"/>
  <c r="J304" i="12" s="1"/>
  <c r="E410" i="10"/>
  <c r="F358" i="12" s="1"/>
  <c r="B433" i="10"/>
  <c r="C330" i="12" s="1"/>
  <c r="C433" i="10"/>
  <c r="D330" i="12" s="1"/>
  <c r="F433" i="10"/>
  <c r="G330" i="12" s="1"/>
  <c r="J433" i="10"/>
  <c r="K330" i="12" s="1"/>
  <c r="K473" i="10"/>
  <c r="C523" i="10"/>
  <c r="D488" i="12" s="1"/>
  <c r="G523" i="10"/>
  <c r="H488" i="12" s="1"/>
  <c r="C722" i="9"/>
  <c r="D329" i="12" s="1"/>
  <c r="K714" i="9"/>
  <c r="K740" i="9"/>
  <c r="D170" i="10"/>
  <c r="E43" i="12" s="1"/>
  <c r="E256" i="10"/>
  <c r="F69" i="12" s="1"/>
  <c r="E286" i="10"/>
  <c r="F200" i="12" s="1"/>
  <c r="I286" i="10"/>
  <c r="J200" i="12" s="1"/>
  <c r="C316" i="10"/>
  <c r="D252" i="12" s="1"/>
  <c r="F316" i="10"/>
  <c r="G252" i="12" s="1"/>
  <c r="I346" i="10"/>
  <c r="J278" i="12" s="1"/>
  <c r="J346" i="10"/>
  <c r="K278" i="12" s="1"/>
  <c r="C368" i="10"/>
  <c r="D384" i="12" s="1"/>
  <c r="I410" i="10"/>
  <c r="J358" i="12" s="1"/>
  <c r="D433" i="10"/>
  <c r="E330" i="12" s="1"/>
  <c r="K448" i="10"/>
  <c r="K472" i="10"/>
  <c r="D523" i="10"/>
  <c r="E488" i="12" s="1"/>
  <c r="I523" i="10"/>
  <c r="J488" i="12" s="1"/>
  <c r="K63" i="10"/>
  <c r="K167" i="10" s="1"/>
  <c r="G167" i="10"/>
  <c r="K71" i="10"/>
  <c r="K430" i="10" s="1"/>
  <c r="G430" i="10"/>
  <c r="G283" i="9"/>
  <c r="G288" i="9" s="1"/>
  <c r="G469" i="9"/>
  <c r="G473" i="9" s="1"/>
  <c r="H199" i="12" s="1"/>
  <c r="G722" i="9"/>
  <c r="H329" i="12" s="1"/>
  <c r="J722" i="9"/>
  <c r="K329" i="12" s="1"/>
  <c r="K718" i="9"/>
  <c r="J745" i="9"/>
  <c r="K487" i="12" s="1"/>
  <c r="K744" i="9"/>
  <c r="B170" i="10"/>
  <c r="C43" i="12" s="1"/>
  <c r="J170" i="10"/>
  <c r="K43" i="12" s="1"/>
  <c r="B256" i="10"/>
  <c r="C69" i="12" s="1"/>
  <c r="C346" i="10"/>
  <c r="D278" i="12" s="1"/>
  <c r="D346" i="10"/>
  <c r="E278" i="12" s="1"/>
  <c r="I368" i="10"/>
  <c r="J384" i="12" s="1"/>
  <c r="F388" i="10"/>
  <c r="G304" i="12" s="1"/>
  <c r="K385" i="10"/>
  <c r="J410" i="10"/>
  <c r="K358" i="12" s="1"/>
  <c r="D453" i="10"/>
  <c r="E226" i="12" s="1"/>
  <c r="E453" i="10"/>
  <c r="F226" i="12" s="1"/>
  <c r="C474" i="10"/>
  <c r="D95" i="12" s="1"/>
  <c r="D474" i="10"/>
  <c r="E95" i="12" s="1"/>
  <c r="E523" i="10"/>
  <c r="F488" i="12" s="1"/>
  <c r="K521" i="10"/>
  <c r="G282" i="10"/>
  <c r="G343" i="10"/>
  <c r="G362" i="14" l="1"/>
  <c r="H198" i="12" s="1"/>
  <c r="I615" i="1"/>
  <c r="J86" i="12" s="1"/>
  <c r="C465" i="1"/>
  <c r="D10" i="12" s="1"/>
  <c r="J535" i="4"/>
  <c r="K272" i="12" s="1"/>
  <c r="K533" i="4"/>
  <c r="I76" i="9"/>
  <c r="I132" i="9"/>
  <c r="I50" i="9"/>
  <c r="I25" i="9"/>
  <c r="C119" i="12"/>
  <c r="C122" i="12" s="1"/>
  <c r="C145" i="12"/>
  <c r="C148" i="12" s="1"/>
  <c r="C14" i="11" s="1"/>
  <c r="K295" i="14"/>
  <c r="K296" i="14" s="1"/>
  <c r="K275" i="14"/>
  <c r="K119" i="12"/>
  <c r="K145" i="12"/>
  <c r="D119" i="12"/>
  <c r="D122" i="12" s="1"/>
  <c r="D145" i="12"/>
  <c r="D148" i="12"/>
  <c r="J119" i="12"/>
  <c r="J122" i="12" s="1"/>
  <c r="J145" i="12"/>
  <c r="J148" i="12" s="1"/>
  <c r="J14" i="11" s="1"/>
  <c r="K903" i="1"/>
  <c r="F437" i="12"/>
  <c r="G411" i="12"/>
  <c r="I330" i="2"/>
  <c r="K388" i="10"/>
  <c r="L304" i="12" s="1"/>
  <c r="K872" i="5"/>
  <c r="H872" i="5" s="1"/>
  <c r="G602" i="2"/>
  <c r="H192" i="12" s="1"/>
  <c r="K528" i="1"/>
  <c r="K540" i="1" s="1"/>
  <c r="H540" i="1" s="1"/>
  <c r="G233" i="7"/>
  <c r="H66" i="12" s="1"/>
  <c r="G346" i="10"/>
  <c r="H278" i="12" s="1"/>
  <c r="G691" i="6"/>
  <c r="H380" i="12" s="1"/>
  <c r="I208" i="9"/>
  <c r="I183" i="9"/>
  <c r="K532" i="4"/>
  <c r="G437" i="12"/>
  <c r="K655" i="2"/>
  <c r="H655" i="2" s="1"/>
  <c r="I376" i="12" s="1"/>
  <c r="G655" i="2"/>
  <c r="H376" i="12" s="1"/>
  <c r="L22" i="11"/>
  <c r="G346" i="4"/>
  <c r="C667" i="12"/>
  <c r="K340" i="14"/>
  <c r="H340" i="14" s="1"/>
  <c r="I104" i="2"/>
  <c r="F148" i="12"/>
  <c r="G548" i="2"/>
  <c r="H244" i="12" s="1"/>
  <c r="K683" i="2"/>
  <c r="H683" i="2" s="1"/>
  <c r="I139" i="12" s="1"/>
  <c r="K697" i="9"/>
  <c r="H697" i="9" s="1"/>
  <c r="K538" i="6"/>
  <c r="K550" i="6" s="1"/>
  <c r="H550" i="6" s="1"/>
  <c r="L636" i="12"/>
  <c r="K410" i="10"/>
  <c r="L358" i="12" s="1"/>
  <c r="K345" i="9"/>
  <c r="H345" i="9" s="1"/>
  <c r="E148" i="12"/>
  <c r="K346" i="10"/>
  <c r="L278" i="12" s="1"/>
  <c r="G577" i="14"/>
  <c r="H302" i="12" s="1"/>
  <c r="H305" i="12" s="1"/>
  <c r="K255" i="7"/>
  <c r="H255" i="7" s="1"/>
  <c r="I92" i="12" s="1"/>
  <c r="I209" i="13"/>
  <c r="J12" i="12" s="1"/>
  <c r="G627" i="2"/>
  <c r="H322" i="12" s="1"/>
  <c r="J23" i="11"/>
  <c r="H1118" i="1"/>
  <c r="I763" i="12" s="1"/>
  <c r="L763" i="12" s="1"/>
  <c r="L773" i="12" s="1"/>
  <c r="L25" i="11" s="1"/>
  <c r="I25" i="10"/>
  <c r="K505" i="9"/>
  <c r="L409" i="12" s="1"/>
  <c r="K316" i="10"/>
  <c r="I220" i="9"/>
  <c r="I225" i="9" s="1"/>
  <c r="J18" i="12" s="1"/>
  <c r="K323" i="7"/>
  <c r="H323" i="7" s="1"/>
  <c r="C209" i="13"/>
  <c r="D12" i="12" s="1"/>
  <c r="C346" i="4"/>
  <c r="K462" i="2"/>
  <c r="L87" i="12" s="1"/>
  <c r="J225" i="9"/>
  <c r="K18" i="12" s="1"/>
  <c r="G601" i="9"/>
  <c r="H357" i="12" s="1"/>
  <c r="K306" i="13"/>
  <c r="H306" i="13" s="1"/>
  <c r="K872" i="1"/>
  <c r="K1083" i="1"/>
  <c r="K1089" i="1" s="1"/>
  <c r="H1089" i="1" s="1"/>
  <c r="I737" i="12" s="1"/>
  <c r="I747" i="12" s="1"/>
  <c r="I24" i="11" s="1"/>
  <c r="D292" i="4"/>
  <c r="E13" i="12" s="1"/>
  <c r="K457" i="7"/>
  <c r="C292" i="4"/>
  <c r="D13" i="12" s="1"/>
  <c r="G715" i="1"/>
  <c r="H321" i="12" s="1"/>
  <c r="D465" i="1"/>
  <c r="E10" i="12" s="1"/>
  <c r="K802" i="6"/>
  <c r="H802" i="6" s="1"/>
  <c r="G436" i="14"/>
  <c r="H67" i="12" s="1"/>
  <c r="I53" i="6"/>
  <c r="L509" i="12"/>
  <c r="L515" i="12" s="1"/>
  <c r="L30" i="11" s="1"/>
  <c r="I157" i="9"/>
  <c r="K804" i="1"/>
  <c r="K815" i="1" s="1"/>
  <c r="F535" i="4"/>
  <c r="G272" i="12" s="1"/>
  <c r="G279" i="12" s="1"/>
  <c r="G15" i="11" s="1"/>
  <c r="I136" i="15"/>
  <c r="H462" i="13"/>
  <c r="G565" i="1"/>
  <c r="H191" i="12" s="1"/>
  <c r="K551" i="1"/>
  <c r="K565" i="1" s="1"/>
  <c r="G665" i="1"/>
  <c r="H243" i="12" s="1"/>
  <c r="K562" i="4"/>
  <c r="H562" i="4" s="1"/>
  <c r="I246" i="12" s="1"/>
  <c r="H453" i="12"/>
  <c r="H463" i="12" s="1"/>
  <c r="G668" i="5"/>
  <c r="H405" i="12" s="1"/>
  <c r="H411" i="12" s="1"/>
  <c r="K668" i="5"/>
  <c r="L405" i="12" s="1"/>
  <c r="G481" i="4"/>
  <c r="H115" i="12" s="1"/>
  <c r="K577" i="14"/>
  <c r="L302" i="12" s="1"/>
  <c r="K526" i="4"/>
  <c r="K336" i="4"/>
  <c r="G997" i="1"/>
  <c r="H479" i="12" s="1"/>
  <c r="J346" i="4"/>
  <c r="G495" i="2"/>
  <c r="H113" i="12" s="1"/>
  <c r="G462" i="2"/>
  <c r="H87" i="12" s="1"/>
  <c r="K664" i="4"/>
  <c r="L660" i="12" s="1"/>
  <c r="K657" i="14"/>
  <c r="L328" i="12" s="1"/>
  <c r="G765" i="1"/>
  <c r="K1057" i="1"/>
  <c r="H1057" i="1" s="1"/>
  <c r="I710" i="12" s="1"/>
  <c r="K363" i="1"/>
  <c r="G640" i="1"/>
  <c r="H269" i="12" s="1"/>
  <c r="H320" i="9"/>
  <c r="K51" i="2"/>
  <c r="K389" i="1"/>
  <c r="G740" i="1"/>
  <c r="H375" i="12" s="1"/>
  <c r="G615" i="1"/>
  <c r="H86" i="12" s="1"/>
  <c r="K456" i="1"/>
  <c r="K231" i="1"/>
  <c r="H799" i="2"/>
  <c r="H685" i="12"/>
  <c r="H694" i="12" s="1"/>
  <c r="K414" i="1"/>
  <c r="G461" i="14"/>
  <c r="B535" i="4"/>
  <c r="C272" i="12" s="1"/>
  <c r="C279" i="12" s="1"/>
  <c r="I346" i="4"/>
  <c r="K588" i="1"/>
  <c r="K590" i="1" s="1"/>
  <c r="E667" i="12"/>
  <c r="J385" i="12"/>
  <c r="J17" i="11" s="1"/>
  <c r="G842" i="1"/>
  <c r="H556" i="12" s="1"/>
  <c r="H566" i="12" s="1"/>
  <c r="H21" i="11" s="1"/>
  <c r="C29" i="11"/>
  <c r="C23" i="11"/>
  <c r="K319" i="4"/>
  <c r="H319" i="4" s="1"/>
  <c r="I37" i="12" s="1"/>
  <c r="G771" i="2"/>
  <c r="H480" i="12" s="1"/>
  <c r="K286" i="10"/>
  <c r="L200" i="12" s="1"/>
  <c r="G635" i="6"/>
  <c r="H248" i="12" s="1"/>
  <c r="G435" i="2"/>
  <c r="H61" i="12" s="1"/>
  <c r="M61" i="12" s="1"/>
  <c r="K427" i="4"/>
  <c r="H427" i="4" s="1"/>
  <c r="I220" i="12" s="1"/>
  <c r="H594" i="13"/>
  <c r="K481" i="4"/>
  <c r="G301" i="7"/>
  <c r="H275" i="12" s="1"/>
  <c r="G690" i="1"/>
  <c r="H217" i="12" s="1"/>
  <c r="H175" i="12"/>
  <c r="K490" i="14"/>
  <c r="K537" i="9"/>
  <c r="L251" i="12" s="1"/>
  <c r="K442" i="9"/>
  <c r="K318" i="14"/>
  <c r="L41" i="12" s="1"/>
  <c r="K757" i="1"/>
  <c r="K365" i="2"/>
  <c r="K378" i="2" s="1"/>
  <c r="L11" i="12" s="1"/>
  <c r="K25" i="2"/>
  <c r="G442" i="9"/>
  <c r="G463" i="6"/>
  <c r="H196" i="12" s="1"/>
  <c r="K602" i="2"/>
  <c r="L192" i="12" s="1"/>
  <c r="K842" i="1"/>
  <c r="L556" i="12" s="1"/>
  <c r="L566" i="12" s="1"/>
  <c r="I566" i="12" s="1"/>
  <c r="I21" i="11" s="1"/>
  <c r="L21" i="11" s="1"/>
  <c r="G576" i="2"/>
  <c r="H218" i="12" s="1"/>
  <c r="K256" i="9"/>
  <c r="H256" i="9" s="1"/>
  <c r="K519" i="14"/>
  <c r="H519" i="14" s="1"/>
  <c r="E535" i="4"/>
  <c r="F272" i="12" s="1"/>
  <c r="F279" i="12" s="1"/>
  <c r="F15" i="11" s="1"/>
  <c r="I180" i="2"/>
  <c r="K435" i="2"/>
  <c r="K576" i="2"/>
  <c r="L218" i="12" s="1"/>
  <c r="K521" i="2"/>
  <c r="L270" i="12" s="1"/>
  <c r="G378" i="5"/>
  <c r="H64" i="12" s="1"/>
  <c r="K473" i="9"/>
  <c r="L199" i="12" s="1"/>
  <c r="I166" i="7"/>
  <c r="J16" i="12" s="1"/>
  <c r="J667" i="12"/>
  <c r="J19" i="11" s="1"/>
  <c r="G286" i="10"/>
  <c r="H200" i="12" s="1"/>
  <c r="K663" i="6"/>
  <c r="L354" i="12" s="1"/>
  <c r="K463" i="6"/>
  <c r="C227" i="12"/>
  <c r="C12" i="11" s="1"/>
  <c r="I352" i="2"/>
  <c r="J35" i="12" s="1"/>
  <c r="G148" i="10"/>
  <c r="H19" i="12" s="1"/>
  <c r="G298" i="5"/>
  <c r="H14" i="12" s="1"/>
  <c r="I292" i="4"/>
  <c r="J13" i="12" s="1"/>
  <c r="K209" i="13"/>
  <c r="L12" i="12" s="1"/>
  <c r="K51" i="1"/>
  <c r="K256" i="10"/>
  <c r="L69" i="12" s="1"/>
  <c r="K148" i="10"/>
  <c r="L19" i="12" s="1"/>
  <c r="K722" i="9"/>
  <c r="H722" i="9" s="1"/>
  <c r="K605" i="6"/>
  <c r="L300" i="12" s="1"/>
  <c r="K842" i="5"/>
  <c r="H842" i="5" s="1"/>
  <c r="I483" i="12" s="1"/>
  <c r="K538" i="5"/>
  <c r="H538" i="5" s="1"/>
  <c r="E635" i="6"/>
  <c r="F248" i="12" s="1"/>
  <c r="B166" i="7"/>
  <c r="C16" i="12" s="1"/>
  <c r="K377" i="9"/>
  <c r="H377" i="9" s="1"/>
  <c r="I68" i="12" s="1"/>
  <c r="M68" i="12" s="1"/>
  <c r="H903" i="1"/>
  <c r="I580" i="12" s="1"/>
  <c r="L580" i="12" s="1"/>
  <c r="L590" i="12" s="1"/>
  <c r="K305" i="12"/>
  <c r="G491" i="6"/>
  <c r="H65" i="12" s="1"/>
  <c r="K474" i="5"/>
  <c r="H474" i="5" s="1"/>
  <c r="K389" i="7"/>
  <c r="K166" i="7"/>
  <c r="H166" i="7" s="1"/>
  <c r="I16" i="12" s="1"/>
  <c r="K523" i="10"/>
  <c r="L488" i="12" s="1"/>
  <c r="G318" i="14"/>
  <c r="H41" i="12" s="1"/>
  <c r="E346" i="4"/>
  <c r="G508" i="4"/>
  <c r="H63" i="12" s="1"/>
  <c r="G316" i="10"/>
  <c r="H252" i="12" s="1"/>
  <c r="K150" i="1"/>
  <c r="K432" i="13"/>
  <c r="C535" i="4"/>
  <c r="D272" i="12" s="1"/>
  <c r="D279" i="12" s="1"/>
  <c r="K362" i="14"/>
  <c r="K411" i="14"/>
  <c r="K189" i="7"/>
  <c r="H189" i="7" s="1"/>
  <c r="G411" i="14"/>
  <c r="H382" i="12" s="1"/>
  <c r="D411" i="12"/>
  <c r="G170" i="10"/>
  <c r="H43" i="12" s="1"/>
  <c r="K506" i="5"/>
  <c r="K529" i="4"/>
  <c r="G515" i="1"/>
  <c r="H34" i="12" s="1"/>
  <c r="K635" i="6"/>
  <c r="C201" i="12"/>
  <c r="C13" i="11" s="1"/>
  <c r="G633" i="9"/>
  <c r="H383" i="12" s="1"/>
  <c r="D535" i="4"/>
  <c r="E272" i="12" s="1"/>
  <c r="E279" i="12" s="1"/>
  <c r="E15" i="11" s="1"/>
  <c r="K288" i="9"/>
  <c r="H288" i="9" s="1"/>
  <c r="K341" i="4"/>
  <c r="K531" i="4"/>
  <c r="K378" i="5"/>
  <c r="K715" i="1"/>
  <c r="K225" i="9"/>
  <c r="L18" i="12" s="1"/>
  <c r="K765" i="1"/>
  <c r="K346" i="7"/>
  <c r="H346" i="7" s="1"/>
  <c r="G506" i="5"/>
  <c r="H273" i="12" s="1"/>
  <c r="K278" i="7"/>
  <c r="H278" i="7" s="1"/>
  <c r="K376" i="6"/>
  <c r="L39" i="12" s="1"/>
  <c r="K491" i="6"/>
  <c r="E411" i="12"/>
  <c r="C44" i="12"/>
  <c r="C9" i="11" s="1"/>
  <c r="H790" i="14"/>
  <c r="L434" i="12"/>
  <c r="G663" i="6"/>
  <c r="H354" i="12" s="1"/>
  <c r="K301" i="7"/>
  <c r="G435" i="7"/>
  <c r="H327" i="12" s="1"/>
  <c r="G657" i="14"/>
  <c r="H328" i="12" s="1"/>
  <c r="D70" i="12"/>
  <c r="D10" i="11" s="1"/>
  <c r="K577" i="6"/>
  <c r="H577" i="6" s="1"/>
  <c r="K227" i="12"/>
  <c r="K12" i="11" s="1"/>
  <c r="H614" i="4"/>
  <c r="K541" i="13"/>
  <c r="H541" i="13" s="1"/>
  <c r="G122" i="12"/>
  <c r="C385" i="12"/>
  <c r="C17" i="11" s="1"/>
  <c r="E227" i="12"/>
  <c r="E12" i="11" s="1"/>
  <c r="B346" i="4"/>
  <c r="E122" i="12"/>
  <c r="K292" i="4"/>
  <c r="K602" i="5"/>
  <c r="H602" i="5" s="1"/>
  <c r="I299" i="12" s="1"/>
  <c r="K508" i="4"/>
  <c r="L63" i="12" s="1"/>
  <c r="E96" i="12"/>
  <c r="E11" i="11" s="1"/>
  <c r="E872" i="1"/>
  <c r="F112" i="12" s="1"/>
  <c r="F122" i="12" s="1"/>
  <c r="D590" i="1"/>
  <c r="E60" i="12" s="1"/>
  <c r="E70" i="12" s="1"/>
  <c r="E565" i="1"/>
  <c r="F191" i="12" s="1"/>
  <c r="F201" i="12" s="1"/>
  <c r="F13" i="11" s="1"/>
  <c r="F515" i="1"/>
  <c r="G34" i="12" s="1"/>
  <c r="G44" i="12" s="1"/>
  <c r="G9" i="11" s="1"/>
  <c r="G256" i="10"/>
  <c r="H69" i="12" s="1"/>
  <c r="K344" i="4"/>
  <c r="K534" i="4"/>
  <c r="K493" i="13"/>
  <c r="L323" i="12" s="1"/>
  <c r="K23" i="11"/>
  <c r="K29" i="11"/>
  <c r="G433" i="10"/>
  <c r="H330" i="12" s="1"/>
  <c r="G292" i="4"/>
  <c r="H13" i="12" s="1"/>
  <c r="K816" i="14"/>
  <c r="H816" i="14" s="1"/>
  <c r="K201" i="12"/>
  <c r="K13" i="11" s="1"/>
  <c r="G376" i="6"/>
  <c r="H39" i="12" s="1"/>
  <c r="G410" i="5"/>
  <c r="H195" i="12" s="1"/>
  <c r="G667" i="12"/>
  <c r="K385" i="12"/>
  <c r="K17" i="11" s="1"/>
  <c r="K627" i="2"/>
  <c r="G227" i="12"/>
  <c r="G12" i="11" s="1"/>
  <c r="G489" i="12"/>
  <c r="G20" i="11" s="1"/>
  <c r="K122" i="12"/>
  <c r="K690" i="1"/>
  <c r="L217" i="12" s="1"/>
  <c r="D44" i="12"/>
  <c r="D9" i="11" s="1"/>
  <c r="G96" i="12"/>
  <c r="G11" i="11" s="1"/>
  <c r="C70" i="12"/>
  <c r="K70" i="12"/>
  <c r="K10" i="11" s="1"/>
  <c r="J331" i="12"/>
  <c r="K365" i="10"/>
  <c r="K368" i="10" s="1"/>
  <c r="K198" i="10"/>
  <c r="K202" i="10" s="1"/>
  <c r="H202" i="10" s="1"/>
  <c r="H606" i="14"/>
  <c r="I172" i="12" s="1"/>
  <c r="L172" i="12"/>
  <c r="G148" i="12"/>
  <c r="H590" i="12"/>
  <c r="H31" i="11" s="1"/>
  <c r="K520" i="6"/>
  <c r="L91" i="12" s="1"/>
  <c r="D385" i="12"/>
  <c r="D17" i="11" s="1"/>
  <c r="G331" i="12"/>
  <c r="K281" i="1"/>
  <c r="K474" i="10"/>
  <c r="H474" i="10" s="1"/>
  <c r="K633" i="9"/>
  <c r="L383" i="12" s="1"/>
  <c r="K367" i="7"/>
  <c r="K233" i="7"/>
  <c r="K453" i="10"/>
  <c r="L226" i="12" s="1"/>
  <c r="K745" i="9"/>
  <c r="L487" i="12" s="1"/>
  <c r="D331" i="12"/>
  <c r="H505" i="9"/>
  <c r="I409" i="12" s="1"/>
  <c r="K762" i="14"/>
  <c r="H762" i="14" s="1"/>
  <c r="D359" i="12"/>
  <c r="D16" i="11" s="1"/>
  <c r="K667" i="12"/>
  <c r="K19" i="11" s="1"/>
  <c r="G719" i="6"/>
  <c r="H274" i="12" s="1"/>
  <c r="D667" i="12"/>
  <c r="K947" i="6"/>
  <c r="L170" i="12" s="1"/>
  <c r="K723" i="4"/>
  <c r="H723" i="4" s="1"/>
  <c r="F667" i="12"/>
  <c r="G321" i="5"/>
  <c r="H38" i="12" s="1"/>
  <c r="K589" i="4"/>
  <c r="L324" i="12" s="1"/>
  <c r="K489" i="12"/>
  <c r="K20" i="11" s="1"/>
  <c r="K495" i="2"/>
  <c r="H495" i="2" s="1"/>
  <c r="K273" i="13"/>
  <c r="L36" i="12" s="1"/>
  <c r="I535" i="4"/>
  <c r="J272" i="12" s="1"/>
  <c r="J279" i="12" s="1"/>
  <c r="K997" i="1"/>
  <c r="L479" i="12" s="1"/>
  <c r="G225" i="9"/>
  <c r="H18" i="12" s="1"/>
  <c r="K257" i="1"/>
  <c r="E201" i="12"/>
  <c r="E13" i="11" s="1"/>
  <c r="G352" i="2"/>
  <c r="H35" i="12" s="1"/>
  <c r="G70" i="12"/>
  <c r="J227" i="12"/>
  <c r="J12" i="11" s="1"/>
  <c r="B615" i="1"/>
  <c r="C86" i="12" s="1"/>
  <c r="C96" i="12" s="1"/>
  <c r="C11" i="11" s="1"/>
  <c r="J296" i="14"/>
  <c r="K17" i="12" s="1"/>
  <c r="G351" i="6"/>
  <c r="H15" i="12" s="1"/>
  <c r="I351" i="6"/>
  <c r="J15" i="12" s="1"/>
  <c r="G590" i="1"/>
  <c r="H60" i="12" s="1"/>
  <c r="H435" i="2"/>
  <c r="L61" i="12"/>
  <c r="H872" i="1"/>
  <c r="L112" i="12"/>
  <c r="H457" i="7"/>
  <c r="L301" i="12"/>
  <c r="H388" i="10"/>
  <c r="K460" i="14"/>
  <c r="K100" i="1"/>
  <c r="K451" i="1"/>
  <c r="K452" i="1"/>
  <c r="K125" i="1"/>
  <c r="K543" i="14"/>
  <c r="K163" i="14"/>
  <c r="F246" i="12"/>
  <c r="F298" i="12"/>
  <c r="F305" i="12" s="1"/>
  <c r="H373" i="4"/>
  <c r="L89" i="12"/>
  <c r="H548" i="2"/>
  <c r="L244" i="12"/>
  <c r="H364" i="13"/>
  <c r="I88" i="12" s="1"/>
  <c r="L88" i="12"/>
  <c r="L252" i="12"/>
  <c r="K506" i="1"/>
  <c r="K515" i="1" s="1"/>
  <c r="E359" i="12"/>
  <c r="E16" i="11" s="1"/>
  <c r="C331" i="12"/>
  <c r="K44" i="12"/>
  <c r="K9" i="11" s="1"/>
  <c r="G201" i="12"/>
  <c r="G13" i="11" s="1"/>
  <c r="K478" i="7"/>
  <c r="H478" i="7" s="1"/>
  <c r="F359" i="12"/>
  <c r="F16" i="11" s="1"/>
  <c r="G359" i="12"/>
  <c r="G16" i="11" s="1"/>
  <c r="K748" i="6"/>
  <c r="K410" i="5"/>
  <c r="K435" i="6"/>
  <c r="K692" i="5"/>
  <c r="J305" i="12"/>
  <c r="D346" i="4"/>
  <c r="C411" i="12"/>
  <c r="K672" i="13"/>
  <c r="F331" i="12"/>
  <c r="G465" i="1"/>
  <c r="H10" i="12" s="1"/>
  <c r="K298" i="5"/>
  <c r="K253" i="12"/>
  <c r="K665" i="1"/>
  <c r="F346" i="4"/>
  <c r="G385" i="12"/>
  <c r="G17" i="11" s="1"/>
  <c r="F44" i="12"/>
  <c r="F9" i="11" s="1"/>
  <c r="E351" i="6"/>
  <c r="F15" i="12" s="1"/>
  <c r="F20" i="12" s="1"/>
  <c r="F8" i="11" s="1"/>
  <c r="K454" i="4"/>
  <c r="L194" i="12" s="1"/>
  <c r="B378" i="2"/>
  <c r="C11" i="12" s="1"/>
  <c r="K451" i="14"/>
  <c r="K23" i="14"/>
  <c r="I515" i="12"/>
  <c r="I30" i="11" s="1"/>
  <c r="H790" i="1"/>
  <c r="I401" i="12" s="1"/>
  <c r="L401" i="12"/>
  <c r="K629" i="1"/>
  <c r="K640" i="1" s="1"/>
  <c r="K177" i="1"/>
  <c r="K340" i="6"/>
  <c r="K351" i="6" s="1"/>
  <c r="K53" i="6"/>
  <c r="K455" i="14"/>
  <c r="K136" i="14"/>
  <c r="H974" i="6"/>
  <c r="I406" i="12" s="1"/>
  <c r="L406" i="12"/>
  <c r="E298" i="12"/>
  <c r="E305" i="12" s="1"/>
  <c r="E246" i="12"/>
  <c r="E253" i="12" s="1"/>
  <c r="H336" i="13"/>
  <c r="I62" i="12" s="1"/>
  <c r="M62" i="12" s="1"/>
  <c r="L62" i="12"/>
  <c r="K307" i="1"/>
  <c r="K459" i="1"/>
  <c r="K460" i="1"/>
  <c r="K332" i="1"/>
  <c r="K999" i="6"/>
  <c r="H999" i="6" s="1"/>
  <c r="K691" i="6"/>
  <c r="K771" i="2"/>
  <c r="K279" i="12"/>
  <c r="D227" i="12"/>
  <c r="D12" i="11" s="1"/>
  <c r="K433" i="10"/>
  <c r="K170" i="10"/>
  <c r="K601" i="9"/>
  <c r="K436" i="14"/>
  <c r="H387" i="14"/>
  <c r="G410" i="9"/>
  <c r="H225" i="12" s="1"/>
  <c r="K359" i="12"/>
  <c r="G435" i="6"/>
  <c r="H222" i="12" s="1"/>
  <c r="G664" i="4"/>
  <c r="K570" i="5"/>
  <c r="K402" i="13"/>
  <c r="K148" i="12"/>
  <c r="F385" i="12"/>
  <c r="F17" i="11" s="1"/>
  <c r="J201" i="12"/>
  <c r="J13" i="11" s="1"/>
  <c r="K515" i="13"/>
  <c r="G454" i="4"/>
  <c r="H194" i="12" s="1"/>
  <c r="J96" i="12"/>
  <c r="J11" i="11" s="1"/>
  <c r="K76" i="1"/>
  <c r="K191" i="14"/>
  <c r="F227" i="12"/>
  <c r="F12" i="11" s="1"/>
  <c r="K409" i="9"/>
  <c r="K410" i="9" s="1"/>
  <c r="L225" i="12" s="1"/>
  <c r="K208" i="9"/>
  <c r="H208" i="9" s="1"/>
  <c r="H432" i="13"/>
  <c r="L377" i="12"/>
  <c r="K539" i="14"/>
  <c r="K51" i="14"/>
  <c r="H793" i="5"/>
  <c r="I431" i="12" s="1"/>
  <c r="H431" i="12"/>
  <c r="G298" i="12"/>
  <c r="G305" i="12" s="1"/>
  <c r="G246" i="12"/>
  <c r="G253" i="12" s="1"/>
  <c r="K527" i="4"/>
  <c r="K337" i="4"/>
  <c r="H1027" i="1"/>
  <c r="I531" i="12" s="1"/>
  <c r="L531" i="12"/>
  <c r="L541" i="12" s="1"/>
  <c r="J359" i="12"/>
  <c r="D96" i="12"/>
  <c r="D11" i="11" s="1"/>
  <c r="D201" i="12"/>
  <c r="D13" i="11" s="1"/>
  <c r="D253" i="12"/>
  <c r="E331" i="12"/>
  <c r="G548" i="14"/>
  <c r="H250" i="12" s="1"/>
  <c r="E413" i="7"/>
  <c r="K435" i="7"/>
  <c r="K719" i="6"/>
  <c r="C359" i="12"/>
  <c r="K321" i="5"/>
  <c r="L38" i="12" s="1"/>
  <c r="D305" i="12"/>
  <c r="K442" i="5"/>
  <c r="C305" i="12"/>
  <c r="G570" i="5"/>
  <c r="H325" i="12" s="1"/>
  <c r="G535" i="4"/>
  <c r="H272" i="12" s="1"/>
  <c r="G521" i="2"/>
  <c r="H270" i="12" s="1"/>
  <c r="F70" i="12"/>
  <c r="E44" i="12"/>
  <c r="E9" i="11" s="1"/>
  <c r="E489" i="12"/>
  <c r="E20" i="11" s="1"/>
  <c r="K740" i="1"/>
  <c r="C253" i="12"/>
  <c r="K352" i="2"/>
  <c r="K615" i="1"/>
  <c r="K331" i="12"/>
  <c r="J615" i="1"/>
  <c r="K86" i="12" s="1"/>
  <c r="K96" i="12" s="1"/>
  <c r="K11" i="11" s="1"/>
  <c r="F465" i="1"/>
  <c r="G10" i="12" s="1"/>
  <c r="G20" i="12" s="1"/>
  <c r="G8" i="11" s="1"/>
  <c r="F96" i="12"/>
  <c r="F11" i="11" s="1"/>
  <c r="E385" i="12"/>
  <c r="E17" i="11" s="1"/>
  <c r="J70" i="12"/>
  <c r="F489" i="12"/>
  <c r="F20" i="11" s="1"/>
  <c r="J253" i="12"/>
  <c r="K26" i="1"/>
  <c r="H119" i="12" l="1"/>
  <c r="H145" i="12"/>
  <c r="H148" i="12" s="1"/>
  <c r="H14" i="11" s="1"/>
  <c r="F253" i="12"/>
  <c r="H122" i="12"/>
  <c r="E20" i="12"/>
  <c r="E8" i="11" s="1"/>
  <c r="H346" i="10"/>
  <c r="L93" i="12"/>
  <c r="L223" i="12"/>
  <c r="H367" i="7"/>
  <c r="H209" i="13"/>
  <c r="I12" i="12" s="1"/>
  <c r="H378" i="2"/>
  <c r="I11" i="12" s="1"/>
  <c r="H577" i="14"/>
  <c r="I302" i="12" s="1"/>
  <c r="H233" i="7"/>
  <c r="I66" i="12" s="1"/>
  <c r="M66" i="12" s="1"/>
  <c r="L249" i="12"/>
  <c r="L92" i="12"/>
  <c r="H842" i="1"/>
  <c r="I556" i="12" s="1"/>
  <c r="L376" i="12"/>
  <c r="L710" i="12"/>
  <c r="L720" i="12" s="1"/>
  <c r="H410" i="10"/>
  <c r="L94" i="12"/>
  <c r="L117" i="12"/>
  <c r="L737" i="12"/>
  <c r="L747" i="12" s="1"/>
  <c r="L24" i="11" s="1"/>
  <c r="K20" i="12"/>
  <c r="K8" i="11" s="1"/>
  <c r="H96" i="12"/>
  <c r="H11" i="11" s="1"/>
  <c r="H605" i="6"/>
  <c r="H481" i="4"/>
  <c r="I115" i="12" s="1"/>
  <c r="L42" i="12"/>
  <c r="L139" i="12"/>
  <c r="H660" i="12"/>
  <c r="H19" i="11" s="1"/>
  <c r="H668" i="5"/>
  <c r="L114" i="12"/>
  <c r="H765" i="1"/>
  <c r="L359" i="12"/>
  <c r="L16" i="11" s="1"/>
  <c r="L246" i="12"/>
  <c r="H227" i="12"/>
  <c r="H12" i="11" s="1"/>
  <c r="L191" i="12"/>
  <c r="H565" i="1"/>
  <c r="I191" i="12" s="1"/>
  <c r="L37" i="12"/>
  <c r="H385" i="12"/>
  <c r="H17" i="11" s="1"/>
  <c r="H523" i="10"/>
  <c r="I488" i="12" s="1"/>
  <c r="H435" i="6"/>
  <c r="I222" i="12" s="1"/>
  <c r="L222" i="12"/>
  <c r="H316" i="10"/>
  <c r="I252" i="12" s="1"/>
  <c r="H537" i="9"/>
  <c r="I251" i="12" s="1"/>
  <c r="H627" i="2"/>
  <c r="H601" i="9"/>
  <c r="I357" i="12" s="1"/>
  <c r="H490" i="14"/>
  <c r="I224" i="12" s="1"/>
  <c r="L224" i="12"/>
  <c r="D20" i="12"/>
  <c r="D8" i="11" s="1"/>
  <c r="H692" i="5"/>
  <c r="I221" i="12" s="1"/>
  <c r="L221" i="12"/>
  <c r="L453" i="12"/>
  <c r="L463" i="12" s="1"/>
  <c r="H815" i="1"/>
  <c r="H462" i="2"/>
  <c r="H359" i="12"/>
  <c r="H16" i="11" s="1"/>
  <c r="H715" i="1"/>
  <c r="L329" i="12"/>
  <c r="L381" i="12"/>
  <c r="L486" i="12"/>
  <c r="L40" i="12"/>
  <c r="H690" i="1"/>
  <c r="I217" i="12" s="1"/>
  <c r="H44" i="12"/>
  <c r="H9" i="11" s="1"/>
  <c r="J44" i="12"/>
  <c r="J9" i="11" s="1"/>
  <c r="H473" i="9"/>
  <c r="I199" i="12" s="1"/>
  <c r="H376" i="6"/>
  <c r="I39" i="12" s="1"/>
  <c r="H745" i="9"/>
  <c r="I487" i="12" s="1"/>
  <c r="L115" i="12"/>
  <c r="H633" i="9"/>
  <c r="I383" i="12" s="1"/>
  <c r="H589" i="4"/>
  <c r="L482" i="12"/>
  <c r="I223" i="12"/>
  <c r="L95" i="12"/>
  <c r="H635" i="6"/>
  <c r="L175" i="12"/>
  <c r="I175" i="12" s="1"/>
  <c r="H947" i="6"/>
  <c r="H602" i="2"/>
  <c r="I192" i="12" s="1"/>
  <c r="H301" i="7"/>
  <c r="I275" i="12" s="1"/>
  <c r="L664" i="12"/>
  <c r="L275" i="12"/>
  <c r="H576" i="2"/>
  <c r="H997" i="1"/>
  <c r="H442" i="9"/>
  <c r="L220" i="12"/>
  <c r="H253" i="12"/>
  <c r="H18" i="11" s="1"/>
  <c r="L68" i="12"/>
  <c r="H331" i="12"/>
  <c r="L248" i="12"/>
  <c r="K346" i="4"/>
  <c r="H346" i="4" s="1"/>
  <c r="K535" i="4"/>
  <c r="H535" i="4" s="1"/>
  <c r="H657" i="14"/>
  <c r="J20" i="12"/>
  <c r="J8" i="11" s="1"/>
  <c r="H520" i="6"/>
  <c r="I91" i="12" s="1"/>
  <c r="H27" i="11"/>
  <c r="I694" i="12"/>
  <c r="I27" i="11" s="1"/>
  <c r="H411" i="14"/>
  <c r="H389" i="7"/>
  <c r="I197" i="12" s="1"/>
  <c r="L197" i="12"/>
  <c r="L379" i="12"/>
  <c r="H491" i="6"/>
  <c r="I65" i="12" s="1"/>
  <c r="M65" i="12" s="1"/>
  <c r="L483" i="12"/>
  <c r="H463" i="6"/>
  <c r="I196" i="12" s="1"/>
  <c r="L196" i="12"/>
  <c r="H286" i="10"/>
  <c r="I200" i="12" s="1"/>
  <c r="L276" i="12"/>
  <c r="H410" i="5"/>
  <c r="I195" i="12" s="1"/>
  <c r="L195" i="12"/>
  <c r="H771" i="2"/>
  <c r="L321" i="12"/>
  <c r="H362" i="14"/>
  <c r="I198" i="12" s="1"/>
  <c r="L198" i="12"/>
  <c r="L113" i="12"/>
  <c r="H378" i="5"/>
  <c r="L64" i="12"/>
  <c r="G10" i="11"/>
  <c r="H279" i="12"/>
  <c r="H15" i="11" s="1"/>
  <c r="H506" i="5"/>
  <c r="I273" i="12" s="1"/>
  <c r="L273" i="12"/>
  <c r="H201" i="12"/>
  <c r="H436" i="14"/>
  <c r="I67" i="12" s="1"/>
  <c r="M67" i="12" s="1"/>
  <c r="L67" i="12"/>
  <c r="L66" i="12"/>
  <c r="H256" i="10"/>
  <c r="I69" i="12" s="1"/>
  <c r="M69" i="12" s="1"/>
  <c r="H663" i="6"/>
  <c r="I354" i="12" s="1"/>
  <c r="H590" i="1"/>
  <c r="I60" i="12" s="1"/>
  <c r="M60" i="12" s="1"/>
  <c r="L60" i="12"/>
  <c r="H70" i="12"/>
  <c r="H10" i="11" s="1"/>
  <c r="C20" i="12"/>
  <c r="C8" i="11" s="1"/>
  <c r="H20" i="12"/>
  <c r="H8" i="11" s="1"/>
  <c r="H292" i="4"/>
  <c r="I13" i="12" s="1"/>
  <c r="H148" i="10"/>
  <c r="I19" i="12" s="1"/>
  <c r="H225" i="9"/>
  <c r="I18" i="12" s="1"/>
  <c r="L16" i="12"/>
  <c r="L13" i="12"/>
  <c r="E10" i="11"/>
  <c r="H453" i="10"/>
  <c r="I226" i="12" s="1"/>
  <c r="L322" i="12"/>
  <c r="L299" i="12"/>
  <c r="L305" i="12" s="1"/>
  <c r="I305" i="12" s="1"/>
  <c r="H493" i="13"/>
  <c r="H273" i="13"/>
  <c r="I36" i="12" s="1"/>
  <c r="H321" i="5"/>
  <c r="I38" i="12" s="1"/>
  <c r="K548" i="14"/>
  <c r="L250" i="12" s="1"/>
  <c r="H508" i="4"/>
  <c r="I63" i="12" s="1"/>
  <c r="M63" i="12" s="1"/>
  <c r="L65" i="12"/>
  <c r="L247" i="12"/>
  <c r="H318" i="14"/>
  <c r="I41" i="12" s="1"/>
  <c r="C10" i="11"/>
  <c r="H368" i="10"/>
  <c r="L384" i="12"/>
  <c r="H664" i="4"/>
  <c r="I660" i="12" s="1"/>
  <c r="I19" i="11" s="1"/>
  <c r="L29" i="11"/>
  <c r="I720" i="12"/>
  <c r="I29" i="11" s="1"/>
  <c r="L31" i="11"/>
  <c r="I590" i="12"/>
  <c r="I31" i="11" s="1"/>
  <c r="H296" i="14"/>
  <c r="I17" i="12" s="1"/>
  <c r="L17" i="12"/>
  <c r="E18" i="11"/>
  <c r="H719" i="6"/>
  <c r="I274" i="12" s="1"/>
  <c r="L274" i="12"/>
  <c r="L34" i="12"/>
  <c r="H515" i="1"/>
  <c r="I34" i="12" s="1"/>
  <c r="H570" i="5"/>
  <c r="L325" i="12"/>
  <c r="J15" i="11"/>
  <c r="H352" i="2"/>
  <c r="I35" i="12" s="1"/>
  <c r="L35" i="12"/>
  <c r="C16" i="11"/>
  <c r="K16" i="11"/>
  <c r="H170" i="10"/>
  <c r="I43" i="12" s="1"/>
  <c r="L43" i="12"/>
  <c r="K18" i="11"/>
  <c r="H672" i="13"/>
  <c r="L481" i="12"/>
  <c r="H521" i="2"/>
  <c r="L411" i="12"/>
  <c r="I411" i="12" s="1"/>
  <c r="C18" i="11"/>
  <c r="H442" i="5"/>
  <c r="I116" i="12" s="1"/>
  <c r="L116" i="12"/>
  <c r="F18" i="11"/>
  <c r="H298" i="5"/>
  <c r="I14" i="12" s="1"/>
  <c r="L14" i="12"/>
  <c r="G18" i="11"/>
  <c r="J10" i="11"/>
  <c r="H615" i="1"/>
  <c r="L86" i="12"/>
  <c r="F10" i="11"/>
  <c r="H435" i="7"/>
  <c r="L327" i="12"/>
  <c r="D15" i="11"/>
  <c r="H402" i="13"/>
  <c r="L245" i="12"/>
  <c r="K15" i="11"/>
  <c r="L15" i="12"/>
  <c r="H351" i="6"/>
  <c r="I15" i="12" s="1"/>
  <c r="H640" i="1"/>
  <c r="L269" i="12"/>
  <c r="H665" i="1"/>
  <c r="L243" i="12"/>
  <c r="H748" i="6"/>
  <c r="L326" i="12"/>
  <c r="K461" i="14"/>
  <c r="L145" i="12" s="1"/>
  <c r="J18" i="11"/>
  <c r="I541" i="12"/>
  <c r="I32" i="11" s="1"/>
  <c r="L32" i="11"/>
  <c r="L431" i="12"/>
  <c r="L437" i="12" s="1"/>
  <c r="H437" i="12"/>
  <c r="H515" i="13"/>
  <c r="L219" i="12"/>
  <c r="H433" i="10"/>
  <c r="I330" i="12" s="1"/>
  <c r="L330" i="12"/>
  <c r="L375" i="12"/>
  <c r="H740" i="1"/>
  <c r="I375" i="12" s="1"/>
  <c r="H410" i="9"/>
  <c r="I225" i="12" s="1"/>
  <c r="D18" i="11"/>
  <c r="J16" i="11"/>
  <c r="H691" i="6"/>
  <c r="L380" i="12"/>
  <c r="C15" i="11"/>
  <c r="H454" i="4"/>
  <c r="I194" i="12" s="1"/>
  <c r="K465" i="1"/>
  <c r="L148" i="12" l="1"/>
  <c r="I148" i="12" s="1"/>
  <c r="I14" i="11" s="1"/>
  <c r="L272" i="12"/>
  <c r="L279" i="12" s="1"/>
  <c r="L15" i="11" s="1"/>
  <c r="I359" i="12"/>
  <c r="I64" i="12"/>
  <c r="M64" i="12" s="1"/>
  <c r="H667" i="12"/>
  <c r="I667" i="12" s="1"/>
  <c r="L227" i="12"/>
  <c r="I227" i="12" s="1"/>
  <c r="I12" i="11" s="1"/>
  <c r="L96" i="12"/>
  <c r="I96" i="12" s="1"/>
  <c r="I11" i="11" s="1"/>
  <c r="L28" i="11"/>
  <c r="I463" i="12"/>
  <c r="L201" i="12"/>
  <c r="L13" i="11" s="1"/>
  <c r="L253" i="12"/>
  <c r="H548" i="14"/>
  <c r="L489" i="12"/>
  <c r="I489" i="12" s="1"/>
  <c r="I20" i="11" s="1"/>
  <c r="L70" i="12"/>
  <c r="L10" i="11" s="1"/>
  <c r="H13" i="11"/>
  <c r="L331" i="12"/>
  <c r="I331" i="12" s="1"/>
  <c r="L44" i="12"/>
  <c r="I44" i="12" s="1"/>
  <c r="I9" i="11" s="1"/>
  <c r="L385" i="12"/>
  <c r="I437" i="12"/>
  <c r="H461" i="14"/>
  <c r="I145" i="12" s="1"/>
  <c r="L119" i="12"/>
  <c r="L122" i="12" s="1"/>
  <c r="I16" i="11"/>
  <c r="H465" i="1"/>
  <c r="I10" i="12" s="1"/>
  <c r="L10" i="12"/>
  <c r="L20" i="12" s="1"/>
  <c r="I20" i="12" s="1"/>
  <c r="L11" i="11" l="1"/>
  <c r="I253" i="12"/>
  <c r="I18" i="11" s="1"/>
  <c r="L9" i="11"/>
  <c r="L18" i="11"/>
  <c r="I201" i="12"/>
  <c r="I13" i="11" s="1"/>
  <c r="I70" i="12"/>
  <c r="I10" i="11" s="1"/>
  <c r="L12" i="11"/>
  <c r="I279" i="12"/>
  <c r="I15" i="11" s="1"/>
  <c r="L14" i="11"/>
  <c r="I122" i="12"/>
  <c r="L17" i="11"/>
  <c r="I385" i="12"/>
  <c r="I17" i="11" s="1"/>
  <c r="I8" i="11"/>
  <c r="L8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DOAE-0442-2564</author>
  </authors>
  <commentList>
    <comment ref="I12" authorId="0" shapeId="0" xr:uid="{00000000-0006-0000-0C00-000001000000}">
      <text>
        <r>
          <rPr>
            <b/>
            <sz val="12"/>
            <color indexed="81"/>
            <rFont val="Tahoma"/>
            <family val="2"/>
          </rPr>
          <t>DOAE-0442-2564:</t>
        </r>
        <r>
          <rPr>
            <sz val="12"/>
            <color indexed="81"/>
            <rFont val="Tahoma"/>
            <family val="2"/>
          </rPr>
          <t xml:space="preserve">
ตัวเลขผลผลิตหาย</t>
        </r>
      </text>
    </comment>
  </commentList>
</comments>
</file>

<file path=xl/sharedStrings.xml><?xml version="1.0" encoding="utf-8"?>
<sst xmlns="http://schemas.openxmlformats.org/spreadsheetml/2006/main" count="16770" uniqueCount="392">
  <si>
    <t>หมู่ที่   1   ตำบล  โตนด  อำเภอ  คีรีมาศ   จังหวัดสุโขทัย</t>
  </si>
  <si>
    <t>ชนิดพืช</t>
  </si>
  <si>
    <t>เนื้อที่ยืนต้น</t>
  </si>
  <si>
    <t>การปลูกและการเก็บเกี่ยวในเดือนนี้ (ตั้งแต่วันที่ 1-วันสิ้นเดือน)</t>
  </si>
  <si>
    <t>เมื่อวันต้นเดือน</t>
  </si>
  <si>
    <t>เนื้อที่ปลูกใหม่</t>
  </si>
  <si>
    <t>เนื้อที่ไว้</t>
  </si>
  <si>
    <t>เนื้อที่ปลูกซ่อม</t>
  </si>
  <si>
    <t>เนื้อที่เสียหาย</t>
  </si>
  <si>
    <t>เนื้อที่ที่มีการ</t>
  </si>
  <si>
    <t>ผลผลิต</t>
  </si>
  <si>
    <t>เนื้อที่ยืนต้นเมื่อ</t>
  </si>
  <si>
    <t>(ไร่)</t>
  </si>
  <si>
    <t>ในเดือนนี้</t>
  </si>
  <si>
    <t>หน่อไว้ตอ</t>
  </si>
  <si>
    <t>ในพื้นที่เสียหาย</t>
  </si>
  <si>
    <t>อย่างสิ้นเชิง</t>
  </si>
  <si>
    <t>เก็บเกี่ยว</t>
  </si>
  <si>
    <t>เฉลี่ยต่อไร่</t>
  </si>
  <si>
    <t>วันสิ้นเดือน</t>
  </si>
  <si>
    <t>(กิโลกรัม)</t>
  </si>
  <si>
    <t>ข้าวนาปี</t>
  </si>
  <si>
    <t>ข้าวนาปรัง</t>
  </si>
  <si>
    <t>ข้าวโพดเลี้ยงสัตว์</t>
  </si>
  <si>
    <t>งาแดง</t>
  </si>
  <si>
    <t>ถั่วเขียวผิวดำ</t>
  </si>
  <si>
    <t>ถั่วเขียวผิวมัน</t>
  </si>
  <si>
    <t>มันสำปะหลัง</t>
  </si>
  <si>
    <t>อ้อยโรงงาน</t>
  </si>
  <si>
    <t>ถั่วเหลือง</t>
  </si>
  <si>
    <t>คะน้า</t>
  </si>
  <si>
    <t>มะเขือกลมผลใหญ่</t>
  </si>
  <si>
    <t>รวม</t>
  </si>
  <si>
    <t>หมู่ที่   2   ตำบล  โตนด  อำเภอ  คีรีมาศ   จังหวัดสุโขทัย</t>
  </si>
  <si>
    <t>หมู่ที่   3   ตำบล  โตนด  อำเภอ  คีรีมาศ   จังหวัดสุโขทัย</t>
  </si>
  <si>
    <t>หมู่ที่   4   ตำบล  โตนด  อำเภอ  คีรีมาศ   จังหวัดสุโขทัย</t>
  </si>
  <si>
    <t>หมู่ที่   5   ตำบล  โตนด  อำเภอ  คีรีมาศ   จังหวัดสุโขทัย</t>
  </si>
  <si>
    <t>หมู่ที่   6   ตำบล  โตนด  อำเภอ  คีรีมาศ   จังหวัดสุโขทัย</t>
  </si>
  <si>
    <t>หมู่ที่   7   ตำบล  โตนด  อำเภอ  คีรีมาศ   จังหวัดสุโขทัย</t>
  </si>
  <si>
    <t>หมู่ที่   8   ตำบล  โตนด  อำเภอ  คีรีมาศ   จังหวัดสุโขทัย</t>
  </si>
  <si>
    <t>หมู่ที่  9   ตำบล โตนด  อำเภอ  คีรีมาศ   จังหวัดสุโขทัย</t>
  </si>
  <si>
    <t>หมู่ที่   10   ตำบล  โตนด  อำเภอ  คีรีมาศ   จังหวัดสุโขทัย</t>
  </si>
  <si>
    <t>หมู่ที่   11   ตำบล  โตนด  อำเภอ  คีรีมาศ   จังหวัดสุโขทัย</t>
  </si>
  <si>
    <t>หมู่ที่   12   ตำบล  โตนด  อำเภอ  คีรีมาศ   จังหวัดสุโขทัย</t>
  </si>
  <si>
    <t>หมู่ที่   13   ตำบล  โตนด  อำเภอ  คีรีมาศ   จังหวัดสุโขทัย</t>
  </si>
  <si>
    <t>หมู่ที่   14   ตำบล  โตนด  อำเภอ  คีรีมาศ   จังหวัดสุโขทัย</t>
  </si>
  <si>
    <t>หมู่ที่   15   ตำบล  โตนด  อำเภอ  คีรีมาศ   จังหวัดสุโขทัย</t>
  </si>
  <si>
    <t>หมู่ที่   16   ตำบล  โตนด  อำเภอ  คีรีมาศ   จังหวัดสุโขทัย</t>
  </si>
  <si>
    <t>หมู่ที่   17   ตำบล  โตนด  อำเภอ  คีรีมาศ   จังหวัดสุโขทัย</t>
  </si>
  <si>
    <t xml:space="preserve">  ตำบลโตนด  อำเภอคีรีมาศ  จังหวัดสุโขทัย               </t>
  </si>
  <si>
    <t>การปลูกและการเก็บเกี่ยวในเดือนนี้ (ตั้งแต่วันที่ 1 - วันสิ้นเดือน)</t>
  </si>
  <si>
    <t>หน่อไว้ต่อ</t>
  </si>
  <si>
    <t>หมู่ 1</t>
  </si>
  <si>
    <t>หมู่ 2</t>
  </si>
  <si>
    <t>หมู่ 3</t>
  </si>
  <si>
    <t>หมู่ 4</t>
  </si>
  <si>
    <t>หมู่ 5</t>
  </si>
  <si>
    <t>หมู่ 6</t>
  </si>
  <si>
    <t>หมู่ 7</t>
  </si>
  <si>
    <t>หมู่ 8</t>
  </si>
  <si>
    <t>หมู่ 9</t>
  </si>
  <si>
    <t>หมู่  10</t>
  </si>
  <si>
    <t>หมู่ 11</t>
  </si>
  <si>
    <t>หมู่ 12</t>
  </si>
  <si>
    <t>หมู่ 13</t>
  </si>
  <si>
    <t>หมู่ 14</t>
  </si>
  <si>
    <t>หมู่ 15</t>
  </si>
  <si>
    <t>หมู่ 16</t>
  </si>
  <si>
    <t>หมู่ 17</t>
  </si>
  <si>
    <t>ข้าวเจ้านาปรัง</t>
  </si>
  <si>
    <t>หมู่ที่   1   ตำบล  ทุ่งหลวง  อำเภอ  คีรีมาศ   จังหวัดสุโขทัย</t>
  </si>
  <si>
    <t>หมู่ที่   2   ตำบล  ทุ่งหลวง  อำเภอ  คีรีมาศ   จังหวัดสุโขทัย</t>
  </si>
  <si>
    <t>หมู่ที่   3   ตำบล  ทุ่งหลวง  อำเภอ  คีรีมาศ   จังหวัดสุโขทัย</t>
  </si>
  <si>
    <t>หมู่ที่   4   ตำบล  ทุ่งหลวง  อำเภอ  คีรีมาศ   จังหวัดสุโขทัย</t>
  </si>
  <si>
    <t>หมู่ที่   5   ตำบล  ทุ่งหลวง  อำเภอ  คีรีมาศ   จังหวัดสุโขทัย</t>
  </si>
  <si>
    <t>หมู่ที่   6   ตำบล  ทุ่งหลวง  อำเภอ  คีรีมาศ   จังหวัดสุโขทัย</t>
  </si>
  <si>
    <t>หมู่ที่   7   ตำบล  ทุ่งหลวง  อำเภอ  คีรีมาศ   จังหวัดสุโขทัย</t>
  </si>
  <si>
    <t>หมู่ที่   8   ตำบล  ทุ่งหลวง  อำเภอ  คีรีมาศ   จังหวัดสุโขทัย</t>
  </si>
  <si>
    <t>หมู่ที่  9   ตำบล ทุ่งหลวง  อำเภอ  คีรีมาศ   จังหวัดสุโขทัย</t>
  </si>
  <si>
    <t>หมู่ที่   10   ตำบล  ทุ่งหลวง  อำเภอ  คีรีมาศ   จังหวัดสุโขทัย</t>
  </si>
  <si>
    <t>หมู่ที่   11   ตำบล  ทุ่งหลวง  อำเภอ  คีรีมาศ   จังหวัดสุโขทัย</t>
  </si>
  <si>
    <t>หมู่ที่   12   ตำบล  ทุ่งหลวง  อำเภอ  คีรีมาศ   จังหวัดสุโขทัย</t>
  </si>
  <si>
    <t>หมู่ที่   13   ตำบล  ทุ่งหลวง  อำเภอ  คีรีมาศ   จังหวัดสุโขทัย</t>
  </si>
  <si>
    <t xml:space="preserve">  ตำบลทุ่งหลวง  อำเภอคีรีมาศ  จังหวัดสุโขทัย               </t>
  </si>
  <si>
    <t>หมู่ที่   1   ตำบล  บ้านป้อม  อำเภอ  คีรีมาศ   จังหวัดสุโขทัย</t>
  </si>
  <si>
    <t>หมู่ที่   2   ตำบล  บ้านป้อม  อำเภอ  คีรีมาศ   จังหวัดสุโขทัย</t>
  </si>
  <si>
    <t>หมู่ที่   3   ตำบล  บ้านป้อม  อำเภอ  คีรีมาศ   จังหวัดสุโขทัย</t>
  </si>
  <si>
    <t>หมู่ที่   4   ตำบล  บ้านป้อม  อำเภอ  คีรีมาศ   จังหวัดสุโขทัย</t>
  </si>
  <si>
    <t>หมู่ที่   5   ตำบล  บ้านป้อม  อำเภอ  คีรีมาศ   จังหวัดสุโขทัย</t>
  </si>
  <si>
    <t>หมู่ที่   6   ตำบล  บ้านป้อม  อำเภอ  คีรีมาศ   จังหวัดสุโขทัย</t>
  </si>
  <si>
    <t>หมู่ที่   7   ตำบล  บ้านป้อม  อำเภอ  คีรีมาศ   จังหวัดสุโขทัย</t>
  </si>
  <si>
    <t>หมู่ที่   8   ตำบล  บ้านป้อม  อำเภอ  คีรีมาศ   จังหวัดสุโขทัย</t>
  </si>
  <si>
    <t xml:space="preserve">  ตำบลบ้านป้อม  อำเภอคีรีมาศ  จังหวัดสุโขทัย               </t>
  </si>
  <si>
    <t>หมู่ที่   1   ตำบล  ศรีคีรีมาศ  อำเภอ  คีรีมาศ   จังหวัดสุโขทัย</t>
  </si>
  <si>
    <t>หมู่ที่   2   ตำบล  ศรีคีรีมาศ  อำเภอ  คีรีมาศ   จังหวัดสุโขทัย</t>
  </si>
  <si>
    <t>หมู่ที่   3   ตำบล  ศรีคีรีมาศ  อำเภอ  คีรีมาศ   จังหวัดสุโขทัย</t>
  </si>
  <si>
    <t>หมู่ที่   4   ตำบล  ศรีคีรีมาศ  อำเภอ  คีรีมาศ   จังหวัดสุโขทัย</t>
  </si>
  <si>
    <t>หมู่ที่   5   ตำบล  ศรีคีรีมาศ  อำเภอ  คีรีมาศ   จังหวัดสุโขทัย</t>
  </si>
  <si>
    <t>หมู่ที่   6   ตำบล  ศรีคีรีมาศ  อำเภอ  คีรีมาศ   จังหวัดสุโขทัย</t>
  </si>
  <si>
    <t>หมู่ที่   7   ตำบล  ศรีคีรีมาศ  อำเภอ  คีรีมาศ   จังหวัดสุโขทัย</t>
  </si>
  <si>
    <t>หมู่ที่   8   ตำบล  ศรีคีรีมาศ  อำเภอ  คีรีมาศ   จังหวัดสุโขทัย</t>
  </si>
  <si>
    <t>หมู่ที่  9   ตำบล ศรีคีรีมาศ  อำเภอ  คีรีมาศ   จังหวัดสุโขทัย</t>
  </si>
  <si>
    <t>หมู่ที่   10   ตำบล  ศรีคีรีมาศ  อำเภอ  คีรีมาศ   จังหวัดสุโขทัย</t>
  </si>
  <si>
    <t>หมู่ที่   11   ตำบล  ศรีคีรีมาศ  อำเภอ  คีรีมาศ   จังหวัดสุโขทัย</t>
  </si>
  <si>
    <t xml:space="preserve">  ตำบลศรีคีรีมาศ  อำเภอคีรีมาศ  จังหวัดสุโขทัย               </t>
  </si>
  <si>
    <t>หมู่ที่   1   ตำบล  สามพวง  อำเภอ  คีรีมาศ   จังหวัดสุโขทัย</t>
  </si>
  <si>
    <t>หมู่ที่   2   ตำบล  สามพวง  อำเภอ  คีรีมาศ   จังหวัดสุโขทัย</t>
  </si>
  <si>
    <t>หมู่ที่   3   ตำบล  สามพวง  อำเภอ  คีรีมาศ   จังหวัดสุโขทัย</t>
  </si>
  <si>
    <t>หมู่ที่   4   ตำบล  สามพวง  อำเภอ  คีรีมาศ   จังหวัดสุโขทัย</t>
  </si>
  <si>
    <t>หมู่ที่   5   ตำบล  สามพวง  อำเภอ  คีรีมาศ   จังหวัดสุโขทัย</t>
  </si>
  <si>
    <t>หมู่ที่   6   ตำบล  สามพวง  อำเภอ  คีรีมาศ   จังหวัดสุโขทัย</t>
  </si>
  <si>
    <t>หมู่ที่   7   ตำบล  สามพวง  อำเภอ  คีรีมาศ   จังหวัดสุโขทัย</t>
  </si>
  <si>
    <t>หมู่ที่   8   ตำบล  สามพวง  อำเภอ  คีรีมาศ   จังหวัดสุโขทัย</t>
  </si>
  <si>
    <t>หมู่ที่  9   ตำบล  สามพวง  อำเภอ  คีรีมาศ   จังหวัดสุโขทัย</t>
  </si>
  <si>
    <t>หมู่ที่   10   ตำบล  สามพวง  อำเภอ  คีรีมาศ   จังหวัดสุโขทัย</t>
  </si>
  <si>
    <t xml:space="preserve">  ตำบลสามพวง  อำเภอคีรีมาศ  จังหวัดสุโขทัย               </t>
  </si>
  <si>
    <t>หมู่ 10</t>
  </si>
  <si>
    <t>หมู่ที่   1   ตำบล  หนองจิก  อำเภอ  คีรีมาศ   จังหวัดสุโขทัย</t>
  </si>
  <si>
    <t>หมู่ที่   2   ตำบล  หนองจิก  อำเภอ  คีรีมาศ   จังหวัดสุโขทัย</t>
  </si>
  <si>
    <t>หมู่ที่   3   ตำบล  หนองจิก  อำเภอ  คีรีมาศ   จังหวัดสุโขทัย</t>
  </si>
  <si>
    <t>ข้าวโพดหวาน</t>
  </si>
  <si>
    <t>หมู่ที่   4   ตำบล  หนองจิก  อำเภอ  คีรีมาศ   จังหวัดสุโขทัย</t>
  </si>
  <si>
    <t>หมู่ที่   5   ตำบล  หนองจิก  อำเภอ  คีรีมาศ   จังหวัดสุโขทัย</t>
  </si>
  <si>
    <t>พริกใหญ่</t>
  </si>
  <si>
    <t>หมู่ที่   6   ตำบล  หนองจิก  อำเภอ  คีรีมาศ   จังหวัดสุโขทัย</t>
  </si>
  <si>
    <t>หมู่ที่   7   ตำบล  หนองจิก  อำเภอ  คีรีมาศ   จังหวัดสุโขทัย</t>
  </si>
  <si>
    <t>หมู่ที่   8   ตำบล  หนองจิก  อำเภอ  คีรีมาศ   จังหวัดสุโขทัย</t>
  </si>
  <si>
    <t>หมู่ที่  9   ตำบล หนองจิก  อำเภอ  คีรีมาศ   จังหวัดสุโขทัย</t>
  </si>
  <si>
    <t>หมู่ที่   10   ตำบล  หนองจิก  อำเภอ  คีรีมาศ   จังหวัดสุโขทัย</t>
  </si>
  <si>
    <t>หมู่ที่   11   ตำบล  หนองจิก  อำเภอ  คีรีมาศ   จังหวัดสุโขทัย</t>
  </si>
  <si>
    <t>หมู่ที่   12   ตำบล  หนองจิก  อำเภอ  คีรีมาศ   จังหวัดสุโขทัย</t>
  </si>
  <si>
    <t xml:space="preserve">  ตำบลหนองจิก  อำเภอคีรีมาศ  จังหวัดสุโขทัย               </t>
  </si>
  <si>
    <t>หมู่ที่   1   ตำบล  นาเชิงคีรี  อำเภอ  คีรีมาศ   จังหวัดสุโขทัย</t>
  </si>
  <si>
    <t>หมู่ที่   2   ตำบล  นาเชิงคีรี  อำเภอ  คีรีมาศ   จังหวัดสุโขทัย</t>
  </si>
  <si>
    <t>หมู่ที่   3   ตำบล  นาเชิงคีรี  อำเภอ  คีรีมาศ   จังหวัดสุโขทัย</t>
  </si>
  <si>
    <t>หมู่ที่   4   ตำบล  นาเชิงคีรี  อำเภอ  คีรีมาศ   จังหวัดสุโขทัย</t>
  </si>
  <si>
    <t>หมู่ที่   5   ตำบล  นาเชิงคีรี  อำเภอ  คีรีมาศ   จังหวัดสุโขทัย</t>
  </si>
  <si>
    <t>หมู่ที่   6   ตำบล  นาเชิงคีรี  อำเภอ  คีรีมาศ   จังหวัดสุโขทัย</t>
  </si>
  <si>
    <t>หมู่ที่   7   ตำบล  นาเชิงคีรี  อำเภอ  คีรีมาศ   จังหวัดสุโขทัย</t>
  </si>
  <si>
    <t>หมู่ที่   8   ตำบล  นาเชิงคีรี  อำเภอ  คีรีมาศ   จังหวัดสุโขทัย</t>
  </si>
  <si>
    <t>หมู่ที่  9   ตำบล  นาเชิงคีรี  อำเภอ  คีรีมาศ   จังหวัดสุโขทัย</t>
  </si>
  <si>
    <t>หมู่ที่   10   ตำบล  นาเชิงคีรี  อำเภอ  คีรีมาศ   จังหวัดสุโขทัย</t>
  </si>
  <si>
    <t xml:space="preserve">  ตำบลนาเชิงคีรี  อำเภอคีรีมาศ  จังหวัดสุโขทัย               </t>
  </si>
  <si>
    <t>หมู่ที่   1   ตำบล  หนองกระดิ่ง  อำเภอ  คีรีมาศ   จังหวัดสุโขทัย</t>
  </si>
  <si>
    <t>หมู่ที่   2   ตำบล  หนองกระดิ่ง  อำเภอ  คีรีมาศ   จังหวัดสุโขทัย</t>
  </si>
  <si>
    <t>หมู่ที่   3   ตำบล  หนองกระดิ่ง  อำเภอ  คีรีมาศ   จังหวัดสุโขทัย</t>
  </si>
  <si>
    <t>หมู่ที่   4   ตำบล  หนองกระดิ่ง  อำเภอ  คีรีมาศ   จังหวัดสุโขทัย</t>
  </si>
  <si>
    <t>หมู่ที่   5   ตำบล  หนองกระดิ่ง  อำเภอ  คีรีมาศ   จังหวัดสุโขทัย</t>
  </si>
  <si>
    <t xml:space="preserve">  ตำบลหนองกระดิ่ง  อำเภอคีรีมาศ  จังหวัดสุโขทัย               </t>
  </si>
  <si>
    <t xml:space="preserve">  ตำบลหนองกระดิ่ง อำเภอคีรีมาศ  จังหวัดสุโขทัย               </t>
  </si>
  <si>
    <t>หมู่ที่   1   ตำบล  บ้านน้ำพุ  อำเภอ  คีรีมาศ   จังหวัดสุโขทัย</t>
  </si>
  <si>
    <t>หมู่ที่   2   ตำบล  บ้านน้ำพุ  อำเภอ  คีรีมาศ   จังหวัดสุโขทัย</t>
  </si>
  <si>
    <t>หมู่ที่   3   ตำบล  บ้านน้ำพุ  อำเภอ  คีรีมาศ   จังหวัดสุโขทัย</t>
  </si>
  <si>
    <t>หมู่ที่   4   ตำบล  บ้านน้ำพุ  อำเภอ  คีรีมาศ   จังหวัดสุโขทัย</t>
  </si>
  <si>
    <t>ข้าวนาปี(ข้าวเหนียว)</t>
  </si>
  <si>
    <t>หมู่ที่   5   ตำบล  บ้านน้ำพุ  อำเภอ  คีรีมาศ   จังหวัดสุโขทัย</t>
  </si>
  <si>
    <t>หมู่ที่   6   ตำบล  บ้านน้ำพุ  อำเภอ  คีรีมาศ   จังหวัดสุโขทัย</t>
  </si>
  <si>
    <t>หมู่ที่   7   ตำบล  บ้านน้ำพุ  อำเภอ  คีรีมาศ   จังหวัดสุโขทัย</t>
  </si>
  <si>
    <t>หมู่ที่   8   ตำบล  บ้านน้ำพุ  อำเภอ  คีรีมาศ   จังหวัดสุโขทัย</t>
  </si>
  <si>
    <t xml:space="preserve">  ตำบลบ้านน้ำพุ  อำเภอคีรีมาศ  จังหวัดสุโขทัย               </t>
  </si>
  <si>
    <t>หมู่ที่   1   ตำบล  ทุ่งยางเมือง  อำเภอ  คีรีมาศ   จังหวัดสุโขทัย</t>
  </si>
  <si>
    <t>หมู่ที่   2   ตำบล  ทุ่งยางเมือง  อำเภอ  คีรีมาศ   จังหวัดสุโขทัย</t>
  </si>
  <si>
    <t>หมู่ที่   3   ตำบล  ทุ่งยางเมือง  อำเภอ  คีรีมาศ   จังหวัดสุโขทัย</t>
  </si>
  <si>
    <t>หมู่ที่   4   ตำบล  ทุ่งยางเมือง  อำเภอ  คีรีมาศ   จังหวัดสุโขทัย</t>
  </si>
  <si>
    <t>หมู่ที่   5   ตำบล  ทุ่งยางเมือง  อำเภอ  คีรีมาศ   จังหวัดสุโขทัย</t>
  </si>
  <si>
    <t xml:space="preserve">  ตำบลทุ่งยางเมือง อำเภอคีรีมาศ  จังหวัดสุโขทัย               </t>
  </si>
  <si>
    <t>ข้าวโพดฝักสด</t>
  </si>
  <si>
    <t xml:space="preserve">  อำเภอคีรีมาศ  จังหวัดสุโขทัย               </t>
  </si>
  <si>
    <t>ชนิดข้าวนาปี</t>
  </si>
  <si>
    <t>ตำบล</t>
  </si>
  <si>
    <t>โตนด</t>
  </si>
  <si>
    <t>ทุ่งหลวง</t>
  </si>
  <si>
    <t>บ้านป้อม</t>
  </si>
  <si>
    <t>ศรีคีรีมาศ</t>
  </si>
  <si>
    <t>สามพวง</t>
  </si>
  <si>
    <t>หนองจิก</t>
  </si>
  <si>
    <t>หนองกระดิ่ง</t>
  </si>
  <si>
    <t>นาเชิงคีรี</t>
  </si>
  <si>
    <t>บ้านน้ำพุ</t>
  </si>
  <si>
    <t>ทุ่งยางเมือง</t>
  </si>
  <si>
    <t>10 ตำบล</t>
  </si>
  <si>
    <t>ชนิดข้าวนาปรัง</t>
  </si>
  <si>
    <t>ชนิดอ้อยโรงงาน</t>
  </si>
  <si>
    <t>ชนิดมันสำปะหลัง</t>
  </si>
  <si>
    <t xml:space="preserve">อำเภอคีรีมาศ จังหวัดสุโขทัย               </t>
  </si>
  <si>
    <t>รหัสพืช</t>
  </si>
  <si>
    <t>ข้าวเหนียวนาปี</t>
  </si>
  <si>
    <t>02 03 00</t>
  </si>
  <si>
    <t>งาดำ</t>
  </si>
  <si>
    <t>02 12 00</t>
  </si>
  <si>
    <t>ถั่วเขียวผิวมัน (ฝน)</t>
  </si>
  <si>
    <t>เผือก</t>
  </si>
  <si>
    <t>มันเทศ</t>
  </si>
  <si>
    <t>มันสำปะหลังโรงงาน</t>
  </si>
  <si>
    <t>02 33 00</t>
  </si>
  <si>
    <t>02 40 00</t>
  </si>
  <si>
    <t>แตงกวา</t>
  </si>
  <si>
    <t>แตงโมเมล็ด</t>
  </si>
  <si>
    <t>ถั่วฝักยาว</t>
  </si>
  <si>
    <t>พริกขี้หนูใหญ่</t>
  </si>
  <si>
    <t>หมู่ที่   6   ตำบล  หนองกระดิ่ง  อำเภอ  คีรีมาศ   จังหวัดสุโขทัย</t>
  </si>
  <si>
    <t>ข้าวเจ้านาปี</t>
  </si>
  <si>
    <t>จำนวนเกษตรกร</t>
  </si>
  <si>
    <t>(ราย)</t>
  </si>
  <si>
    <t>ผลผลิตรวม</t>
  </si>
  <si>
    <t>จำนวน</t>
  </si>
  <si>
    <t>เกษตรกร</t>
  </si>
  <si>
    <t>(รวม)</t>
  </si>
  <si>
    <t>ถั่วเขียวผิวดำ (ฝน)</t>
  </si>
  <si>
    <t>ถั่วเหลือง(ฝน)</t>
  </si>
  <si>
    <t>ข้าวเหนียว(นาปี)</t>
  </si>
  <si>
    <t>ข้าวเหนียว (นาปี)</t>
  </si>
  <si>
    <t>พริกซอส</t>
  </si>
  <si>
    <t>หญ้าเลี้ยงสัตว์</t>
  </si>
  <si>
    <t>ชนิดหญ้าเลี้ยงสัตว์</t>
  </si>
  <si>
    <t>ชนิดข้าวโพดเลี้ยงสัตว์ (ฝน)</t>
  </si>
  <si>
    <t>ข้าวโพดเลี้ยงสัตว์(ฝน)</t>
  </si>
  <si>
    <t>ข้าวโพดเลี้ยงสัตว์(แล้ง)</t>
  </si>
  <si>
    <t>ถั่วเหลือง (แล้ง)</t>
  </si>
  <si>
    <t>ถั่วเขียวผิวดำ (แล้ง)</t>
  </si>
  <si>
    <t xml:space="preserve"> ข้าวนาปี</t>
  </si>
  <si>
    <t xml:space="preserve"> ข้าวนาปรัง</t>
  </si>
  <si>
    <t xml:space="preserve">หมู่ที่ </t>
  </si>
  <si>
    <t>ยืนต้น</t>
  </si>
  <si>
    <t>ปลูกใหม่</t>
  </si>
  <si>
    <t>เสียหาย</t>
  </si>
  <si>
    <t>ตำบลโตนด</t>
  </si>
  <si>
    <t>ตำบลทุ่งหลวง</t>
  </si>
  <si>
    <t>ตำบลบ้านป้อม</t>
  </si>
  <si>
    <t>ตำบลศรีคีรีมาศ</t>
  </si>
  <si>
    <t>ตำบลสามพวง</t>
  </si>
  <si>
    <t>ตำบลหนองจิก</t>
  </si>
  <si>
    <t>ตำบลหนองกระดิ่ง</t>
  </si>
  <si>
    <t>ตำบลนาเชิงคีรี</t>
  </si>
  <si>
    <t>ตำบลบ้านน้ำพุ</t>
  </si>
  <si>
    <t>ตำบลทุ่งยางเมือง</t>
  </si>
  <si>
    <t>สิ้นเดือน</t>
  </si>
  <si>
    <t>ไว้หน่อ</t>
  </si>
  <si>
    <t>ข้าวโพดเลี้ยงสัตว์ (แล้ง)</t>
  </si>
  <si>
    <t>ถั่วเหลือง (ฝน)</t>
  </si>
  <si>
    <t>ชนิดข้าวโพดเลี้ยงสัตว์ (แล้ง)</t>
  </si>
  <si>
    <t>ชนิดถั่วเหลือง (ฝน)</t>
  </si>
  <si>
    <t>ชนิดถั่วเหลือง (แล้ง)</t>
  </si>
  <si>
    <t>ข้าวโพดเลี้ยงสัตว์ (ฝน)</t>
  </si>
  <si>
    <t>ถั่วเขียวผิวดำ(ฝน)</t>
  </si>
  <si>
    <t>ถั่วเหลือง(แล้ง)</t>
  </si>
  <si>
    <t>ถั่วเขียวผิวดำ(แล้ง)</t>
  </si>
  <si>
    <t>ข้าวโพดหวาน (ฝน)</t>
  </si>
  <si>
    <t>ข้าวโพดหวาน(ฝน)</t>
  </si>
  <si>
    <t xml:space="preserve"> ถั่วเขียวผิวดำ (ฝน)</t>
  </si>
  <si>
    <t>ชนิดถั่วเขียวผิวดำ (ฝน)</t>
  </si>
  <si>
    <t>ชนิดถั่วเขียวผิวดำ (แล้ง)</t>
  </si>
  <si>
    <t>มะเขือ</t>
  </si>
  <si>
    <t>ถั่วเขียวผิวดำ แล้ง</t>
  </si>
  <si>
    <t>ถั่วเขียวผิวดำ ฝน</t>
  </si>
  <si>
    <t>ถั่วเขียวผิวดำแล้ง</t>
  </si>
  <si>
    <t>ถั่วเขียวผิวดำฝน</t>
  </si>
  <si>
    <t>ข้าวโพดเลี้ยงสัตว์(แล้ง')</t>
  </si>
  <si>
    <t>ถั่วเหลือง แล้ง</t>
  </si>
  <si>
    <t>ถั่วเหลืองแล้ง</t>
  </si>
  <si>
    <t>ปลูกซ่อม</t>
  </si>
  <si>
    <t>ข้าวหอมมะลิ</t>
  </si>
  <si>
    <t>ข้าวปทุมธานี (นาปี)</t>
  </si>
  <si>
    <t>ข้าวปทุมธานี (นาปรัง)</t>
  </si>
  <si>
    <t>ข้าวปทุมธานี(นาปี)</t>
  </si>
  <si>
    <t>ข้าวปทุมธานี(นาปรัง)</t>
  </si>
  <si>
    <t>ข้าวหอมมะล</t>
  </si>
  <si>
    <t>ข้าวโพดเลี้ยงสัตว์ฝน</t>
  </si>
  <si>
    <t>ข้าวโพดเลี้ยงสัตว์แล้ง</t>
  </si>
  <si>
    <t>ถั่วเหลือง ฝน</t>
  </si>
  <si>
    <t xml:space="preserve">ข้าวนาปรัง </t>
  </si>
  <si>
    <t xml:space="preserve">ถั่วเขียวผิวดำ (แล้ง) </t>
  </si>
  <si>
    <t xml:space="preserve">ถั่วเขียวผิวดำ (ฝน) </t>
  </si>
  <si>
    <t xml:space="preserve">ถั่วเหลือง (ฝน) </t>
  </si>
  <si>
    <t xml:space="preserve">อ้อยโรงงาน </t>
  </si>
  <si>
    <t>ถั่วเหลืองฝน</t>
  </si>
  <si>
    <t>ซ่อม</t>
  </si>
  <si>
    <t>ถั่วเขียวผิวมัน (แล้ง)</t>
  </si>
  <si>
    <t>ชนิดถั่วเขียวผิวมัน (แล้ง)</t>
  </si>
  <si>
    <t>ถั่วเขียวผิวมัน(แล้ง)</t>
  </si>
  <si>
    <t>ถั่วเขียวผิวมัน(ฝน)</t>
  </si>
  <si>
    <t>ถั่วเขียวผิวมันแล้ง</t>
  </si>
  <si>
    <t>ถั่วเขียวผิวมันฝน</t>
  </si>
  <si>
    <t>แบบรายงานภาวะการผลิตพืชระดับหมู่บ้าน ปีการเพาะปลูก 2555/54</t>
  </si>
  <si>
    <t>มะระจีน</t>
  </si>
  <si>
    <t xml:space="preserve"> </t>
  </si>
  <si>
    <t>มะนาว</t>
  </si>
  <si>
    <t>เมล่อน</t>
  </si>
  <si>
    <t>ชนิด เมล่อน</t>
  </si>
  <si>
    <t>กล้วย</t>
  </si>
  <si>
    <t>ปาล์มน้ำมัน</t>
  </si>
  <si>
    <t>ข้าวโพดหวาน (แล้ง)</t>
  </si>
  <si>
    <t>ชนิดข้าวโพดหวาน (แล้ง)</t>
  </si>
  <si>
    <t>ถั่วเขียวผิวมัน แล้ง</t>
  </si>
  <si>
    <t>ถั่วดาวอินคา</t>
  </si>
  <si>
    <t>ข่า</t>
  </si>
  <si>
    <t>.</t>
  </si>
  <si>
    <t>ชนิดถั่วเขียวผิวมัน (ฝน)</t>
  </si>
  <si>
    <t xml:space="preserve">ถั่วเหลือง (แล้ง) </t>
  </si>
  <si>
    <t xml:space="preserve">ถั่วเขียวผิวมัน (แล้ง)  </t>
  </si>
  <si>
    <t>ชนิดพริกใหญ่</t>
  </si>
  <si>
    <t>พริกแดงจินดา</t>
  </si>
  <si>
    <t>ชนิด แตงกวา</t>
  </si>
  <si>
    <t>มะเขือเปราะ</t>
  </si>
  <si>
    <t>ตะไคร้</t>
  </si>
  <si>
    <t>พริกไทย</t>
  </si>
  <si>
    <t>ผักหวานป่า</t>
  </si>
  <si>
    <t>ชนิด งาดำ</t>
  </si>
  <si>
    <t xml:space="preserve"> ข้าวนาปรัง </t>
  </si>
  <si>
    <t>ข้าวเหนียว</t>
  </si>
  <si>
    <t>พริขี้หนูใหญ่</t>
  </si>
  <si>
    <t>มะเขือยาว</t>
  </si>
  <si>
    <t>ฟักทอง</t>
  </si>
  <si>
    <t>แฟง</t>
  </si>
  <si>
    <t>ข้าวโพดหวาน แล้ง</t>
  </si>
  <si>
    <t>ผักหวาน</t>
  </si>
  <si>
    <t>ปอเทือง</t>
  </si>
  <si>
    <t>ชนิด ปอเทือง</t>
  </si>
  <si>
    <t>ผักหวานบ้าน</t>
  </si>
  <si>
    <t>โกโก้</t>
  </si>
  <si>
    <t>02 10 00</t>
  </si>
  <si>
    <t>ยาสูบ</t>
  </si>
  <si>
    <t>ชนิด ยาสูบ</t>
  </si>
  <si>
    <t>ชนิด ฟ้าทะลายโจร</t>
  </si>
  <si>
    <t>ชนิด มะลิ</t>
  </si>
  <si>
    <t>ชนิด ชะพลู</t>
  </si>
  <si>
    <t>ชนิด กัญชา</t>
  </si>
  <si>
    <t>ฟ้าทะลายโจร</t>
  </si>
  <si>
    <t>อัญชัน</t>
  </si>
  <si>
    <t>ชะพลู</t>
  </si>
  <si>
    <t>กัญชา</t>
  </si>
  <si>
    <t>มะลิ</t>
  </si>
  <si>
    <t>04 04 06</t>
  </si>
  <si>
    <t>04 04 01</t>
  </si>
  <si>
    <t>04 04 02</t>
  </si>
  <si>
    <t>04 04 03</t>
  </si>
  <si>
    <t>04 04 04</t>
  </si>
  <si>
    <t>04 04 05</t>
  </si>
  <si>
    <t>03 80 04</t>
  </si>
  <si>
    <t>ชนิด ข่าเหลือง</t>
  </si>
  <si>
    <t>ชนิด ตะไคร้หอม</t>
  </si>
  <si>
    <t>ตะไคร้หอม</t>
  </si>
  <si>
    <t>ข่าเหลือง</t>
  </si>
  <si>
    <t>01 01 91</t>
  </si>
  <si>
    <t>กข49/85</t>
  </si>
  <si>
    <t>พล.2/49</t>
  </si>
  <si>
    <t>ชะอม</t>
  </si>
  <si>
    <t>ชนิด ชะอม</t>
  </si>
  <si>
    <t>03 02 00</t>
  </si>
  <si>
    <t>02 19 00</t>
  </si>
  <si>
    <t>03 19 01</t>
  </si>
  <si>
    <t>ไว้ตอ</t>
  </si>
  <si>
    <t>01 02 91</t>
  </si>
  <si>
    <t>ประจำเดือน  ธันวาคม  พ.ศ. 2566</t>
  </si>
  <si>
    <t>02 25 00</t>
  </si>
  <si>
    <t>กข49/80/พล2</t>
  </si>
  <si>
    <t>กข29/พล2</t>
  </si>
  <si>
    <t>กข.49/พล.2</t>
  </si>
  <si>
    <t>สพ.90/พล.2</t>
  </si>
  <si>
    <t>กข49/กข85</t>
  </si>
  <si>
    <t>กข.49/57</t>
  </si>
  <si>
    <t>กข31/57</t>
  </si>
  <si>
    <t>บวบ</t>
  </si>
  <si>
    <t>ชนิด บวบ</t>
  </si>
  <si>
    <t>ชนิด มะเขือเปราะ</t>
  </si>
  <si>
    <t>ชนิด ถั่วฝักยาว</t>
  </si>
  <si>
    <t>03 25 00</t>
  </si>
  <si>
    <t>03 33 00</t>
  </si>
  <si>
    <t>03 38 00</t>
  </si>
  <si>
    <t>03 80 07</t>
  </si>
  <si>
    <t>แบบรายงานภาวะการผลิตพืช ระดับหมู่บ้าน ปีการเพาะปลูก 2567/68</t>
  </si>
  <si>
    <t>แบบรายงานภาวะการผลิตพืชระดับหมู่บ้าน ปีการเพาะปลูก 2567/68</t>
  </si>
  <si>
    <t>ไว้ลำต้น</t>
  </si>
  <si>
    <t>ประจำเดือน พฤศจิกายน พ.ศ. 2567</t>
  </si>
  <si>
    <t>ประจำเดือน  พฤศจิกายน พ.ศ. 2567</t>
  </si>
  <si>
    <r>
      <rPr>
        <b/>
        <sz val="16"/>
        <color indexed="8"/>
        <rFont val="TH Sarabun New"/>
        <family val="2"/>
      </rPr>
      <t xml:space="preserve">อ้อยโรงงาน </t>
    </r>
    <r>
      <rPr>
        <b/>
        <sz val="16"/>
        <color indexed="10"/>
        <rFont val="TH Sarabun New"/>
        <family val="2"/>
      </rPr>
      <t>(ม.8 212ไร่ ไม่ลิ้งค์ ต้องคีย์เป็นปลูกใหม่)</t>
    </r>
  </si>
  <si>
    <t>เดิม พย</t>
  </si>
  <si>
    <t>เกี่ยว ธค</t>
  </si>
  <si>
    <t>เกี่ยว มค</t>
  </si>
  <si>
    <t>เหลือ</t>
  </si>
  <si>
    <t>เกี่ยว กพ</t>
  </si>
  <si>
    <t>แบบรายงานภาวะการผลิตพืช ระดับอำเภอ  ปีการเพาะปลูก 2568/69</t>
  </si>
  <si>
    <t xml:space="preserve">แบบรายงานภาวะการผลิตพืช ระดับตำบล  ปีการเพาะปลูก 2568/69               </t>
  </si>
  <si>
    <t xml:space="preserve">งาดำ </t>
  </si>
  <si>
    <t xml:space="preserve">งาดำ  </t>
  </si>
  <si>
    <t xml:space="preserve">ประจำเดือน มกราคม พ.ศ. 2569              </t>
  </si>
  <si>
    <t>ประจำเดือน มกราคม พ.ศ. 2569</t>
  </si>
  <si>
    <t>แบบรายงานภาวะการผลิตพืช ระดับตำบล  ปีการเพาะปลูก 2568/69</t>
  </si>
  <si>
    <t xml:space="preserve">แบบรายงานภาวะการผลิตพืช ระดับตำบล  ปีการเพาะปลูก 2568/69             </t>
  </si>
  <si>
    <t xml:space="preserve">แบบรายงานภาวะการผลิตพืช ระดับตำบล  ปีการเพาะปลูก 2568/69      </t>
  </si>
  <si>
    <t>แบบรายงานภาวะการผลิตพืช ระดับหมู่บ้าน ปีการเพาะปลูก 2568/69</t>
  </si>
  <si>
    <t>แบบรายงานภาวะการผลิตพืชระดับหมู่บ้าน ปีการเพาะปลูก 2568/69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</si>
</sst>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_-* #,##0_-;\-* #,##0_-;_-* &quot;-&quot;??_-;_-@_-"/>
    <numFmt numFmtId="166" formatCode="_-* #,##0.0_-;\-* #,##0.0_-;_-* &quot;-&quot;??_-;_-@_-"/>
    <numFmt numFmtId="167" formatCode="_-* #,##0.000_-;\-* #,##0.000_-;_-* &quot;-&quot;??_-;_-@_-"/>
    <numFmt numFmtId="168" formatCode="_-* #,##0.0000_-;\-* #,##0.0000_-;_-* &quot;-&quot;??_-;_-@_-"/>
  </numFmts>
  <fonts count="55">
    <font>
      <sz val="10"/>
      <name val="Arial"/>
      <charset val="222"/>
    </font>
    <font>
      <sz val="10"/>
      <name val="Arial"/>
      <family val="2"/>
    </font>
    <font>
      <b/>
      <sz val="16"/>
      <name val="AngsanaUPC"/>
      <family val="1"/>
      <charset val="222"/>
    </font>
    <font>
      <sz val="16"/>
      <name val="AngsanaUPC"/>
      <family val="1"/>
      <charset val="222"/>
    </font>
    <font>
      <sz val="16"/>
      <name val="Angsana New"/>
      <family val="1"/>
    </font>
    <font>
      <b/>
      <sz val="16"/>
      <name val="Angsana New"/>
      <family val="1"/>
    </font>
    <font>
      <b/>
      <sz val="15"/>
      <name val="Angsana New"/>
      <family val="1"/>
    </font>
    <font>
      <sz val="15"/>
      <name val="Angsana New"/>
      <family val="1"/>
    </font>
    <font>
      <sz val="8"/>
      <name val="Arial"/>
      <family val="2"/>
    </font>
    <font>
      <b/>
      <sz val="22"/>
      <name val="Angsana New"/>
      <family val="1"/>
    </font>
    <font>
      <b/>
      <sz val="18"/>
      <name val="Angsana New"/>
      <family val="1"/>
    </font>
    <font>
      <sz val="16"/>
      <name val="Arial"/>
      <family val="2"/>
    </font>
    <font>
      <b/>
      <sz val="20"/>
      <name val="Angsana New"/>
      <family val="1"/>
    </font>
    <font>
      <b/>
      <sz val="17"/>
      <name val="Angsana New"/>
      <family val="1"/>
    </font>
    <font>
      <b/>
      <sz val="14"/>
      <name val="Angsana New"/>
      <family val="1"/>
    </font>
    <font>
      <b/>
      <sz val="16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0"/>
      <name val="TH SarabunPSK"/>
      <family val="2"/>
    </font>
    <font>
      <sz val="16"/>
      <name val="TH SarabunPSK"/>
      <family val="2"/>
    </font>
    <font>
      <b/>
      <sz val="13"/>
      <name val="Angsana New"/>
      <family val="1"/>
    </font>
    <font>
      <sz val="14"/>
      <name val="AngsanaUPC"/>
      <family val="1"/>
      <charset val="222"/>
    </font>
    <font>
      <sz val="16"/>
      <color indexed="8"/>
      <name val="TH SarabunPSK"/>
      <family val="2"/>
    </font>
    <font>
      <b/>
      <sz val="20"/>
      <name val="TH SarabunPSK"/>
      <family val="2"/>
    </font>
    <font>
      <b/>
      <sz val="18"/>
      <name val="TH SarabunPSK"/>
      <family val="2"/>
    </font>
    <font>
      <b/>
      <sz val="17"/>
      <name val="TH SarabunPSK"/>
      <family val="2"/>
    </font>
    <font>
      <b/>
      <sz val="22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color theme="1"/>
      <name val="Angsana New"/>
      <family val="1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8"/>
      <color rgb="FFFF0000"/>
      <name val="TH SarabunPSK"/>
      <family val="2"/>
    </font>
    <font>
      <sz val="12"/>
      <color indexed="81"/>
      <name val="Tahoma"/>
      <family val="2"/>
    </font>
    <font>
      <b/>
      <sz val="12"/>
      <color indexed="81"/>
      <name val="Tahoma"/>
      <family val="2"/>
    </font>
    <font>
      <b/>
      <sz val="20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  <font>
      <b/>
      <sz val="16"/>
      <color rgb="FFFF0000"/>
      <name val="TH Sarabun New"/>
      <family val="2"/>
    </font>
    <font>
      <sz val="16"/>
      <color indexed="10"/>
      <name val="TH Sarabun New"/>
      <family val="2"/>
    </font>
    <font>
      <sz val="16"/>
      <color rgb="FFFF0000"/>
      <name val="TH Sarabun New"/>
      <family val="2"/>
    </font>
    <font>
      <sz val="16"/>
      <color theme="1"/>
      <name val="TH Sarabun New"/>
      <family val="2"/>
    </font>
    <font>
      <sz val="16"/>
      <color indexed="8"/>
      <name val="TH Sarabun New"/>
      <family val="2"/>
    </font>
    <font>
      <b/>
      <sz val="16"/>
      <color indexed="10"/>
      <name val="TH Sarabun New"/>
      <family val="2"/>
    </font>
    <font>
      <b/>
      <sz val="16"/>
      <color indexed="8"/>
      <name val="TH Sarabun New"/>
      <family val="2"/>
    </font>
    <font>
      <b/>
      <sz val="16"/>
      <color theme="1"/>
      <name val="TH Sarabun New"/>
      <family val="2"/>
    </font>
    <font>
      <sz val="10"/>
      <name val="TH Sarabun New"/>
      <family val="2"/>
    </font>
    <font>
      <sz val="14"/>
      <name val="TH Sarabun New"/>
      <family val="2"/>
    </font>
    <font>
      <sz val="10"/>
      <color rgb="FFFF0000"/>
      <name val="TH Sarabun New"/>
      <family val="2"/>
    </font>
    <font>
      <b/>
      <sz val="18"/>
      <name val="TH Sarabun New"/>
      <family val="2"/>
    </font>
    <font>
      <sz val="18"/>
      <name val="TH Sarabun New"/>
      <family val="2"/>
    </font>
    <font>
      <sz val="15"/>
      <name val="TH Sarabun New"/>
      <family val="2"/>
    </font>
    <font>
      <b/>
      <sz val="15"/>
      <name val="TH Sarabun New"/>
      <family val="2"/>
    </font>
    <font>
      <sz val="16"/>
      <color rgb="FF333333"/>
      <name val="TH Sarabun New"/>
      <family val="2"/>
    </font>
  </fonts>
  <fills count="6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7CF6B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EFEA2"/>
        <bgColor indexed="64"/>
      </patternFill>
    </fill>
    <fill>
      <patternFill patternType="solid">
        <fgColor rgb="FFA8F8B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518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4" xfId="0" applyFont="1" applyBorder="1"/>
    <xf numFmtId="165" fontId="3" fillId="0" borderId="4" xfId="1" applyNumberFormat="1" applyFont="1" applyBorder="1"/>
    <xf numFmtId="165" fontId="4" fillId="2" borderId="4" xfId="0" applyNumberFormat="1" applyFont="1" applyFill="1" applyBorder="1"/>
    <xf numFmtId="0" fontId="4" fillId="2" borderId="4" xfId="0" applyFont="1" applyFill="1" applyBorder="1"/>
    <xf numFmtId="0" fontId="2" fillId="0" borderId="4" xfId="0" applyFont="1" applyBorder="1" applyAlignment="1">
      <alignment horizontal="center"/>
    </xf>
    <xf numFmtId="165" fontId="4" fillId="2" borderId="4" xfId="1" applyNumberFormat="1" applyFont="1" applyFill="1" applyBorder="1"/>
    <xf numFmtId="0" fontId="3" fillId="0" borderId="0" xfId="0" applyFont="1"/>
    <xf numFmtId="0" fontId="2" fillId="0" borderId="0" xfId="0" applyFont="1" applyAlignment="1">
      <alignment horizontal="center"/>
    </xf>
    <xf numFmtId="165" fontId="3" fillId="0" borderId="0" xfId="1" applyNumberFormat="1" applyFont="1" applyBorder="1"/>
    <xf numFmtId="165" fontId="3" fillId="0" borderId="0" xfId="1" applyNumberFormat="1" applyFont="1" applyFill="1" applyBorder="1"/>
    <xf numFmtId="165" fontId="3" fillId="2" borderId="4" xfId="0" applyNumberFormat="1" applyFont="1" applyFill="1" applyBorder="1"/>
    <xf numFmtId="0" fontId="3" fillId="2" borderId="4" xfId="0" applyFont="1" applyFill="1" applyBorder="1"/>
    <xf numFmtId="165" fontId="3" fillId="2" borderId="4" xfId="1" applyNumberFormat="1" applyFont="1" applyFill="1" applyBorder="1"/>
    <xf numFmtId="165" fontId="4" fillId="3" borderId="4" xfId="1" applyNumberFormat="1" applyFont="1" applyFill="1" applyBorder="1"/>
    <xf numFmtId="0" fontId="0" fillId="2" borderId="4" xfId="0" applyFill="1" applyBorder="1"/>
    <xf numFmtId="165" fontId="4" fillId="3" borderId="1" xfId="1" applyNumberFormat="1" applyFont="1" applyFill="1" applyBorder="1"/>
    <xf numFmtId="165" fontId="4" fillId="3" borderId="5" xfId="1" applyNumberFormat="1" applyFont="1" applyFill="1" applyBorder="1" applyAlignment="1">
      <alignment horizontal="center"/>
    </xf>
    <xf numFmtId="165" fontId="4" fillId="3" borderId="6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4" fillId="3" borderId="2" xfId="1" applyNumberFormat="1" applyFont="1" applyFill="1" applyBorder="1" applyAlignment="1">
      <alignment horizontal="center"/>
    </xf>
    <xf numFmtId="165" fontId="4" fillId="3" borderId="7" xfId="1" applyNumberFormat="1" applyFont="1" applyFill="1" applyBorder="1" applyAlignment="1">
      <alignment horizontal="center"/>
    </xf>
    <xf numFmtId="165" fontId="4" fillId="3" borderId="3" xfId="1" applyNumberFormat="1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3" fillId="0" borderId="8" xfId="0" applyFont="1" applyBorder="1"/>
    <xf numFmtId="165" fontId="4" fillId="4" borderId="4" xfId="0" applyNumberFormat="1" applyFont="1" applyFill="1" applyBorder="1"/>
    <xf numFmtId="0" fontId="4" fillId="4" borderId="4" xfId="0" applyFont="1" applyFill="1" applyBorder="1"/>
    <xf numFmtId="165" fontId="3" fillId="4" borderId="4" xfId="1" applyNumberFormat="1" applyFont="1" applyFill="1" applyBorder="1"/>
    <xf numFmtId="165" fontId="4" fillId="0" borderId="4" xfId="0" applyNumberFormat="1" applyFont="1" applyBorder="1"/>
    <xf numFmtId="0" fontId="4" fillId="0" borderId="4" xfId="0" applyFont="1" applyBorder="1"/>
    <xf numFmtId="165" fontId="3" fillId="0" borderId="4" xfId="1" applyNumberFormat="1" applyFont="1" applyFill="1" applyBorder="1"/>
    <xf numFmtId="165" fontId="3" fillId="0" borderId="4" xfId="0" applyNumberFormat="1" applyFont="1" applyBorder="1"/>
    <xf numFmtId="165" fontId="4" fillId="3" borderId="4" xfId="1" applyNumberFormat="1" applyFont="1" applyFill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5" fontId="10" fillId="0" borderId="0" xfId="1" applyNumberFormat="1" applyFont="1" applyFill="1" applyBorder="1"/>
    <xf numFmtId="165" fontId="4" fillId="4" borderId="4" xfId="1" applyNumberFormat="1" applyFont="1" applyFill="1" applyBorder="1"/>
    <xf numFmtId="0" fontId="0" fillId="5" borderId="0" xfId="0" applyFill="1"/>
    <xf numFmtId="165" fontId="4" fillId="5" borderId="1" xfId="1" applyNumberFormat="1" applyFont="1" applyFill="1" applyBorder="1"/>
    <xf numFmtId="165" fontId="4" fillId="5" borderId="5" xfId="1" applyNumberFormat="1" applyFont="1" applyFill="1" applyBorder="1" applyAlignment="1">
      <alignment horizontal="center"/>
    </xf>
    <xf numFmtId="165" fontId="4" fillId="5" borderId="6" xfId="1" applyNumberFormat="1" applyFont="1" applyFill="1" applyBorder="1" applyAlignment="1">
      <alignment horizontal="center"/>
    </xf>
    <xf numFmtId="165" fontId="4" fillId="5" borderId="1" xfId="1" applyNumberFormat="1" applyFont="1" applyFill="1" applyBorder="1" applyAlignment="1">
      <alignment horizontal="center"/>
    </xf>
    <xf numFmtId="165" fontId="4" fillId="5" borderId="2" xfId="1" applyNumberFormat="1" applyFont="1" applyFill="1" applyBorder="1" applyAlignment="1">
      <alignment horizontal="center"/>
    </xf>
    <xf numFmtId="165" fontId="4" fillId="5" borderId="7" xfId="1" applyNumberFormat="1" applyFont="1" applyFill="1" applyBorder="1" applyAlignment="1">
      <alignment horizontal="center"/>
    </xf>
    <xf numFmtId="165" fontId="4" fillId="5" borderId="3" xfId="1" applyNumberFormat="1" applyFont="1" applyFill="1" applyBorder="1" applyAlignment="1">
      <alignment horizontal="center"/>
    </xf>
    <xf numFmtId="165" fontId="4" fillId="5" borderId="4" xfId="1" applyNumberFormat="1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165" fontId="4" fillId="5" borderId="4" xfId="0" applyNumberFormat="1" applyFont="1" applyFill="1" applyBorder="1"/>
    <xf numFmtId="165" fontId="3" fillId="5" borderId="4" xfId="0" applyNumberFormat="1" applyFont="1" applyFill="1" applyBorder="1"/>
    <xf numFmtId="0" fontId="3" fillId="5" borderId="4" xfId="0" applyFont="1" applyFill="1" applyBorder="1"/>
    <xf numFmtId="0" fontId="4" fillId="5" borderId="4" xfId="0" applyFont="1" applyFill="1" applyBorder="1"/>
    <xf numFmtId="0" fontId="4" fillId="0" borderId="1" xfId="0" applyFont="1" applyBorder="1"/>
    <xf numFmtId="0" fontId="4" fillId="3" borderId="9" xfId="0" applyFont="1" applyFill="1" applyBorder="1" applyAlignment="1">
      <alignment horizontal="center"/>
    </xf>
    <xf numFmtId="0" fontId="0" fillId="0" borderId="4" xfId="0" applyBorder="1"/>
    <xf numFmtId="0" fontId="0" fillId="0" borderId="3" xfId="0" applyBorder="1"/>
    <xf numFmtId="165" fontId="4" fillId="3" borderId="9" xfId="1" applyNumberFormat="1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0" fillId="0" borderId="1" xfId="0" applyBorder="1"/>
    <xf numFmtId="0" fontId="0" fillId="0" borderId="2" xfId="0" applyBorder="1"/>
    <xf numFmtId="0" fontId="4" fillId="0" borderId="2" xfId="0" applyFont="1" applyBorder="1"/>
    <xf numFmtId="0" fontId="0" fillId="0" borderId="10" xfId="0" applyBorder="1"/>
    <xf numFmtId="0" fontId="0" fillId="3" borderId="1" xfId="0" applyFill="1" applyBorder="1"/>
    <xf numFmtId="0" fontId="0" fillId="3" borderId="0" xfId="0" applyFill="1"/>
    <xf numFmtId="0" fontId="4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0" fillId="3" borderId="3" xfId="0" applyFill="1" applyBorder="1"/>
    <xf numFmtId="0" fontId="0" fillId="3" borderId="4" xfId="0" applyFill="1" applyBorder="1"/>
    <xf numFmtId="0" fontId="4" fillId="3" borderId="2" xfId="0" applyFont="1" applyFill="1" applyBorder="1"/>
    <xf numFmtId="0" fontId="3" fillId="0" borderId="0" xfId="0" applyFont="1" applyAlignment="1">
      <alignment horizontal="center"/>
    </xf>
    <xf numFmtId="0" fontId="11" fillId="3" borderId="0" xfId="0" applyFont="1" applyFill="1"/>
    <xf numFmtId="0" fontId="0" fillId="3" borderId="2" xfId="0" applyFill="1" applyBorder="1"/>
    <xf numFmtId="0" fontId="4" fillId="3" borderId="3" xfId="0" applyFont="1" applyFill="1" applyBorder="1"/>
    <xf numFmtId="0" fontId="0" fillId="3" borderId="11" xfId="0" applyFill="1" applyBorder="1"/>
    <xf numFmtId="0" fontId="0" fillId="5" borderId="1" xfId="0" applyFill="1" applyBorder="1"/>
    <xf numFmtId="0" fontId="4" fillId="5" borderId="1" xfId="0" applyFont="1" applyFill="1" applyBorder="1"/>
    <xf numFmtId="0" fontId="3" fillId="5" borderId="2" xfId="0" applyFont="1" applyFill="1" applyBorder="1" applyAlignment="1">
      <alignment horizontal="center"/>
    </xf>
    <xf numFmtId="0" fontId="0" fillId="5" borderId="2" xfId="0" applyFill="1" applyBorder="1"/>
    <xf numFmtId="0" fontId="0" fillId="5" borderId="3" xfId="0" applyFill="1" applyBorder="1"/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3" borderId="1" xfId="0" applyFont="1" applyFill="1" applyBorder="1"/>
    <xf numFmtId="0" fontId="4" fillId="3" borderId="11" xfId="0" applyFont="1" applyFill="1" applyBorder="1"/>
    <xf numFmtId="165" fontId="4" fillId="3" borderId="6" xfId="1" applyNumberFormat="1" applyFont="1" applyFill="1" applyBorder="1"/>
    <xf numFmtId="0" fontId="4" fillId="3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0" fillId="0" borderId="5" xfId="0" applyBorder="1"/>
    <xf numFmtId="0" fontId="0" fillId="4" borderId="1" xfId="0" applyFill="1" applyBorder="1"/>
    <xf numFmtId="0" fontId="3" fillId="4" borderId="2" xfId="0" applyFont="1" applyFill="1" applyBorder="1" applyAlignment="1">
      <alignment horizontal="center"/>
    </xf>
    <xf numFmtId="0" fontId="0" fillId="4" borderId="2" xfId="0" applyFill="1" applyBorder="1"/>
    <xf numFmtId="0" fontId="0" fillId="4" borderId="3" xfId="0" applyFill="1" applyBorder="1"/>
    <xf numFmtId="0" fontId="4" fillId="4" borderId="3" xfId="0" applyFont="1" applyFill="1" applyBorder="1"/>
    <xf numFmtId="0" fontId="0" fillId="6" borderId="0" xfId="0" applyFill="1"/>
    <xf numFmtId="0" fontId="4" fillId="6" borderId="0" xfId="0" applyFont="1" applyFill="1"/>
    <xf numFmtId="0" fontId="4" fillId="4" borderId="0" xfId="0" applyFont="1" applyFill="1"/>
    <xf numFmtId="165" fontId="4" fillId="4" borderId="0" xfId="1" applyNumberFormat="1" applyFont="1" applyFill="1" applyBorder="1"/>
    <xf numFmtId="164" fontId="4" fillId="3" borderId="7" xfId="1" applyFont="1" applyFill="1" applyBorder="1" applyAlignment="1">
      <alignment horizontal="center"/>
    </xf>
    <xf numFmtId="0" fontId="4" fillId="2" borderId="0" xfId="0" applyFont="1" applyFill="1"/>
    <xf numFmtId="164" fontId="4" fillId="3" borderId="9" xfId="1" applyFont="1" applyFill="1" applyBorder="1" applyAlignment="1">
      <alignment horizontal="center"/>
    </xf>
    <xf numFmtId="165" fontId="4" fillId="0" borderId="0" xfId="0" applyNumberFormat="1" applyFont="1"/>
    <xf numFmtId="165" fontId="4" fillId="2" borderId="0" xfId="0" applyNumberFormat="1" applyFont="1" applyFill="1"/>
    <xf numFmtId="165" fontId="3" fillId="2" borderId="0" xfId="0" applyNumberFormat="1" applyFont="1" applyFill="1"/>
    <xf numFmtId="165" fontId="4" fillId="2" borderId="0" xfId="1" applyNumberFormat="1" applyFont="1" applyFill="1" applyBorder="1"/>
    <xf numFmtId="165" fontId="4" fillId="22" borderId="1" xfId="1" applyNumberFormat="1" applyFont="1" applyFill="1" applyBorder="1"/>
    <xf numFmtId="0" fontId="0" fillId="22" borderId="1" xfId="0" applyFill="1" applyBorder="1"/>
    <xf numFmtId="165" fontId="4" fillId="22" borderId="5" xfId="1" applyNumberFormat="1" applyFont="1" applyFill="1" applyBorder="1" applyAlignment="1">
      <alignment horizontal="center"/>
    </xf>
    <xf numFmtId="165" fontId="4" fillId="22" borderId="6" xfId="1" applyNumberFormat="1" applyFont="1" applyFill="1" applyBorder="1" applyAlignment="1">
      <alignment horizontal="center"/>
    </xf>
    <xf numFmtId="165" fontId="4" fillId="22" borderId="1" xfId="1" applyNumberFormat="1" applyFont="1" applyFill="1" applyBorder="1" applyAlignment="1">
      <alignment horizontal="center"/>
    </xf>
    <xf numFmtId="165" fontId="4" fillId="22" borderId="2" xfId="1" applyNumberFormat="1" applyFont="1" applyFill="1" applyBorder="1" applyAlignment="1">
      <alignment horizontal="center"/>
    </xf>
    <xf numFmtId="0" fontId="4" fillId="22" borderId="2" xfId="0" applyFont="1" applyFill="1" applyBorder="1" applyAlignment="1">
      <alignment horizontal="center"/>
    </xf>
    <xf numFmtId="0" fontId="3" fillId="22" borderId="2" xfId="0" applyFont="1" applyFill="1" applyBorder="1" applyAlignment="1">
      <alignment horizontal="center"/>
    </xf>
    <xf numFmtId="0" fontId="0" fillId="22" borderId="2" xfId="0" applyFill="1" applyBorder="1"/>
    <xf numFmtId="165" fontId="4" fillId="22" borderId="7" xfId="1" applyNumberFormat="1" applyFont="1" applyFill="1" applyBorder="1" applyAlignment="1">
      <alignment horizontal="center"/>
    </xf>
    <xf numFmtId="165" fontId="4" fillId="22" borderId="3" xfId="1" applyNumberFormat="1" applyFont="1" applyFill="1" applyBorder="1" applyAlignment="1">
      <alignment horizontal="center"/>
    </xf>
    <xf numFmtId="0" fontId="0" fillId="22" borderId="3" xfId="0" applyFill="1" applyBorder="1"/>
    <xf numFmtId="0" fontId="4" fillId="22" borderId="9" xfId="0" applyFont="1" applyFill="1" applyBorder="1" applyAlignment="1">
      <alignment horizontal="center"/>
    </xf>
    <xf numFmtId="165" fontId="4" fillId="22" borderId="4" xfId="1" applyNumberFormat="1" applyFont="1" applyFill="1" applyBorder="1" applyAlignment="1">
      <alignment horizontal="center"/>
    </xf>
    <xf numFmtId="165" fontId="4" fillId="22" borderId="4" xfId="1" applyNumberFormat="1" applyFont="1" applyFill="1" applyBorder="1"/>
    <xf numFmtId="0" fontId="5" fillId="22" borderId="4" xfId="0" applyFont="1" applyFill="1" applyBorder="1" applyAlignment="1">
      <alignment horizontal="center"/>
    </xf>
    <xf numFmtId="0" fontId="0" fillId="22" borderId="0" xfId="0" applyFill="1"/>
    <xf numFmtId="165" fontId="4" fillId="23" borderId="4" xfId="1" applyNumberFormat="1" applyFont="1" applyFill="1" applyBorder="1" applyAlignment="1">
      <alignment horizontal="center"/>
    </xf>
    <xf numFmtId="165" fontId="4" fillId="23" borderId="3" xfId="1" applyNumberFormat="1" applyFont="1" applyFill="1" applyBorder="1" applyAlignment="1">
      <alignment horizontal="center"/>
    </xf>
    <xf numFmtId="165" fontId="4" fillId="23" borderId="4" xfId="1" applyNumberFormat="1" applyFont="1" applyFill="1" applyBorder="1"/>
    <xf numFmtId="165" fontId="4" fillId="24" borderId="4" xfId="1" applyNumberFormat="1" applyFont="1" applyFill="1" applyBorder="1"/>
    <xf numFmtId="0" fontId="0" fillId="24" borderId="0" xfId="0" applyFill="1"/>
    <xf numFmtId="0" fontId="4" fillId="22" borderId="1" xfId="0" applyFont="1" applyFill="1" applyBorder="1" applyAlignment="1">
      <alignment horizontal="center"/>
    </xf>
    <xf numFmtId="0" fontId="4" fillId="22" borderId="3" xfId="0" applyFont="1" applyFill="1" applyBorder="1" applyAlignment="1">
      <alignment horizontal="center"/>
    </xf>
    <xf numFmtId="0" fontId="0" fillId="22" borderId="11" xfId="0" applyFill="1" applyBorder="1"/>
    <xf numFmtId="0" fontId="4" fillId="22" borderId="1" xfId="0" applyFont="1" applyFill="1" applyBorder="1"/>
    <xf numFmtId="0" fontId="4" fillId="24" borderId="4" xfId="0" applyFont="1" applyFill="1" applyBorder="1"/>
    <xf numFmtId="0" fontId="2" fillId="23" borderId="0" xfId="0" applyFont="1" applyFill="1" applyAlignment="1">
      <alignment horizontal="center"/>
    </xf>
    <xf numFmtId="0" fontId="0" fillId="23" borderId="0" xfId="0" applyFill="1"/>
    <xf numFmtId="0" fontId="5" fillId="23" borderId="0" xfId="0" applyFont="1" applyFill="1" applyAlignment="1">
      <alignment horizontal="center"/>
    </xf>
    <xf numFmtId="165" fontId="4" fillId="23" borderId="1" xfId="1" applyNumberFormat="1" applyFont="1" applyFill="1" applyBorder="1"/>
    <xf numFmtId="0" fontId="0" fillId="23" borderId="1" xfId="0" applyFill="1" applyBorder="1"/>
    <xf numFmtId="165" fontId="4" fillId="23" borderId="5" xfId="1" applyNumberFormat="1" applyFont="1" applyFill="1" applyBorder="1" applyAlignment="1">
      <alignment horizontal="center"/>
    </xf>
    <xf numFmtId="165" fontId="4" fillId="23" borderId="6" xfId="1" applyNumberFormat="1" applyFont="1" applyFill="1" applyBorder="1" applyAlignment="1">
      <alignment horizontal="center"/>
    </xf>
    <xf numFmtId="165" fontId="4" fillId="23" borderId="1" xfId="1" applyNumberFormat="1" applyFont="1" applyFill="1" applyBorder="1" applyAlignment="1">
      <alignment horizontal="center"/>
    </xf>
    <xf numFmtId="165" fontId="4" fillId="23" borderId="2" xfId="1" applyNumberFormat="1" applyFont="1" applyFill="1" applyBorder="1" applyAlignment="1">
      <alignment horizontal="center"/>
    </xf>
    <xf numFmtId="0" fontId="4" fillId="23" borderId="2" xfId="0" applyFont="1" applyFill="1" applyBorder="1"/>
    <xf numFmtId="0" fontId="3" fillId="23" borderId="2" xfId="0" applyFont="1" applyFill="1" applyBorder="1" applyAlignment="1">
      <alignment horizontal="center"/>
    </xf>
    <xf numFmtId="0" fontId="0" fillId="23" borderId="2" xfId="0" applyFill="1" applyBorder="1"/>
    <xf numFmtId="165" fontId="4" fillId="23" borderId="7" xfId="1" applyNumberFormat="1" applyFont="1" applyFill="1" applyBorder="1" applyAlignment="1">
      <alignment horizontal="center"/>
    </xf>
    <xf numFmtId="0" fontId="0" fillId="23" borderId="3" xfId="0" applyFill="1" applyBorder="1"/>
    <xf numFmtId="0" fontId="4" fillId="23" borderId="9" xfId="0" applyFont="1" applyFill="1" applyBorder="1" applyAlignment="1">
      <alignment horizontal="center"/>
    </xf>
    <xf numFmtId="0" fontId="5" fillId="23" borderId="4" xfId="0" applyFont="1" applyFill="1" applyBorder="1" applyAlignment="1">
      <alignment horizontal="center"/>
    </xf>
    <xf numFmtId="165" fontId="10" fillId="23" borderId="7" xfId="1" applyNumberFormat="1" applyFont="1" applyFill="1" applyBorder="1" applyAlignment="1">
      <alignment horizontal="center"/>
    </xf>
    <xf numFmtId="165" fontId="10" fillId="23" borderId="4" xfId="0" applyNumberFormat="1" applyFont="1" applyFill="1" applyBorder="1"/>
    <xf numFmtId="0" fontId="4" fillId="23" borderId="2" xfId="0" applyFont="1" applyFill="1" applyBorder="1" applyAlignment="1">
      <alignment horizontal="center"/>
    </xf>
    <xf numFmtId="0" fontId="7" fillId="23" borderId="2" xfId="0" applyFont="1" applyFill="1" applyBorder="1" applyAlignment="1">
      <alignment horizontal="center"/>
    </xf>
    <xf numFmtId="0" fontId="0" fillId="23" borderId="4" xfId="0" applyFill="1" applyBorder="1"/>
    <xf numFmtId="166" fontId="4" fillId="3" borderId="7" xfId="1" applyNumberFormat="1" applyFont="1" applyFill="1" applyBorder="1" applyAlignment="1">
      <alignment horizontal="center"/>
    </xf>
    <xf numFmtId="165" fontId="4" fillId="25" borderId="3" xfId="1" applyNumberFormat="1" applyFont="1" applyFill="1" applyBorder="1" applyAlignment="1">
      <alignment horizontal="center"/>
    </xf>
    <xf numFmtId="165" fontId="4" fillId="24" borderId="4" xfId="0" applyNumberFormat="1" applyFont="1" applyFill="1" applyBorder="1"/>
    <xf numFmtId="165" fontId="3" fillId="24" borderId="4" xfId="1" applyNumberFormat="1" applyFont="1" applyFill="1" applyBorder="1"/>
    <xf numFmtId="165" fontId="4" fillId="24" borderId="0" xfId="0" applyNumberFormat="1" applyFont="1" applyFill="1"/>
    <xf numFmtId="165" fontId="29" fillId="5" borderId="7" xfId="1" applyNumberFormat="1" applyFont="1" applyFill="1" applyBorder="1" applyAlignment="1">
      <alignment horizontal="center"/>
    </xf>
    <xf numFmtId="0" fontId="4" fillId="22" borderId="2" xfId="0" applyFont="1" applyFill="1" applyBorder="1"/>
    <xf numFmtId="0" fontId="18" fillId="0" borderId="2" xfId="0" applyFont="1" applyBorder="1"/>
    <xf numFmtId="0" fontId="19" fillId="0" borderId="2" xfId="0" applyFont="1" applyBorder="1" applyAlignment="1">
      <alignment horizontal="center"/>
    </xf>
    <xf numFmtId="0" fontId="18" fillId="0" borderId="3" xfId="0" applyFont="1" applyBorder="1"/>
    <xf numFmtId="0" fontId="19" fillId="0" borderId="3" xfId="0" applyFont="1" applyBorder="1" applyAlignment="1">
      <alignment horizontal="center"/>
    </xf>
    <xf numFmtId="0" fontId="19" fillId="0" borderId="4" xfId="0" applyFont="1" applyBorder="1"/>
    <xf numFmtId="0" fontId="0" fillId="22" borderId="4" xfId="0" applyFill="1" applyBorder="1"/>
    <xf numFmtId="0" fontId="21" fillId="0" borderId="4" xfId="0" applyFont="1" applyBorder="1"/>
    <xf numFmtId="164" fontId="10" fillId="23" borderId="7" xfId="1" applyFont="1" applyFill="1" applyBorder="1" applyAlignment="1">
      <alignment horizontal="center"/>
    </xf>
    <xf numFmtId="165" fontId="4" fillId="26" borderId="7" xfId="1" applyNumberFormat="1" applyFont="1" applyFill="1" applyBorder="1" applyAlignment="1">
      <alignment horizontal="center"/>
    </xf>
    <xf numFmtId="165" fontId="4" fillId="27" borderId="7" xfId="1" applyNumberFormat="1" applyFont="1" applyFill="1" applyBorder="1" applyAlignment="1">
      <alignment horizontal="center"/>
    </xf>
    <xf numFmtId="165" fontId="4" fillId="27" borderId="3" xfId="1" applyNumberFormat="1" applyFont="1" applyFill="1" applyBorder="1" applyAlignment="1">
      <alignment horizontal="center"/>
    </xf>
    <xf numFmtId="0" fontId="0" fillId="27" borderId="0" xfId="0" applyFill="1"/>
    <xf numFmtId="0" fontId="0" fillId="27" borderId="11" xfId="0" applyFill="1" applyBorder="1"/>
    <xf numFmtId="165" fontId="4" fillId="27" borderId="1" xfId="1" applyNumberFormat="1" applyFont="1" applyFill="1" applyBorder="1"/>
    <xf numFmtId="0" fontId="4" fillId="27" borderId="1" xfId="0" applyFont="1" applyFill="1" applyBorder="1"/>
    <xf numFmtId="0" fontId="0" fillId="27" borderId="1" xfId="0" applyFill="1" applyBorder="1"/>
    <xf numFmtId="165" fontId="4" fillId="27" borderId="5" xfId="1" applyNumberFormat="1" applyFont="1" applyFill="1" applyBorder="1" applyAlignment="1">
      <alignment horizontal="center"/>
    </xf>
    <xf numFmtId="165" fontId="4" fillId="27" borderId="6" xfId="1" applyNumberFormat="1" applyFont="1" applyFill="1" applyBorder="1" applyAlignment="1">
      <alignment horizontal="center"/>
    </xf>
    <xf numFmtId="165" fontId="4" fillId="27" borderId="1" xfId="1" applyNumberFormat="1" applyFont="1" applyFill="1" applyBorder="1" applyAlignment="1">
      <alignment horizontal="center"/>
    </xf>
    <xf numFmtId="165" fontId="4" fillId="27" borderId="2" xfId="1" applyNumberFormat="1" applyFont="1" applyFill="1" applyBorder="1" applyAlignment="1">
      <alignment horizontal="center"/>
    </xf>
    <xf numFmtId="0" fontId="3" fillId="27" borderId="2" xfId="0" applyFont="1" applyFill="1" applyBorder="1" applyAlignment="1">
      <alignment horizontal="center"/>
    </xf>
    <xf numFmtId="0" fontId="4" fillId="27" borderId="2" xfId="0" applyFont="1" applyFill="1" applyBorder="1" applyAlignment="1">
      <alignment horizontal="center"/>
    </xf>
    <xf numFmtId="0" fontId="0" fillId="27" borderId="2" xfId="0" applyFill="1" applyBorder="1"/>
    <xf numFmtId="0" fontId="0" fillId="27" borderId="3" xfId="0" applyFill="1" applyBorder="1"/>
    <xf numFmtId="0" fontId="4" fillId="27" borderId="9" xfId="0" applyFont="1" applyFill="1" applyBorder="1" applyAlignment="1">
      <alignment horizontal="center"/>
    </xf>
    <xf numFmtId="0" fontId="5" fillId="27" borderId="4" xfId="0" applyFont="1" applyFill="1" applyBorder="1" applyAlignment="1">
      <alignment horizontal="center"/>
    </xf>
    <xf numFmtId="165" fontId="10" fillId="27" borderId="12" xfId="1" applyNumberFormat="1" applyFont="1" applyFill="1" applyBorder="1"/>
    <xf numFmtId="165" fontId="10" fillId="27" borderId="4" xfId="0" applyNumberFormat="1" applyFont="1" applyFill="1" applyBorder="1"/>
    <xf numFmtId="165" fontId="4" fillId="27" borderId="4" xfId="1" applyNumberFormat="1" applyFont="1" applyFill="1" applyBorder="1"/>
    <xf numFmtId="165" fontId="0" fillId="3" borderId="0" xfId="0" applyNumberFormat="1" applyFill="1"/>
    <xf numFmtId="165" fontId="4" fillId="27" borderId="4" xfId="1" applyNumberFormat="1" applyFont="1" applyFill="1" applyBorder="1" applyAlignment="1">
      <alignment horizontal="center"/>
    </xf>
    <xf numFmtId="165" fontId="29" fillId="22" borderId="7" xfId="1" applyNumberFormat="1" applyFont="1" applyFill="1" applyBorder="1" applyAlignment="1">
      <alignment horizontal="center"/>
    </xf>
    <xf numFmtId="165" fontId="29" fillId="3" borderId="7" xfId="1" applyNumberFormat="1" applyFont="1" applyFill="1" applyBorder="1" applyAlignment="1">
      <alignment horizontal="center"/>
    </xf>
    <xf numFmtId="165" fontId="29" fillId="23" borderId="7" xfId="1" applyNumberFormat="1" applyFont="1" applyFill="1" applyBorder="1" applyAlignment="1">
      <alignment horizontal="center"/>
    </xf>
    <xf numFmtId="165" fontId="4" fillId="25" borderId="1" xfId="1" applyNumberFormat="1" applyFont="1" applyFill="1" applyBorder="1"/>
    <xf numFmtId="0" fontId="4" fillId="25" borderId="1" xfId="0" applyFont="1" applyFill="1" applyBorder="1"/>
    <xf numFmtId="0" fontId="0" fillId="25" borderId="1" xfId="0" applyFill="1" applyBorder="1"/>
    <xf numFmtId="165" fontId="4" fillId="25" borderId="5" xfId="1" applyNumberFormat="1" applyFont="1" applyFill="1" applyBorder="1" applyAlignment="1">
      <alignment horizontal="center"/>
    </xf>
    <xf numFmtId="165" fontId="4" fillId="25" borderId="6" xfId="1" applyNumberFormat="1" applyFont="1" applyFill="1" applyBorder="1" applyAlignment="1">
      <alignment horizontal="center"/>
    </xf>
    <xf numFmtId="165" fontId="4" fillId="25" borderId="1" xfId="1" applyNumberFormat="1" applyFont="1" applyFill="1" applyBorder="1" applyAlignment="1">
      <alignment horizontal="center"/>
    </xf>
    <xf numFmtId="165" fontId="4" fillId="25" borderId="2" xfId="1" applyNumberFormat="1" applyFont="1" applyFill="1" applyBorder="1" applyAlignment="1">
      <alignment horizontal="center"/>
    </xf>
    <xf numFmtId="0" fontId="3" fillId="25" borderId="2" xfId="0" applyFont="1" applyFill="1" applyBorder="1" applyAlignment="1">
      <alignment horizontal="center"/>
    </xf>
    <xf numFmtId="0" fontId="4" fillId="25" borderId="2" xfId="0" applyFont="1" applyFill="1" applyBorder="1" applyAlignment="1">
      <alignment horizontal="center"/>
    </xf>
    <xf numFmtId="0" fontId="0" fillId="25" borderId="2" xfId="0" applyFill="1" applyBorder="1"/>
    <xf numFmtId="165" fontId="4" fillId="25" borderId="7" xfId="1" applyNumberFormat="1" applyFont="1" applyFill="1" applyBorder="1" applyAlignment="1">
      <alignment horizontal="center"/>
    </xf>
    <xf numFmtId="0" fontId="0" fillId="25" borderId="3" xfId="0" applyFill="1" applyBorder="1"/>
    <xf numFmtId="0" fontId="4" fillId="25" borderId="9" xfId="0" applyFont="1" applyFill="1" applyBorder="1" applyAlignment="1">
      <alignment horizontal="center"/>
    </xf>
    <xf numFmtId="0" fontId="5" fillId="25" borderId="4" xfId="0" applyFont="1" applyFill="1" applyBorder="1" applyAlignment="1">
      <alignment horizontal="center"/>
    </xf>
    <xf numFmtId="165" fontId="10" fillId="25" borderId="12" xfId="1" applyNumberFormat="1" applyFont="1" applyFill="1" applyBorder="1"/>
    <xf numFmtId="165" fontId="10" fillId="25" borderId="4" xfId="0" applyNumberFormat="1" applyFont="1" applyFill="1" applyBorder="1"/>
    <xf numFmtId="0" fontId="30" fillId="0" borderId="0" xfId="0" applyFont="1"/>
    <xf numFmtId="0" fontId="19" fillId="0" borderId="8" xfId="0" applyFont="1" applyBorder="1"/>
    <xf numFmtId="0" fontId="4" fillId="22" borderId="11" xfId="0" applyFont="1" applyFill="1" applyBorder="1"/>
    <xf numFmtId="165" fontId="19" fillId="28" borderId="4" xfId="1" applyNumberFormat="1" applyFont="1" applyFill="1" applyBorder="1"/>
    <xf numFmtId="165" fontId="19" fillId="29" borderId="4" xfId="1" applyNumberFormat="1" applyFont="1" applyFill="1" applyBorder="1"/>
    <xf numFmtId="164" fontId="10" fillId="0" borderId="0" xfId="1" applyFont="1" applyFill="1" applyBorder="1"/>
    <xf numFmtId="165" fontId="19" fillId="2" borderId="3" xfId="1" applyNumberFormat="1" applyFont="1" applyFill="1" applyBorder="1" applyAlignment="1">
      <alignment horizontal="center"/>
    </xf>
    <xf numFmtId="0" fontId="19" fillId="0" borderId="0" xfId="0" applyFont="1"/>
    <xf numFmtId="165" fontId="19" fillId="2" borderId="1" xfId="1" applyNumberFormat="1" applyFont="1" applyFill="1" applyBorder="1"/>
    <xf numFmtId="165" fontId="19" fillId="3" borderId="3" xfId="1" applyNumberFormat="1" applyFont="1" applyFill="1" applyBorder="1" applyAlignment="1">
      <alignment horizontal="center"/>
    </xf>
    <xf numFmtId="165" fontId="19" fillId="25" borderId="4" xfId="1" applyNumberFormat="1" applyFont="1" applyFill="1" applyBorder="1" applyAlignment="1">
      <alignment horizontal="center"/>
    </xf>
    <xf numFmtId="165" fontId="19" fillId="25" borderId="3" xfId="1" applyNumberFormat="1" applyFont="1" applyFill="1" applyBorder="1" applyAlignment="1">
      <alignment horizontal="center"/>
    </xf>
    <xf numFmtId="165" fontId="19" fillId="3" borderId="4" xfId="1" applyNumberFormat="1" applyFont="1" applyFill="1" applyBorder="1"/>
    <xf numFmtId="165" fontId="15" fillId="25" borderId="4" xfId="1" applyNumberFormat="1" applyFont="1" applyFill="1" applyBorder="1"/>
    <xf numFmtId="165" fontId="19" fillId="2" borderId="4" xfId="1" applyNumberFormat="1" applyFont="1" applyFill="1" applyBorder="1" applyAlignment="1">
      <alignment horizontal="center"/>
    </xf>
    <xf numFmtId="165" fontId="19" fillId="3" borderId="4" xfId="1" applyNumberFormat="1" applyFont="1" applyFill="1" applyBorder="1" applyAlignment="1">
      <alignment horizontal="center"/>
    </xf>
    <xf numFmtId="165" fontId="19" fillId="3" borderId="9" xfId="1" applyNumberFormat="1" applyFont="1" applyFill="1" applyBorder="1" applyAlignment="1">
      <alignment horizontal="center"/>
    </xf>
    <xf numFmtId="165" fontId="19" fillId="0" borderId="0" xfId="1" applyNumberFormat="1" applyFont="1" applyFill="1" applyBorder="1"/>
    <xf numFmtId="165" fontId="19" fillId="22" borderId="4" xfId="1" applyNumberFormat="1" applyFont="1" applyFill="1" applyBorder="1" applyAlignment="1">
      <alignment horizontal="center"/>
    </xf>
    <xf numFmtId="165" fontId="19" fillId="22" borderId="4" xfId="1" applyNumberFormat="1" applyFont="1" applyFill="1" applyBorder="1"/>
    <xf numFmtId="165" fontId="19" fillId="2" borderId="7" xfId="1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/>
    <xf numFmtId="0" fontId="19" fillId="0" borderId="1" xfId="0" applyFont="1" applyBorder="1"/>
    <xf numFmtId="0" fontId="18" fillId="0" borderId="1" xfId="0" applyFont="1" applyBorder="1"/>
    <xf numFmtId="165" fontId="19" fillId="0" borderId="4" xfId="1" applyNumberFormat="1" applyFont="1" applyFill="1" applyBorder="1"/>
    <xf numFmtId="0" fontId="15" fillId="0" borderId="4" xfId="0" applyFont="1" applyBorder="1" applyAlignment="1">
      <alignment horizontal="center"/>
    </xf>
    <xf numFmtId="0" fontId="18" fillId="0" borderId="10" xfId="0" applyFont="1" applyBorder="1"/>
    <xf numFmtId="0" fontId="19" fillId="0" borderId="1" xfId="0" applyFont="1" applyBorder="1" applyAlignment="1">
      <alignment horizontal="center"/>
    </xf>
    <xf numFmtId="0" fontId="19" fillId="0" borderId="2" xfId="0" applyFont="1" applyBorder="1"/>
    <xf numFmtId="0" fontId="19" fillId="0" borderId="3" xfId="0" applyFont="1" applyBorder="1"/>
    <xf numFmtId="165" fontId="19" fillId="0" borderId="4" xfId="1" applyNumberFormat="1" applyFont="1" applyBorder="1"/>
    <xf numFmtId="165" fontId="19" fillId="2" borderId="4" xfId="0" applyNumberFormat="1" applyFont="1" applyFill="1" applyBorder="1"/>
    <xf numFmtId="0" fontId="19" fillId="2" borderId="4" xfId="0" applyFont="1" applyFill="1" applyBorder="1"/>
    <xf numFmtId="165" fontId="19" fillId="2" borderId="3" xfId="0" applyNumberFormat="1" applyFont="1" applyFill="1" applyBorder="1"/>
    <xf numFmtId="165" fontId="19" fillId="0" borderId="0" xfId="1" applyNumberFormat="1" applyFont="1" applyBorder="1"/>
    <xf numFmtId="165" fontId="19" fillId="0" borderId="4" xfId="0" applyNumberFormat="1" applyFont="1" applyBorder="1"/>
    <xf numFmtId="165" fontId="19" fillId="2" borderId="0" xfId="1" applyNumberFormat="1" applyFont="1" applyFill="1" applyBorder="1"/>
    <xf numFmtId="165" fontId="16" fillId="22" borderId="1" xfId="1" applyNumberFormat="1" applyFont="1" applyFill="1" applyBorder="1"/>
    <xf numFmtId="0" fontId="18" fillId="22" borderId="1" xfId="0" applyFont="1" applyFill="1" applyBorder="1"/>
    <xf numFmtId="0" fontId="16" fillId="22" borderId="1" xfId="0" applyFont="1" applyFill="1" applyBorder="1"/>
    <xf numFmtId="165" fontId="16" fillId="22" borderId="5" xfId="1" applyNumberFormat="1" applyFont="1" applyFill="1" applyBorder="1" applyAlignment="1">
      <alignment horizontal="center"/>
    </xf>
    <xf numFmtId="165" fontId="16" fillId="22" borderId="6" xfId="1" applyNumberFormat="1" applyFont="1" applyFill="1" applyBorder="1" applyAlignment="1">
      <alignment horizontal="center"/>
    </xf>
    <xf numFmtId="165" fontId="16" fillId="22" borderId="1" xfId="1" applyNumberFormat="1" applyFont="1" applyFill="1" applyBorder="1" applyAlignment="1">
      <alignment horizontal="center"/>
    </xf>
    <xf numFmtId="165" fontId="16" fillId="22" borderId="2" xfId="1" applyNumberFormat="1" applyFont="1" applyFill="1" applyBorder="1" applyAlignment="1">
      <alignment horizontal="center"/>
    </xf>
    <xf numFmtId="0" fontId="16" fillId="22" borderId="2" xfId="0" applyFont="1" applyFill="1" applyBorder="1" applyAlignment="1">
      <alignment horizontal="center"/>
    </xf>
    <xf numFmtId="0" fontId="16" fillId="22" borderId="2" xfId="0" applyFont="1" applyFill="1" applyBorder="1"/>
    <xf numFmtId="165" fontId="16" fillId="22" borderId="7" xfId="1" applyNumberFormat="1" applyFont="1" applyFill="1" applyBorder="1" applyAlignment="1">
      <alignment horizontal="center"/>
    </xf>
    <xf numFmtId="165" fontId="16" fillId="22" borderId="3" xfId="1" applyNumberFormat="1" applyFont="1" applyFill="1" applyBorder="1" applyAlignment="1">
      <alignment horizontal="center"/>
    </xf>
    <xf numFmtId="0" fontId="16" fillId="22" borderId="3" xfId="0" applyFont="1" applyFill="1" applyBorder="1" applyAlignment="1">
      <alignment horizontal="center"/>
    </xf>
    <xf numFmtId="0" fontId="16" fillId="22" borderId="3" xfId="0" applyFont="1" applyFill="1" applyBorder="1"/>
    <xf numFmtId="0" fontId="16" fillId="22" borderId="9" xfId="0" applyFont="1" applyFill="1" applyBorder="1" applyAlignment="1">
      <alignment horizontal="center"/>
    </xf>
    <xf numFmtId="165" fontId="16" fillId="22" borderId="4" xfId="1" applyNumberFormat="1" applyFont="1" applyFill="1" applyBorder="1" applyAlignment="1">
      <alignment horizontal="center"/>
    </xf>
    <xf numFmtId="165" fontId="16" fillId="22" borderId="4" xfId="1" applyNumberFormat="1" applyFont="1" applyFill="1" applyBorder="1"/>
    <xf numFmtId="164" fontId="16" fillId="22" borderId="1" xfId="1" applyFont="1" applyFill="1" applyBorder="1"/>
    <xf numFmtId="0" fontId="17" fillId="22" borderId="4" xfId="0" applyFont="1" applyFill="1" applyBorder="1" applyAlignment="1">
      <alignment horizontal="center"/>
    </xf>
    <xf numFmtId="165" fontId="17" fillId="22" borderId="12" xfId="1" applyNumberFormat="1" applyFont="1" applyFill="1" applyBorder="1"/>
    <xf numFmtId="164" fontId="17" fillId="22" borderId="12" xfId="1" applyFont="1" applyFill="1" applyBorder="1"/>
    <xf numFmtId="165" fontId="16" fillId="3" borderId="1" xfId="1" applyNumberFormat="1" applyFont="1" applyFill="1" applyBorder="1"/>
    <xf numFmtId="0" fontId="18" fillId="3" borderId="1" xfId="0" applyFont="1" applyFill="1" applyBorder="1"/>
    <xf numFmtId="0" fontId="16" fillId="3" borderId="2" xfId="0" applyFont="1" applyFill="1" applyBorder="1"/>
    <xf numFmtId="165" fontId="16" fillId="3" borderId="5" xfId="1" applyNumberFormat="1" applyFont="1" applyFill="1" applyBorder="1" applyAlignment="1">
      <alignment horizontal="center"/>
    </xf>
    <xf numFmtId="165" fontId="16" fillId="3" borderId="6" xfId="1" applyNumberFormat="1" applyFont="1" applyFill="1" applyBorder="1" applyAlignment="1">
      <alignment horizontal="center"/>
    </xf>
    <xf numFmtId="165" fontId="16" fillId="3" borderId="1" xfId="1" applyNumberFormat="1" applyFont="1" applyFill="1" applyBorder="1" applyAlignment="1">
      <alignment horizontal="center"/>
    </xf>
    <xf numFmtId="165" fontId="16" fillId="3" borderId="2" xfId="1" applyNumberFormat="1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165" fontId="16" fillId="3" borderId="7" xfId="1" applyNumberFormat="1" applyFont="1" applyFill="1" applyBorder="1" applyAlignment="1">
      <alignment horizontal="center"/>
    </xf>
    <xf numFmtId="165" fontId="16" fillId="3" borderId="3" xfId="1" applyNumberFormat="1" applyFont="1" applyFill="1" applyBorder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0" fontId="16" fillId="3" borderId="9" xfId="0" applyFont="1" applyFill="1" applyBorder="1" applyAlignment="1">
      <alignment horizontal="center"/>
    </xf>
    <xf numFmtId="165" fontId="16" fillId="3" borderId="4" xfId="1" applyNumberFormat="1" applyFont="1" applyFill="1" applyBorder="1" applyAlignment="1">
      <alignment horizontal="center"/>
    </xf>
    <xf numFmtId="165" fontId="16" fillId="3" borderId="4" xfId="1" applyNumberFormat="1" applyFont="1" applyFill="1" applyBorder="1"/>
    <xf numFmtId="0" fontId="17" fillId="3" borderId="4" xfId="0" applyFont="1" applyFill="1" applyBorder="1" applyAlignment="1">
      <alignment horizontal="center"/>
    </xf>
    <xf numFmtId="0" fontId="16" fillId="22" borderId="0" xfId="0" applyFont="1" applyFill="1"/>
    <xf numFmtId="0" fontId="18" fillId="22" borderId="0" xfId="0" applyFont="1" applyFill="1"/>
    <xf numFmtId="0" fontId="16" fillId="22" borderId="1" xfId="0" applyFont="1" applyFill="1" applyBorder="1" applyAlignment="1">
      <alignment horizontal="center"/>
    </xf>
    <xf numFmtId="0" fontId="16" fillId="3" borderId="0" xfId="0" applyFont="1" applyFill="1"/>
    <xf numFmtId="0" fontId="18" fillId="3" borderId="0" xfId="0" applyFont="1" applyFill="1"/>
    <xf numFmtId="0" fontId="16" fillId="3" borderId="1" xfId="0" applyFont="1" applyFill="1" applyBorder="1" applyAlignment="1">
      <alignment horizontal="center"/>
    </xf>
    <xf numFmtId="0" fontId="16" fillId="3" borderId="1" xfId="0" applyFont="1" applyFill="1" applyBorder="1"/>
    <xf numFmtId="165" fontId="32" fillId="3" borderId="1" xfId="1" applyNumberFormat="1" applyFont="1" applyFill="1" applyBorder="1"/>
    <xf numFmtId="164" fontId="19" fillId="3" borderId="4" xfId="1" applyFont="1" applyFill="1" applyBorder="1"/>
    <xf numFmtId="164" fontId="16" fillId="3" borderId="7" xfId="1" applyFont="1" applyFill="1" applyBorder="1" applyAlignment="1">
      <alignment horizontal="center"/>
    </xf>
    <xf numFmtId="0" fontId="18" fillId="2" borderId="4" xfId="0" applyFont="1" applyFill="1" applyBorder="1"/>
    <xf numFmtId="0" fontId="18" fillId="25" borderId="0" xfId="0" applyFont="1" applyFill="1"/>
    <xf numFmtId="165" fontId="19" fillId="25" borderId="1" xfId="1" applyNumberFormat="1" applyFont="1" applyFill="1" applyBorder="1"/>
    <xf numFmtId="0" fontId="19" fillId="25" borderId="1" xfId="0" applyFont="1" applyFill="1" applyBorder="1"/>
    <xf numFmtId="0" fontId="18" fillId="25" borderId="1" xfId="0" applyFont="1" applyFill="1" applyBorder="1"/>
    <xf numFmtId="165" fontId="19" fillId="25" borderId="5" xfId="1" applyNumberFormat="1" applyFont="1" applyFill="1" applyBorder="1" applyAlignment="1">
      <alignment horizontal="center"/>
    </xf>
    <xf numFmtId="165" fontId="19" fillId="25" borderId="6" xfId="1" applyNumberFormat="1" applyFont="1" applyFill="1" applyBorder="1" applyAlignment="1">
      <alignment horizontal="center"/>
    </xf>
    <xf numFmtId="165" fontId="19" fillId="25" borderId="1" xfId="1" applyNumberFormat="1" applyFont="1" applyFill="1" applyBorder="1" applyAlignment="1">
      <alignment horizontal="center"/>
    </xf>
    <xf numFmtId="165" fontId="19" fillId="25" borderId="2" xfId="1" applyNumberFormat="1" applyFont="1" applyFill="1" applyBorder="1" applyAlignment="1">
      <alignment horizontal="center"/>
    </xf>
    <xf numFmtId="0" fontId="19" fillId="25" borderId="2" xfId="0" applyFont="1" applyFill="1" applyBorder="1" applyAlignment="1">
      <alignment horizontal="center"/>
    </xf>
    <xf numFmtId="0" fontId="18" fillId="25" borderId="2" xfId="0" applyFont="1" applyFill="1" applyBorder="1"/>
    <xf numFmtId="165" fontId="19" fillId="25" borderId="7" xfId="1" applyNumberFormat="1" applyFont="1" applyFill="1" applyBorder="1" applyAlignment="1">
      <alignment horizontal="center"/>
    </xf>
    <xf numFmtId="0" fontId="18" fillId="25" borderId="3" xfId="0" applyFont="1" applyFill="1" applyBorder="1"/>
    <xf numFmtId="0" fontId="19" fillId="25" borderId="9" xfId="0" applyFont="1" applyFill="1" applyBorder="1" applyAlignment="1">
      <alignment horizontal="center"/>
    </xf>
    <xf numFmtId="0" fontId="15" fillId="25" borderId="4" xfId="0" applyFont="1" applyFill="1" applyBorder="1" applyAlignment="1">
      <alignment horizontal="center"/>
    </xf>
    <xf numFmtId="165" fontId="24" fillId="25" borderId="12" xfId="1" applyNumberFormat="1" applyFont="1" applyFill="1" applyBorder="1"/>
    <xf numFmtId="165" fontId="24" fillId="25" borderId="4" xfId="0" applyNumberFormat="1" applyFont="1" applyFill="1" applyBorder="1"/>
    <xf numFmtId="0" fontId="18" fillId="25" borderId="11" xfId="0" applyFont="1" applyFill="1" applyBorder="1"/>
    <xf numFmtId="165" fontId="19" fillId="25" borderId="6" xfId="1" applyNumberFormat="1" applyFont="1" applyFill="1" applyBorder="1"/>
    <xf numFmtId="0" fontId="22" fillId="25" borderId="2" xfId="0" applyFont="1" applyFill="1" applyBorder="1" applyAlignment="1">
      <alignment horizontal="center"/>
    </xf>
    <xf numFmtId="0" fontId="18" fillId="3" borderId="11" xfId="0" applyFont="1" applyFill="1" applyBorder="1"/>
    <xf numFmtId="165" fontId="19" fillId="3" borderId="1" xfId="1" applyNumberFormat="1" applyFont="1" applyFill="1" applyBorder="1"/>
    <xf numFmtId="165" fontId="19" fillId="3" borderId="6" xfId="1" applyNumberFormat="1" applyFont="1" applyFill="1" applyBorder="1"/>
    <xf numFmtId="0" fontId="19" fillId="3" borderId="1" xfId="0" applyFont="1" applyFill="1" applyBorder="1"/>
    <xf numFmtId="165" fontId="19" fillId="3" borderId="5" xfId="1" applyNumberFormat="1" applyFont="1" applyFill="1" applyBorder="1" applyAlignment="1">
      <alignment horizontal="center"/>
    </xf>
    <xf numFmtId="165" fontId="19" fillId="3" borderId="6" xfId="1" applyNumberFormat="1" applyFont="1" applyFill="1" applyBorder="1" applyAlignment="1">
      <alignment horizontal="center"/>
    </xf>
    <xf numFmtId="165" fontId="19" fillId="3" borderId="1" xfId="1" applyNumberFormat="1" applyFont="1" applyFill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22" fillId="3" borderId="2" xfId="0" applyFont="1" applyFill="1" applyBorder="1" applyAlignment="1">
      <alignment horizontal="center"/>
    </xf>
    <xf numFmtId="165" fontId="19" fillId="3" borderId="2" xfId="1" applyNumberFormat="1" applyFont="1" applyFill="1" applyBorder="1" applyAlignment="1">
      <alignment horizontal="center"/>
    </xf>
    <xf numFmtId="0" fontId="18" fillId="3" borderId="2" xfId="0" applyFont="1" applyFill="1" applyBorder="1"/>
    <xf numFmtId="165" fontId="19" fillId="3" borderId="7" xfId="1" applyNumberFormat="1" applyFont="1" applyFill="1" applyBorder="1" applyAlignment="1">
      <alignment horizontal="center"/>
    </xf>
    <xf numFmtId="0" fontId="18" fillId="3" borderId="3" xfId="0" applyFont="1" applyFill="1" applyBorder="1"/>
    <xf numFmtId="0" fontId="19" fillId="3" borderId="9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165" fontId="19" fillId="22" borderId="1" xfId="1" applyNumberFormat="1" applyFont="1" applyFill="1" applyBorder="1"/>
    <xf numFmtId="0" fontId="19" fillId="22" borderId="1" xfId="0" applyFont="1" applyFill="1" applyBorder="1"/>
    <xf numFmtId="165" fontId="19" fillId="22" borderId="5" xfId="1" applyNumberFormat="1" applyFont="1" applyFill="1" applyBorder="1" applyAlignment="1">
      <alignment horizontal="center"/>
    </xf>
    <xf numFmtId="165" fontId="19" fillId="22" borderId="6" xfId="1" applyNumberFormat="1" applyFont="1" applyFill="1" applyBorder="1" applyAlignment="1">
      <alignment horizontal="center"/>
    </xf>
    <xf numFmtId="165" fontId="19" fillId="22" borderId="1" xfId="1" applyNumberFormat="1" applyFont="1" applyFill="1" applyBorder="1" applyAlignment="1">
      <alignment horizontal="center"/>
    </xf>
    <xf numFmtId="165" fontId="19" fillId="22" borderId="2" xfId="1" applyNumberFormat="1" applyFont="1" applyFill="1" applyBorder="1" applyAlignment="1">
      <alignment horizontal="center"/>
    </xf>
    <xf numFmtId="0" fontId="19" fillId="22" borderId="2" xfId="0" applyFont="1" applyFill="1" applyBorder="1" applyAlignment="1">
      <alignment horizontal="center"/>
    </xf>
    <xf numFmtId="0" fontId="18" fillId="22" borderId="2" xfId="0" applyFont="1" applyFill="1" applyBorder="1"/>
    <xf numFmtId="165" fontId="19" fillId="22" borderId="7" xfId="1" applyNumberFormat="1" applyFont="1" applyFill="1" applyBorder="1" applyAlignment="1">
      <alignment horizontal="center"/>
    </xf>
    <xf numFmtId="165" fontId="19" fillId="22" borderId="3" xfId="1" applyNumberFormat="1" applyFont="1" applyFill="1" applyBorder="1" applyAlignment="1">
      <alignment horizontal="center"/>
    </xf>
    <xf numFmtId="0" fontId="18" fillId="22" borderId="3" xfId="0" applyFont="1" applyFill="1" applyBorder="1"/>
    <xf numFmtId="0" fontId="19" fillId="22" borderId="9" xfId="0" applyFont="1" applyFill="1" applyBorder="1" applyAlignment="1">
      <alignment horizontal="center"/>
    </xf>
    <xf numFmtId="0" fontId="15" fillId="22" borderId="4" xfId="0" applyFont="1" applyFill="1" applyBorder="1" applyAlignment="1">
      <alignment horizontal="center"/>
    </xf>
    <xf numFmtId="165" fontId="24" fillId="22" borderId="12" xfId="1" applyNumberFormat="1" applyFont="1" applyFill="1" applyBorder="1"/>
    <xf numFmtId="165" fontId="24" fillId="22" borderId="4" xfId="0" applyNumberFormat="1" applyFont="1" applyFill="1" applyBorder="1"/>
    <xf numFmtId="0" fontId="18" fillId="26" borderId="0" xfId="0" applyFont="1" applyFill="1"/>
    <xf numFmtId="0" fontId="18" fillId="0" borderId="5" xfId="0" applyFont="1" applyBorder="1"/>
    <xf numFmtId="165" fontId="19" fillId="48" borderId="1" xfId="1" applyNumberFormat="1" applyFont="1" applyFill="1" applyBorder="1"/>
    <xf numFmtId="0" fontId="19" fillId="48" borderId="1" xfId="0" applyFont="1" applyFill="1" applyBorder="1"/>
    <xf numFmtId="0" fontId="18" fillId="48" borderId="1" xfId="0" applyFont="1" applyFill="1" applyBorder="1"/>
    <xf numFmtId="165" fontId="19" fillId="48" borderId="5" xfId="1" applyNumberFormat="1" applyFont="1" applyFill="1" applyBorder="1" applyAlignment="1">
      <alignment horizontal="center"/>
    </xf>
    <xf numFmtId="165" fontId="19" fillId="48" borderId="6" xfId="1" applyNumberFormat="1" applyFont="1" applyFill="1" applyBorder="1" applyAlignment="1">
      <alignment horizontal="center"/>
    </xf>
    <xf numFmtId="165" fontId="19" fillId="48" borderId="1" xfId="1" applyNumberFormat="1" applyFont="1" applyFill="1" applyBorder="1" applyAlignment="1">
      <alignment horizontal="center"/>
    </xf>
    <xf numFmtId="165" fontId="19" fillId="48" borderId="2" xfId="1" applyNumberFormat="1" applyFont="1" applyFill="1" applyBorder="1" applyAlignment="1">
      <alignment horizontal="center"/>
    </xf>
    <xf numFmtId="0" fontId="19" fillId="48" borderId="2" xfId="0" applyFont="1" applyFill="1" applyBorder="1" applyAlignment="1">
      <alignment horizontal="center"/>
    </xf>
    <xf numFmtId="0" fontId="18" fillId="48" borderId="2" xfId="0" applyFont="1" applyFill="1" applyBorder="1"/>
    <xf numFmtId="165" fontId="19" fillId="48" borderId="7" xfId="1" applyNumberFormat="1" applyFont="1" applyFill="1" applyBorder="1" applyAlignment="1">
      <alignment horizontal="center"/>
    </xf>
    <xf numFmtId="165" fontId="19" fillId="48" borderId="3" xfId="1" applyNumberFormat="1" applyFont="1" applyFill="1" applyBorder="1" applyAlignment="1">
      <alignment horizontal="center"/>
    </xf>
    <xf numFmtId="0" fontId="18" fillId="48" borderId="3" xfId="0" applyFont="1" applyFill="1" applyBorder="1"/>
    <xf numFmtId="0" fontId="19" fillId="48" borderId="9" xfId="0" applyFont="1" applyFill="1" applyBorder="1" applyAlignment="1">
      <alignment horizontal="center"/>
    </xf>
    <xf numFmtId="165" fontId="19" fillId="48" borderId="4" xfId="1" applyNumberFormat="1" applyFont="1" applyFill="1" applyBorder="1" applyAlignment="1">
      <alignment horizontal="center"/>
    </xf>
    <xf numFmtId="165" fontId="19" fillId="48" borderId="4" xfId="1" applyNumberFormat="1" applyFont="1" applyFill="1" applyBorder="1"/>
    <xf numFmtId="0" fontId="15" fillId="48" borderId="4" xfId="0" applyFont="1" applyFill="1" applyBorder="1" applyAlignment="1">
      <alignment horizontal="center"/>
    </xf>
    <xf numFmtId="165" fontId="24" fillId="48" borderId="12" xfId="1" applyNumberFormat="1" applyFont="1" applyFill="1" applyBorder="1"/>
    <xf numFmtId="165" fontId="24" fillId="48" borderId="4" xfId="0" applyNumberFormat="1" applyFont="1" applyFill="1" applyBorder="1"/>
    <xf numFmtId="0" fontId="18" fillId="48" borderId="0" xfId="0" applyFont="1" applyFill="1"/>
    <xf numFmtId="0" fontId="19" fillId="48" borderId="2" xfId="0" applyFont="1" applyFill="1" applyBorder="1"/>
    <xf numFmtId="0" fontId="19" fillId="3" borderId="2" xfId="0" applyFont="1" applyFill="1" applyBorder="1"/>
    <xf numFmtId="0" fontId="19" fillId="3" borderId="3" xfId="0" applyFont="1" applyFill="1" applyBorder="1"/>
    <xf numFmtId="165" fontId="19" fillId="4" borderId="4" xfId="0" applyNumberFormat="1" applyFont="1" applyFill="1" applyBorder="1"/>
    <xf numFmtId="0" fontId="19" fillId="4" borderId="4" xfId="0" applyFont="1" applyFill="1" applyBorder="1"/>
    <xf numFmtId="0" fontId="19" fillId="4" borderId="0" xfId="0" applyFont="1" applyFill="1"/>
    <xf numFmtId="0" fontId="19" fillId="0" borderId="9" xfId="0" applyFont="1" applyBorder="1"/>
    <xf numFmtId="0" fontId="19" fillId="22" borderId="3" xfId="0" applyFont="1" applyFill="1" applyBorder="1"/>
    <xf numFmtId="165" fontId="30" fillId="22" borderId="7" xfId="1" applyNumberFormat="1" applyFont="1" applyFill="1" applyBorder="1" applyAlignment="1">
      <alignment horizontal="center"/>
    </xf>
    <xf numFmtId="164" fontId="19" fillId="22" borderId="7" xfId="1" applyFont="1" applyFill="1" applyBorder="1" applyAlignment="1">
      <alignment horizontal="center"/>
    </xf>
    <xf numFmtId="165" fontId="30" fillId="22" borderId="1" xfId="1" applyNumberFormat="1" applyFont="1" applyFill="1" applyBorder="1"/>
    <xf numFmtId="164" fontId="19" fillId="22" borderId="1" xfId="1" applyFont="1" applyFill="1" applyBorder="1"/>
    <xf numFmtId="165" fontId="33" fillId="22" borderId="12" xfId="1" applyNumberFormat="1" applyFont="1" applyFill="1" applyBorder="1"/>
    <xf numFmtId="0" fontId="18" fillId="3" borderId="4" xfId="0" applyFont="1" applyFill="1" applyBorder="1"/>
    <xf numFmtId="165" fontId="19" fillId="5" borderId="7" xfId="1" applyNumberFormat="1" applyFont="1" applyFill="1" applyBorder="1" applyAlignment="1">
      <alignment horizontal="center"/>
    </xf>
    <xf numFmtId="0" fontId="18" fillId="4" borderId="1" xfId="0" applyFont="1" applyFill="1" applyBorder="1"/>
    <xf numFmtId="0" fontId="19" fillId="4" borderId="2" xfId="0" applyFont="1" applyFill="1" applyBorder="1" applyAlignment="1">
      <alignment horizontal="center"/>
    </xf>
    <xf numFmtId="0" fontId="18" fillId="4" borderId="2" xfId="0" applyFont="1" applyFill="1" applyBorder="1"/>
    <xf numFmtId="0" fontId="18" fillId="4" borderId="3" xfId="0" applyFont="1" applyFill="1" applyBorder="1"/>
    <xf numFmtId="165" fontId="19" fillId="4" borderId="3" xfId="1" applyNumberFormat="1" applyFont="1" applyFill="1" applyBorder="1"/>
    <xf numFmtId="0" fontId="18" fillId="22" borderId="11" xfId="0" applyFont="1" applyFill="1" applyBorder="1"/>
    <xf numFmtId="165" fontId="16" fillId="49" borderId="7" xfId="1" applyNumberFormat="1" applyFont="1" applyFill="1" applyBorder="1" applyAlignment="1">
      <alignment horizontal="center"/>
    </xf>
    <xf numFmtId="164" fontId="4" fillId="27" borderId="7" xfId="1" applyFont="1" applyFill="1" applyBorder="1" applyAlignment="1">
      <alignment horizontal="center"/>
    </xf>
    <xf numFmtId="164" fontId="4" fillId="27" borderId="1" xfId="1" applyFont="1" applyFill="1" applyBorder="1"/>
    <xf numFmtId="164" fontId="19" fillId="0" borderId="4" xfId="1" applyFont="1" applyBorder="1"/>
    <xf numFmtId="165" fontId="4" fillId="50" borderId="1" xfId="1" applyNumberFormat="1" applyFont="1" applyFill="1" applyBorder="1"/>
    <xf numFmtId="0" fontId="0" fillId="50" borderId="1" xfId="0" applyFill="1" applyBorder="1"/>
    <xf numFmtId="165" fontId="4" fillId="50" borderId="5" xfId="1" applyNumberFormat="1" applyFont="1" applyFill="1" applyBorder="1" applyAlignment="1">
      <alignment horizontal="center"/>
    </xf>
    <xf numFmtId="165" fontId="4" fillId="50" borderId="6" xfId="1" applyNumberFormat="1" applyFont="1" applyFill="1" applyBorder="1" applyAlignment="1">
      <alignment horizontal="center"/>
    </xf>
    <xf numFmtId="165" fontId="4" fillId="50" borderId="1" xfId="1" applyNumberFormat="1" applyFont="1" applyFill="1" applyBorder="1" applyAlignment="1">
      <alignment horizontal="center"/>
    </xf>
    <xf numFmtId="165" fontId="4" fillId="50" borderId="2" xfId="1" applyNumberFormat="1" applyFont="1" applyFill="1" applyBorder="1" applyAlignment="1">
      <alignment horizontal="center"/>
    </xf>
    <xf numFmtId="0" fontId="4" fillId="50" borderId="2" xfId="0" applyFont="1" applyFill="1" applyBorder="1" applyAlignment="1">
      <alignment horizontal="center"/>
    </xf>
    <xf numFmtId="0" fontId="3" fillId="50" borderId="2" xfId="0" applyFont="1" applyFill="1" applyBorder="1" applyAlignment="1">
      <alignment horizontal="center"/>
    </xf>
    <xf numFmtId="0" fontId="0" fillId="50" borderId="2" xfId="0" applyFill="1" applyBorder="1"/>
    <xf numFmtId="165" fontId="4" fillId="50" borderId="7" xfId="1" applyNumberFormat="1" applyFont="1" applyFill="1" applyBorder="1" applyAlignment="1">
      <alignment horizontal="center"/>
    </xf>
    <xf numFmtId="165" fontId="4" fillId="50" borderId="3" xfId="1" applyNumberFormat="1" applyFont="1" applyFill="1" applyBorder="1" applyAlignment="1">
      <alignment horizontal="center"/>
    </xf>
    <xf numFmtId="0" fontId="0" fillId="50" borderId="3" xfId="0" applyFill="1" applyBorder="1"/>
    <xf numFmtId="0" fontId="4" fillId="50" borderId="9" xfId="0" applyFont="1" applyFill="1" applyBorder="1" applyAlignment="1">
      <alignment horizontal="center"/>
    </xf>
    <xf numFmtId="165" fontId="4" fillId="50" borderId="4" xfId="1" applyNumberFormat="1" applyFont="1" applyFill="1" applyBorder="1" applyAlignment="1">
      <alignment horizontal="center"/>
    </xf>
    <xf numFmtId="0" fontId="5" fillId="50" borderId="4" xfId="0" applyFont="1" applyFill="1" applyBorder="1" applyAlignment="1">
      <alignment horizontal="center"/>
    </xf>
    <xf numFmtId="165" fontId="3" fillId="0" borderId="0" xfId="0" applyNumberFormat="1" applyFont="1"/>
    <xf numFmtId="164" fontId="3" fillId="0" borderId="4" xfId="1" applyFont="1" applyBorder="1"/>
    <xf numFmtId="167" fontId="3" fillId="0" borderId="4" xfId="1" applyNumberFormat="1" applyFont="1" applyBorder="1"/>
    <xf numFmtId="167" fontId="4" fillId="22" borderId="7" xfId="1" applyNumberFormat="1" applyFont="1" applyFill="1" applyBorder="1" applyAlignment="1">
      <alignment horizontal="center"/>
    </xf>
    <xf numFmtId="167" fontId="19" fillId="0" borderId="4" xfId="1" applyNumberFormat="1" applyFont="1" applyBorder="1"/>
    <xf numFmtId="164" fontId="4" fillId="23" borderId="7" xfId="1" applyFont="1" applyFill="1" applyBorder="1" applyAlignment="1">
      <alignment horizontal="center"/>
    </xf>
    <xf numFmtId="167" fontId="4" fillId="23" borderId="7" xfId="1" applyNumberFormat="1" applyFont="1" applyFill="1" applyBorder="1" applyAlignment="1">
      <alignment horizontal="center"/>
    </xf>
    <xf numFmtId="164" fontId="4" fillId="3" borderId="1" xfId="1" applyFont="1" applyFill="1" applyBorder="1"/>
    <xf numFmtId="167" fontId="4" fillId="3" borderId="7" xfId="1" applyNumberFormat="1" applyFont="1" applyFill="1" applyBorder="1" applyAlignment="1">
      <alignment horizontal="center"/>
    </xf>
    <xf numFmtId="167" fontId="4" fillId="3" borderId="4" xfId="1" applyNumberFormat="1" applyFont="1" applyFill="1" applyBorder="1"/>
    <xf numFmtId="167" fontId="4" fillId="3" borderId="1" xfId="1" applyNumberFormat="1" applyFont="1" applyFill="1" applyBorder="1"/>
    <xf numFmtId="164" fontId="4" fillId="5" borderId="7" xfId="1" applyFont="1" applyFill="1" applyBorder="1" applyAlignment="1">
      <alignment horizontal="center"/>
    </xf>
    <xf numFmtId="167" fontId="4" fillId="5" borderId="7" xfId="1" applyNumberFormat="1" applyFont="1" applyFill="1" applyBorder="1" applyAlignment="1">
      <alignment horizontal="center"/>
    </xf>
    <xf numFmtId="167" fontId="19" fillId="3" borderId="7" xfId="1" applyNumberFormat="1" applyFont="1" applyFill="1" applyBorder="1" applyAlignment="1">
      <alignment horizontal="center"/>
    </xf>
    <xf numFmtId="167" fontId="19" fillId="3" borderId="1" xfId="1" applyNumberFormat="1" applyFont="1" applyFill="1" applyBorder="1"/>
    <xf numFmtId="167" fontId="19" fillId="2" borderId="7" xfId="1" applyNumberFormat="1" applyFont="1" applyFill="1" applyBorder="1" applyAlignment="1">
      <alignment horizontal="center"/>
    </xf>
    <xf numFmtId="164" fontId="16" fillId="3" borderId="1" xfId="1" applyFont="1" applyFill="1" applyBorder="1"/>
    <xf numFmtId="167" fontId="16" fillId="3" borderId="7" xfId="1" applyNumberFormat="1" applyFont="1" applyFill="1" applyBorder="1" applyAlignment="1">
      <alignment horizontal="center"/>
    </xf>
    <xf numFmtId="167" fontId="16" fillId="3" borderId="4" xfId="1" applyNumberFormat="1" applyFont="1" applyFill="1" applyBorder="1"/>
    <xf numFmtId="167" fontId="16" fillId="3" borderId="1" xfId="1" applyNumberFormat="1" applyFont="1" applyFill="1" applyBorder="1"/>
    <xf numFmtId="164" fontId="4" fillId="22" borderId="7" xfId="1" applyFont="1" applyFill="1" applyBorder="1" applyAlignment="1">
      <alignment horizontal="center"/>
    </xf>
    <xf numFmtId="164" fontId="19" fillId="3" borderId="7" xfId="1" applyFont="1" applyFill="1" applyBorder="1" applyAlignment="1">
      <alignment horizontal="center"/>
    </xf>
    <xf numFmtId="164" fontId="19" fillId="3" borderId="1" xfId="1" applyFont="1" applyFill="1" applyBorder="1"/>
    <xf numFmtId="166" fontId="16" fillId="3" borderId="7" xfId="1" applyNumberFormat="1" applyFont="1" applyFill="1" applyBorder="1" applyAlignment="1">
      <alignment horizontal="center"/>
    </xf>
    <xf numFmtId="0" fontId="0" fillId="54" borderId="0" xfId="0" applyFill="1"/>
    <xf numFmtId="165" fontId="4" fillId="54" borderId="1" xfId="1" applyNumberFormat="1" applyFont="1" applyFill="1" applyBorder="1"/>
    <xf numFmtId="0" fontId="4" fillId="54" borderId="1" xfId="0" applyFont="1" applyFill="1" applyBorder="1"/>
    <xf numFmtId="0" fontId="0" fillId="54" borderId="1" xfId="0" applyFill="1" applyBorder="1"/>
    <xf numFmtId="165" fontId="4" fillId="54" borderId="5" xfId="1" applyNumberFormat="1" applyFont="1" applyFill="1" applyBorder="1" applyAlignment="1">
      <alignment horizontal="center"/>
    </xf>
    <xf numFmtId="165" fontId="4" fillId="54" borderId="6" xfId="1" applyNumberFormat="1" applyFont="1" applyFill="1" applyBorder="1" applyAlignment="1">
      <alignment horizontal="center"/>
    </xf>
    <xf numFmtId="165" fontId="4" fillId="54" borderId="1" xfId="1" applyNumberFormat="1" applyFont="1" applyFill="1" applyBorder="1" applyAlignment="1">
      <alignment horizontal="center"/>
    </xf>
    <xf numFmtId="165" fontId="4" fillId="54" borderId="2" xfId="1" applyNumberFormat="1" applyFont="1" applyFill="1" applyBorder="1" applyAlignment="1">
      <alignment horizontal="center"/>
    </xf>
    <xf numFmtId="0" fontId="3" fillId="54" borderId="2" xfId="0" applyFont="1" applyFill="1" applyBorder="1" applyAlignment="1">
      <alignment horizontal="center"/>
    </xf>
    <xf numFmtId="0" fontId="0" fillId="54" borderId="2" xfId="0" applyFill="1" applyBorder="1"/>
    <xf numFmtId="165" fontId="4" fillId="54" borderId="7" xfId="1" applyNumberFormat="1" applyFont="1" applyFill="1" applyBorder="1" applyAlignment="1">
      <alignment horizontal="center"/>
    </xf>
    <xf numFmtId="165" fontId="4" fillId="54" borderId="3" xfId="1" applyNumberFormat="1" applyFont="1" applyFill="1" applyBorder="1" applyAlignment="1">
      <alignment horizontal="center"/>
    </xf>
    <xf numFmtId="0" fontId="0" fillId="54" borderId="3" xfId="0" applyFill="1" applyBorder="1"/>
    <xf numFmtId="0" fontId="4" fillId="54" borderId="9" xfId="0" applyFont="1" applyFill="1" applyBorder="1" applyAlignment="1">
      <alignment horizontal="center"/>
    </xf>
    <xf numFmtId="164" fontId="4" fillId="54" borderId="7" xfId="1" applyFont="1" applyFill="1" applyBorder="1" applyAlignment="1">
      <alignment horizontal="center"/>
    </xf>
    <xf numFmtId="165" fontId="4" fillId="54" borderId="4" xfId="1" applyNumberFormat="1" applyFont="1" applyFill="1" applyBorder="1" applyAlignment="1">
      <alignment horizontal="center"/>
    </xf>
    <xf numFmtId="0" fontId="5" fillId="54" borderId="4" xfId="0" applyFont="1" applyFill="1" applyBorder="1" applyAlignment="1">
      <alignment horizontal="center"/>
    </xf>
    <xf numFmtId="165" fontId="10" fillId="54" borderId="12" xfId="1" applyNumberFormat="1" applyFont="1" applyFill="1" applyBorder="1"/>
    <xf numFmtId="164" fontId="10" fillId="54" borderId="12" xfId="1" applyFont="1" applyFill="1" applyBorder="1"/>
    <xf numFmtId="164" fontId="4" fillId="3" borderId="4" xfId="1" applyFont="1" applyFill="1" applyBorder="1" applyAlignment="1">
      <alignment horizontal="center"/>
    </xf>
    <xf numFmtId="164" fontId="4" fillId="3" borderId="4" xfId="1" applyFont="1" applyFill="1" applyBorder="1"/>
    <xf numFmtId="164" fontId="4" fillId="3" borderId="3" xfId="1" applyFont="1" applyFill="1" applyBorder="1" applyAlignment="1">
      <alignment horizontal="center"/>
    </xf>
    <xf numFmtId="164" fontId="4" fillId="22" borderId="4" xfId="1" applyFont="1" applyFill="1" applyBorder="1" applyAlignment="1">
      <alignment horizontal="center"/>
    </xf>
    <xf numFmtId="164" fontId="16" fillId="3" borderId="4" xfId="1" applyFont="1" applyFill="1" applyBorder="1" applyAlignment="1">
      <alignment horizontal="center"/>
    </xf>
    <xf numFmtId="167" fontId="19" fillId="3" borderId="4" xfId="1" applyNumberFormat="1" applyFont="1" applyFill="1" applyBorder="1"/>
    <xf numFmtId="164" fontId="19" fillId="3" borderId="4" xfId="1" applyFont="1" applyFill="1" applyBorder="1" applyAlignment="1">
      <alignment horizontal="center"/>
    </xf>
    <xf numFmtId="0" fontId="0" fillId="25" borderId="0" xfId="0" applyFill="1"/>
    <xf numFmtId="0" fontId="4" fillId="25" borderId="2" xfId="0" applyFont="1" applyFill="1" applyBorder="1"/>
    <xf numFmtId="165" fontId="4" fillId="25" borderId="4" xfId="1" applyNumberFormat="1" applyFont="1" applyFill="1" applyBorder="1" applyAlignment="1">
      <alignment horizontal="center"/>
    </xf>
    <xf numFmtId="165" fontId="4" fillId="25" borderId="4" xfId="1" applyNumberFormat="1" applyFont="1" applyFill="1" applyBorder="1"/>
    <xf numFmtId="165" fontId="10" fillId="25" borderId="15" xfId="1" applyNumberFormat="1" applyFont="1" applyFill="1" applyBorder="1"/>
    <xf numFmtId="164" fontId="10" fillId="23" borderId="4" xfId="0" applyNumberFormat="1" applyFont="1" applyFill="1" applyBorder="1"/>
    <xf numFmtId="164" fontId="19" fillId="2" borderId="4" xfId="1" applyFont="1" applyFill="1" applyBorder="1" applyAlignment="1">
      <alignment horizontal="center"/>
    </xf>
    <xf numFmtId="165" fontId="10" fillId="25" borderId="4" xfId="1" applyNumberFormat="1" applyFont="1" applyFill="1" applyBorder="1"/>
    <xf numFmtId="164" fontId="4" fillId="5" borderId="4" xfId="1" applyFont="1" applyFill="1" applyBorder="1" applyAlignment="1">
      <alignment horizontal="center"/>
    </xf>
    <xf numFmtId="164" fontId="4" fillId="23" borderId="4" xfId="1" applyFont="1" applyFill="1" applyBorder="1" applyAlignment="1">
      <alignment horizontal="center"/>
    </xf>
    <xf numFmtId="164" fontId="16" fillId="3" borderId="4" xfId="1" applyFont="1" applyFill="1" applyBorder="1"/>
    <xf numFmtId="165" fontId="24" fillId="22" borderId="4" xfId="1" applyNumberFormat="1" applyFont="1" applyFill="1" applyBorder="1"/>
    <xf numFmtId="165" fontId="24" fillId="22" borderId="12" xfId="1" applyNumberFormat="1" applyFont="1" applyFill="1" applyBorder="1" applyAlignment="1">
      <alignment horizontal="right"/>
    </xf>
    <xf numFmtId="0" fontId="0" fillId="55" borderId="0" xfId="0" applyFill="1"/>
    <xf numFmtId="0" fontId="4" fillId="55" borderId="11" xfId="0" applyFont="1" applyFill="1" applyBorder="1"/>
    <xf numFmtId="165" fontId="4" fillId="55" borderId="1" xfId="1" applyNumberFormat="1" applyFont="1" applyFill="1" applyBorder="1"/>
    <xf numFmtId="0" fontId="3" fillId="55" borderId="2" xfId="0" applyFont="1" applyFill="1" applyBorder="1" applyAlignment="1">
      <alignment horizontal="center"/>
    </xf>
    <xf numFmtId="0" fontId="0" fillId="55" borderId="1" xfId="0" applyFill="1" applyBorder="1"/>
    <xf numFmtId="165" fontId="4" fillId="55" borderId="5" xfId="1" applyNumberFormat="1" applyFont="1" applyFill="1" applyBorder="1" applyAlignment="1">
      <alignment horizontal="center"/>
    </xf>
    <xf numFmtId="165" fontId="4" fillId="55" borderId="6" xfId="1" applyNumberFormat="1" applyFont="1" applyFill="1" applyBorder="1" applyAlignment="1">
      <alignment horizontal="center"/>
    </xf>
    <xf numFmtId="165" fontId="4" fillId="55" borderId="1" xfId="1" applyNumberFormat="1" applyFont="1" applyFill="1" applyBorder="1" applyAlignment="1">
      <alignment horizontal="center"/>
    </xf>
    <xf numFmtId="165" fontId="4" fillId="55" borderId="2" xfId="1" applyNumberFormat="1" applyFont="1" applyFill="1" applyBorder="1" applyAlignment="1">
      <alignment horizontal="center"/>
    </xf>
    <xf numFmtId="0" fontId="4" fillId="55" borderId="2" xfId="0" applyFont="1" applyFill="1" applyBorder="1" applyAlignment="1">
      <alignment horizontal="center"/>
    </xf>
    <xf numFmtId="0" fontId="0" fillId="55" borderId="2" xfId="0" applyFill="1" applyBorder="1"/>
    <xf numFmtId="165" fontId="4" fillId="55" borderId="7" xfId="1" applyNumberFormat="1" applyFont="1" applyFill="1" applyBorder="1" applyAlignment="1">
      <alignment horizontal="center"/>
    </xf>
    <xf numFmtId="165" fontId="4" fillId="55" borderId="3" xfId="1" applyNumberFormat="1" applyFont="1" applyFill="1" applyBorder="1" applyAlignment="1">
      <alignment horizontal="center"/>
    </xf>
    <xf numFmtId="0" fontId="0" fillId="55" borderId="3" xfId="0" applyFill="1" applyBorder="1"/>
    <xf numFmtId="0" fontId="4" fillId="55" borderId="9" xfId="0" applyFont="1" applyFill="1" applyBorder="1" applyAlignment="1">
      <alignment horizontal="center"/>
    </xf>
    <xf numFmtId="165" fontId="4" fillId="55" borderId="4" xfId="1" applyNumberFormat="1" applyFont="1" applyFill="1" applyBorder="1" applyAlignment="1">
      <alignment horizontal="center"/>
    </xf>
    <xf numFmtId="165" fontId="4" fillId="55" borderId="4" xfId="1" applyNumberFormat="1" applyFont="1" applyFill="1" applyBorder="1"/>
    <xf numFmtId="0" fontId="5" fillId="55" borderId="4" xfId="0" applyFont="1" applyFill="1" applyBorder="1" applyAlignment="1">
      <alignment horizontal="center"/>
    </xf>
    <xf numFmtId="165" fontId="10" fillId="55" borderId="12" xfId="1" applyNumberFormat="1" applyFont="1" applyFill="1" applyBorder="1"/>
    <xf numFmtId="164" fontId="10" fillId="55" borderId="12" xfId="1" applyFont="1" applyFill="1" applyBorder="1"/>
    <xf numFmtId="165" fontId="10" fillId="55" borderId="4" xfId="0" applyNumberFormat="1" applyFont="1" applyFill="1" applyBorder="1"/>
    <xf numFmtId="164" fontId="10" fillId="55" borderId="4" xfId="1" applyFont="1" applyFill="1" applyBorder="1"/>
    <xf numFmtId="164" fontId="10" fillId="25" borderId="12" xfId="1" applyFont="1" applyFill="1" applyBorder="1"/>
    <xf numFmtId="164" fontId="10" fillId="25" borderId="4" xfId="0" applyNumberFormat="1" applyFont="1" applyFill="1" applyBorder="1"/>
    <xf numFmtId="0" fontId="37" fillId="0" borderId="0" xfId="0" applyFont="1" applyAlignment="1">
      <alignment horizontal="left"/>
    </xf>
    <xf numFmtId="0" fontId="38" fillId="0" borderId="0" xfId="0" applyFont="1"/>
    <xf numFmtId="0" fontId="37" fillId="2" borderId="3" xfId="0" applyFont="1" applyFill="1" applyBorder="1" applyAlignment="1">
      <alignment horizontal="center"/>
    </xf>
    <xf numFmtId="165" fontId="37" fillId="2" borderId="3" xfId="1" applyNumberFormat="1" applyFont="1" applyFill="1" applyBorder="1" applyAlignment="1">
      <alignment horizontal="center"/>
    </xf>
    <xf numFmtId="165" fontId="40" fillId="2" borderId="3" xfId="1" applyNumberFormat="1" applyFont="1" applyFill="1" applyBorder="1" applyAlignment="1">
      <alignment horizontal="center"/>
    </xf>
    <xf numFmtId="165" fontId="37" fillId="15" borderId="1" xfId="1" applyNumberFormat="1" applyFont="1" applyFill="1" applyBorder="1" applyAlignment="1">
      <alignment horizontal="center"/>
    </xf>
    <xf numFmtId="165" fontId="37" fillId="15" borderId="2" xfId="1" applyNumberFormat="1" applyFont="1" applyFill="1" applyBorder="1" applyAlignment="1">
      <alignment horizontal="center"/>
    </xf>
    <xf numFmtId="165" fontId="37" fillId="15" borderId="6" xfId="1" applyNumberFormat="1" applyFont="1" applyFill="1" applyBorder="1" applyAlignment="1">
      <alignment horizontal="center"/>
    </xf>
    <xf numFmtId="165" fontId="37" fillId="38" borderId="4" xfId="1" applyNumberFormat="1" applyFont="1" applyFill="1" applyBorder="1" applyAlignment="1">
      <alignment horizontal="center"/>
    </xf>
    <xf numFmtId="165" fontId="40" fillId="38" borderId="4" xfId="1" applyNumberFormat="1" applyFont="1" applyFill="1" applyBorder="1" applyAlignment="1">
      <alignment horizontal="center"/>
    </xf>
    <xf numFmtId="165" fontId="37" fillId="38" borderId="3" xfId="1" applyNumberFormat="1" applyFont="1" applyFill="1" applyBorder="1" applyAlignment="1">
      <alignment horizontal="center"/>
    </xf>
    <xf numFmtId="165" fontId="37" fillId="38" borderId="9" xfId="1" applyNumberFormat="1" applyFont="1" applyFill="1" applyBorder="1" applyAlignment="1">
      <alignment horizontal="center"/>
    </xf>
    <xf numFmtId="165" fontId="37" fillId="4" borderId="4" xfId="1" applyNumberFormat="1" applyFont="1" applyFill="1" applyBorder="1" applyAlignment="1">
      <alignment horizontal="center"/>
    </xf>
    <xf numFmtId="165" fontId="41" fillId="4" borderId="4" xfId="1" applyNumberFormat="1" applyFont="1" applyFill="1" applyBorder="1" applyAlignment="1">
      <alignment horizontal="center"/>
    </xf>
    <xf numFmtId="165" fontId="37" fillId="4" borderId="3" xfId="1" applyNumberFormat="1" applyFont="1" applyFill="1" applyBorder="1" applyAlignment="1">
      <alignment horizontal="center"/>
    </xf>
    <xf numFmtId="165" fontId="37" fillId="4" borderId="9" xfId="1" applyNumberFormat="1" applyFont="1" applyFill="1" applyBorder="1" applyAlignment="1">
      <alignment horizontal="center"/>
    </xf>
    <xf numFmtId="165" fontId="37" fillId="16" borderId="4" xfId="1" applyNumberFormat="1" applyFont="1" applyFill="1" applyBorder="1" applyAlignment="1">
      <alignment horizontal="center"/>
    </xf>
    <xf numFmtId="165" fontId="37" fillId="16" borderId="3" xfId="1" applyNumberFormat="1" applyFont="1" applyFill="1" applyBorder="1" applyAlignment="1">
      <alignment horizontal="center"/>
    </xf>
    <xf numFmtId="165" fontId="37" fillId="16" borderId="9" xfId="1" applyNumberFormat="1" applyFont="1" applyFill="1" applyBorder="1" applyAlignment="1">
      <alignment horizontal="center"/>
    </xf>
    <xf numFmtId="165" fontId="37" fillId="25" borderId="4" xfId="1" applyNumberFormat="1" applyFont="1" applyFill="1" applyBorder="1" applyAlignment="1">
      <alignment horizontal="center"/>
    </xf>
    <xf numFmtId="165" fontId="37" fillId="25" borderId="3" xfId="1" applyNumberFormat="1" applyFont="1" applyFill="1" applyBorder="1" applyAlignment="1">
      <alignment horizontal="center"/>
    </xf>
    <xf numFmtId="165" fontId="37" fillId="25" borderId="9" xfId="1" applyNumberFormat="1" applyFont="1" applyFill="1" applyBorder="1" applyAlignment="1">
      <alignment horizontal="center"/>
    </xf>
    <xf numFmtId="165" fontId="37" fillId="33" borderId="4" xfId="1" applyNumberFormat="1" applyFont="1" applyFill="1" applyBorder="1" applyAlignment="1">
      <alignment horizontal="center"/>
    </xf>
    <xf numFmtId="165" fontId="37" fillId="33" borderId="3" xfId="1" applyNumberFormat="1" applyFont="1" applyFill="1" applyBorder="1" applyAlignment="1">
      <alignment horizontal="center"/>
    </xf>
    <xf numFmtId="165" fontId="37" fillId="8" borderId="4" xfId="1" applyNumberFormat="1" applyFont="1" applyFill="1" applyBorder="1" applyAlignment="1">
      <alignment horizontal="center"/>
    </xf>
    <xf numFmtId="165" fontId="37" fillId="8" borderId="3" xfId="1" applyNumberFormat="1" applyFont="1" applyFill="1" applyBorder="1" applyAlignment="1">
      <alignment horizontal="center"/>
    </xf>
    <xf numFmtId="165" fontId="37" fillId="8" borderId="9" xfId="1" applyNumberFormat="1" applyFont="1" applyFill="1" applyBorder="1" applyAlignment="1">
      <alignment horizontal="center"/>
    </xf>
    <xf numFmtId="165" fontId="37" fillId="34" borderId="4" xfId="1" applyNumberFormat="1" applyFont="1" applyFill="1" applyBorder="1" applyAlignment="1">
      <alignment horizontal="center"/>
    </xf>
    <xf numFmtId="165" fontId="37" fillId="34" borderId="3" xfId="1" applyNumberFormat="1" applyFont="1" applyFill="1" applyBorder="1" applyAlignment="1">
      <alignment horizontal="center"/>
    </xf>
    <xf numFmtId="165" fontId="37" fillId="34" borderId="9" xfId="1" applyNumberFormat="1" applyFont="1" applyFill="1" applyBorder="1" applyAlignment="1">
      <alignment horizontal="center"/>
    </xf>
    <xf numFmtId="165" fontId="37" fillId="35" borderId="4" xfId="1" applyNumberFormat="1" applyFont="1" applyFill="1" applyBorder="1" applyAlignment="1">
      <alignment horizontal="center"/>
    </xf>
    <xf numFmtId="165" fontId="37" fillId="35" borderId="3" xfId="1" applyNumberFormat="1" applyFont="1" applyFill="1" applyBorder="1" applyAlignment="1">
      <alignment horizontal="center"/>
    </xf>
    <xf numFmtId="165" fontId="37" fillId="35" borderId="9" xfId="1" applyNumberFormat="1" applyFont="1" applyFill="1" applyBorder="1" applyAlignment="1">
      <alignment horizontal="center"/>
    </xf>
    <xf numFmtId="165" fontId="37" fillId="36" borderId="4" xfId="1" applyNumberFormat="1" applyFont="1" applyFill="1" applyBorder="1" applyAlignment="1">
      <alignment horizontal="center"/>
    </xf>
    <xf numFmtId="165" fontId="37" fillId="36" borderId="3" xfId="1" applyNumberFormat="1" applyFont="1" applyFill="1" applyBorder="1" applyAlignment="1">
      <alignment horizontal="center"/>
    </xf>
    <xf numFmtId="165" fontId="37" fillId="36" borderId="9" xfId="1" applyNumberFormat="1" applyFont="1" applyFill="1" applyBorder="1" applyAlignment="1">
      <alignment horizontal="center"/>
    </xf>
    <xf numFmtId="165" fontId="37" fillId="37" borderId="4" xfId="1" applyNumberFormat="1" applyFont="1" applyFill="1" applyBorder="1" applyAlignment="1">
      <alignment horizontal="center"/>
    </xf>
    <xf numFmtId="165" fontId="37" fillId="37" borderId="3" xfId="1" applyNumberFormat="1" applyFont="1" applyFill="1" applyBorder="1" applyAlignment="1">
      <alignment horizontal="center"/>
    </xf>
    <xf numFmtId="165" fontId="37" fillId="37" borderId="9" xfId="1" applyNumberFormat="1" applyFont="1" applyFill="1" applyBorder="1" applyAlignment="1">
      <alignment horizontal="center"/>
    </xf>
    <xf numFmtId="165" fontId="37" fillId="23" borderId="4" xfId="1" applyNumberFormat="1" applyFont="1" applyFill="1" applyBorder="1" applyAlignment="1">
      <alignment horizontal="center"/>
    </xf>
    <xf numFmtId="165" fontId="37" fillId="23" borderId="3" xfId="1" applyNumberFormat="1" applyFont="1" applyFill="1" applyBorder="1" applyAlignment="1">
      <alignment horizontal="center"/>
    </xf>
    <xf numFmtId="165" fontId="37" fillId="23" borderId="9" xfId="1" applyNumberFormat="1" applyFont="1" applyFill="1" applyBorder="1" applyAlignment="1">
      <alignment horizontal="center"/>
    </xf>
    <xf numFmtId="165" fontId="37" fillId="39" borderId="4" xfId="1" applyNumberFormat="1" applyFont="1" applyFill="1" applyBorder="1" applyAlignment="1">
      <alignment horizontal="center"/>
    </xf>
    <xf numFmtId="165" fontId="37" fillId="39" borderId="3" xfId="1" applyNumberFormat="1" applyFont="1" applyFill="1" applyBorder="1" applyAlignment="1">
      <alignment horizontal="center"/>
    </xf>
    <xf numFmtId="165" fontId="37" fillId="39" borderId="9" xfId="1" applyNumberFormat="1" applyFont="1" applyFill="1" applyBorder="1" applyAlignment="1">
      <alignment horizontal="center"/>
    </xf>
    <xf numFmtId="0" fontId="37" fillId="0" borderId="0" xfId="0" applyFont="1"/>
    <xf numFmtId="0" fontId="37" fillId="2" borderId="4" xfId="0" applyFont="1" applyFill="1" applyBorder="1" applyAlignment="1">
      <alignment horizontal="center"/>
    </xf>
    <xf numFmtId="165" fontId="37" fillId="28" borderId="4" xfId="1" applyNumberFormat="1" applyFont="1" applyFill="1" applyBorder="1"/>
    <xf numFmtId="165" fontId="40" fillId="2" borderId="4" xfId="1" applyNumberFormat="1" applyFont="1" applyFill="1" applyBorder="1"/>
    <xf numFmtId="165" fontId="37" fillId="2" borderId="9" xfId="1" applyNumberFormat="1" applyFont="1" applyFill="1" applyBorder="1"/>
    <xf numFmtId="165" fontId="37" fillId="15" borderId="17" xfId="1" applyNumberFormat="1" applyFont="1" applyFill="1" applyBorder="1" applyAlignment="1">
      <alignment horizontal="center"/>
    </xf>
    <xf numFmtId="165" fontId="37" fillId="15" borderId="18" xfId="1" applyNumberFormat="1" applyFont="1" applyFill="1" applyBorder="1"/>
    <xf numFmtId="165" fontId="37" fillId="15" borderId="19" xfId="1" applyNumberFormat="1" applyFont="1" applyFill="1" applyBorder="1"/>
    <xf numFmtId="165" fontId="37" fillId="38" borderId="16" xfId="1" applyNumberFormat="1" applyFont="1" applyFill="1" applyBorder="1" applyAlignment="1">
      <alignment horizontal="center"/>
    </xf>
    <xf numFmtId="165" fontId="37" fillId="38" borderId="4" xfId="1" applyNumberFormat="1" applyFont="1" applyFill="1" applyBorder="1"/>
    <xf numFmtId="165" fontId="40" fillId="38" borderId="4" xfId="1" applyNumberFormat="1" applyFont="1" applyFill="1" applyBorder="1"/>
    <xf numFmtId="165" fontId="37" fillId="38" borderId="9" xfId="1" applyNumberFormat="1" applyFont="1" applyFill="1" applyBorder="1"/>
    <xf numFmtId="165" fontId="37" fillId="29" borderId="4" xfId="1" applyNumberFormat="1" applyFont="1" applyFill="1" applyBorder="1"/>
    <xf numFmtId="165" fontId="41" fillId="4" borderId="4" xfId="1" applyNumberFormat="1" applyFont="1" applyFill="1" applyBorder="1"/>
    <xf numFmtId="165" fontId="41" fillId="29" borderId="4" xfId="1" applyNumberFormat="1" applyFont="1" applyFill="1" applyBorder="1"/>
    <xf numFmtId="165" fontId="37" fillId="4" borderId="9" xfId="1" applyNumberFormat="1" applyFont="1" applyFill="1" applyBorder="1"/>
    <xf numFmtId="165" fontId="37" fillId="16" borderId="4" xfId="1" applyNumberFormat="1" applyFont="1" applyFill="1" applyBorder="1"/>
    <xf numFmtId="165" fontId="37" fillId="16" borderId="9" xfId="1" applyNumberFormat="1" applyFont="1" applyFill="1" applyBorder="1"/>
    <xf numFmtId="165" fontId="37" fillId="25" borderId="4" xfId="1" applyNumberFormat="1" applyFont="1" applyFill="1" applyBorder="1"/>
    <xf numFmtId="165" fontId="41" fillId="25" borderId="4" xfId="1" applyNumberFormat="1" applyFont="1" applyFill="1" applyBorder="1"/>
    <xf numFmtId="165" fontId="37" fillId="25" borderId="9" xfId="1" applyNumberFormat="1" applyFont="1" applyFill="1" applyBorder="1"/>
    <xf numFmtId="165" fontId="37" fillId="33" borderId="4" xfId="1" applyNumberFormat="1" applyFont="1" applyFill="1" applyBorder="1"/>
    <xf numFmtId="165" fontId="37" fillId="8" borderId="4" xfId="1" applyNumberFormat="1" applyFont="1" applyFill="1" applyBorder="1"/>
    <xf numFmtId="165" fontId="37" fillId="8" borderId="9" xfId="1" applyNumberFormat="1" applyFont="1" applyFill="1" applyBorder="1"/>
    <xf numFmtId="167" fontId="37" fillId="8" borderId="4" xfId="1" applyNumberFormat="1" applyFont="1" applyFill="1" applyBorder="1"/>
    <xf numFmtId="165" fontId="37" fillId="34" borderId="4" xfId="1" applyNumberFormat="1" applyFont="1" applyFill="1" applyBorder="1"/>
    <xf numFmtId="165" fontId="37" fillId="34" borderId="9" xfId="1" applyNumberFormat="1" applyFont="1" applyFill="1" applyBorder="1"/>
    <xf numFmtId="165" fontId="37" fillId="35" borderId="4" xfId="1" applyNumberFormat="1" applyFont="1" applyFill="1" applyBorder="1"/>
    <xf numFmtId="165" fontId="37" fillId="35" borderId="9" xfId="1" applyNumberFormat="1" applyFont="1" applyFill="1" applyBorder="1"/>
    <xf numFmtId="165" fontId="37" fillId="36" borderId="4" xfId="1" applyNumberFormat="1" applyFont="1" applyFill="1" applyBorder="1"/>
    <xf numFmtId="165" fontId="37" fillId="36" borderId="9" xfId="1" applyNumberFormat="1" applyFont="1" applyFill="1" applyBorder="1"/>
    <xf numFmtId="165" fontId="37" fillId="37" borderId="4" xfId="1" applyNumberFormat="1" applyFont="1" applyFill="1" applyBorder="1"/>
    <xf numFmtId="165" fontId="37" fillId="37" borderId="9" xfId="1" applyNumberFormat="1" applyFont="1" applyFill="1" applyBorder="1"/>
    <xf numFmtId="165" fontId="37" fillId="23" borderId="4" xfId="1" applyNumberFormat="1" applyFont="1" applyFill="1" applyBorder="1"/>
    <xf numFmtId="165" fontId="37" fillId="23" borderId="9" xfId="1" applyNumberFormat="1" applyFont="1" applyFill="1" applyBorder="1"/>
    <xf numFmtId="165" fontId="37" fillId="39" borderId="4" xfId="1" applyNumberFormat="1" applyFont="1" applyFill="1" applyBorder="1"/>
    <xf numFmtId="165" fontId="37" fillId="39" borderId="9" xfId="1" applyNumberFormat="1" applyFont="1" applyFill="1" applyBorder="1"/>
    <xf numFmtId="164" fontId="37" fillId="25" borderId="4" xfId="1" applyFont="1" applyFill="1" applyBorder="1"/>
    <xf numFmtId="165" fontId="37" fillId="15" borderId="22" xfId="1" applyNumberFormat="1" applyFont="1" applyFill="1" applyBorder="1" applyAlignment="1">
      <alignment horizontal="center"/>
    </xf>
    <xf numFmtId="165" fontId="37" fillId="15" borderId="4" xfId="1" applyNumberFormat="1" applyFont="1" applyFill="1" applyBorder="1"/>
    <xf numFmtId="165" fontId="37" fillId="15" borderId="23" xfId="1" applyNumberFormat="1" applyFont="1" applyFill="1" applyBorder="1"/>
    <xf numFmtId="166" fontId="40" fillId="2" borderId="4" xfId="1" applyNumberFormat="1" applyFont="1" applyFill="1" applyBorder="1"/>
    <xf numFmtId="165" fontId="42" fillId="25" borderId="4" xfId="1" applyNumberFormat="1" applyFont="1" applyFill="1" applyBorder="1"/>
    <xf numFmtId="164" fontId="40" fillId="38" borderId="4" xfId="1" applyFont="1" applyFill="1" applyBorder="1"/>
    <xf numFmtId="165" fontId="41" fillId="38" borderId="9" xfId="1" applyNumberFormat="1" applyFont="1" applyFill="1" applyBorder="1"/>
    <xf numFmtId="165" fontId="37" fillId="15" borderId="20" xfId="1" applyNumberFormat="1" applyFont="1" applyFill="1" applyBorder="1" applyAlignment="1">
      <alignment horizontal="center"/>
    </xf>
    <xf numFmtId="165" fontId="37" fillId="15" borderId="12" xfId="1" applyNumberFormat="1" applyFont="1" applyFill="1" applyBorder="1"/>
    <xf numFmtId="165" fontId="37" fillId="15" borderId="21" xfId="1" applyNumberFormat="1" applyFont="1" applyFill="1" applyBorder="1"/>
    <xf numFmtId="164" fontId="37" fillId="37" borderId="4" xfId="1" applyFont="1" applyFill="1" applyBorder="1"/>
    <xf numFmtId="164" fontId="37" fillId="36" borderId="4" xfId="1" applyFont="1" applyFill="1" applyBorder="1"/>
    <xf numFmtId="164" fontId="37" fillId="23" borderId="4" xfId="1" applyFont="1" applyFill="1" applyBorder="1"/>
    <xf numFmtId="164" fontId="37" fillId="39" borderId="4" xfId="1" applyFont="1" applyFill="1" applyBorder="1"/>
    <xf numFmtId="165" fontId="37" fillId="15" borderId="4" xfId="1" applyNumberFormat="1" applyFont="1" applyFill="1" applyBorder="1" applyAlignment="1">
      <alignment horizontal="center"/>
    </xf>
    <xf numFmtId="165" fontId="41" fillId="38" borderId="4" xfId="1" applyNumberFormat="1" applyFont="1" applyFill="1" applyBorder="1"/>
    <xf numFmtId="164" fontId="37" fillId="8" borderId="4" xfId="1" applyFont="1" applyFill="1" applyBorder="1"/>
    <xf numFmtId="165" fontId="37" fillId="15" borderId="32" xfId="1" applyNumberFormat="1" applyFont="1" applyFill="1" applyBorder="1"/>
    <xf numFmtId="165" fontId="37" fillId="15" borderId="33" xfId="1" applyNumberFormat="1" applyFont="1" applyFill="1" applyBorder="1"/>
    <xf numFmtId="165" fontId="37" fillId="38" borderId="1" xfId="1" applyNumberFormat="1" applyFont="1" applyFill="1" applyBorder="1"/>
    <xf numFmtId="165" fontId="40" fillId="38" borderId="1" xfId="1" applyNumberFormat="1" applyFont="1" applyFill="1" applyBorder="1"/>
    <xf numFmtId="165" fontId="37" fillId="38" borderId="6" xfId="1" applyNumberFormat="1" applyFont="1" applyFill="1" applyBorder="1"/>
    <xf numFmtId="165" fontId="37" fillId="29" borderId="1" xfId="1" applyNumberFormat="1" applyFont="1" applyFill="1" applyBorder="1"/>
    <xf numFmtId="165" fontId="41" fillId="4" borderId="1" xfId="1" applyNumberFormat="1" applyFont="1" applyFill="1" applyBorder="1"/>
    <xf numFmtId="165" fontId="37" fillId="4" borderId="6" xfId="1" applyNumberFormat="1" applyFont="1" applyFill="1" applyBorder="1"/>
    <xf numFmtId="165" fontId="37" fillId="16" borderId="1" xfId="1" applyNumberFormat="1" applyFont="1" applyFill="1" applyBorder="1"/>
    <xf numFmtId="165" fontId="37" fillId="16" borderId="6" xfId="1" applyNumberFormat="1" applyFont="1" applyFill="1" applyBorder="1"/>
    <xf numFmtId="165" fontId="37" fillId="25" borderId="1" xfId="1" applyNumberFormat="1" applyFont="1" applyFill="1" applyBorder="1"/>
    <xf numFmtId="165" fontId="41" fillId="25" borderId="1" xfId="1" applyNumberFormat="1" applyFont="1" applyFill="1" applyBorder="1"/>
    <xf numFmtId="165" fontId="37" fillId="25" borderId="6" xfId="1" applyNumberFormat="1" applyFont="1" applyFill="1" applyBorder="1"/>
    <xf numFmtId="165" fontId="37" fillId="8" borderId="1" xfId="1" applyNumberFormat="1" applyFont="1" applyFill="1" applyBorder="1"/>
    <xf numFmtId="165" fontId="37" fillId="8" borderId="6" xfId="1" applyNumberFormat="1" applyFont="1" applyFill="1" applyBorder="1"/>
    <xf numFmtId="167" fontId="37" fillId="8" borderId="1" xfId="1" applyNumberFormat="1" applyFont="1" applyFill="1" applyBorder="1"/>
    <xf numFmtId="165" fontId="37" fillId="34" borderId="1" xfId="1" applyNumberFormat="1" applyFont="1" applyFill="1" applyBorder="1"/>
    <xf numFmtId="165" fontId="37" fillId="34" borderId="6" xfId="1" applyNumberFormat="1" applyFont="1" applyFill="1" applyBorder="1"/>
    <xf numFmtId="165" fontId="37" fillId="35" borderId="1" xfId="1" applyNumberFormat="1" applyFont="1" applyFill="1" applyBorder="1"/>
    <xf numFmtId="165" fontId="37" fillId="35" borderId="6" xfId="1" applyNumberFormat="1" applyFont="1" applyFill="1" applyBorder="1"/>
    <xf numFmtId="165" fontId="37" fillId="36" borderId="1" xfId="1" applyNumberFormat="1" applyFont="1" applyFill="1" applyBorder="1"/>
    <xf numFmtId="165" fontId="37" fillId="36" borderId="6" xfId="1" applyNumberFormat="1" applyFont="1" applyFill="1" applyBorder="1"/>
    <xf numFmtId="165" fontId="37" fillId="37" borderId="1" xfId="1" applyNumberFormat="1" applyFont="1" applyFill="1" applyBorder="1"/>
    <xf numFmtId="165" fontId="37" fillId="37" borderId="6" xfId="1" applyNumberFormat="1" applyFont="1" applyFill="1" applyBorder="1"/>
    <xf numFmtId="165" fontId="37" fillId="23" borderId="1" xfId="1" applyNumberFormat="1" applyFont="1" applyFill="1" applyBorder="1"/>
    <xf numFmtId="165" fontId="37" fillId="23" borderId="6" xfId="1" applyNumberFormat="1" applyFont="1" applyFill="1" applyBorder="1"/>
    <xf numFmtId="165" fontId="37" fillId="39" borderId="1" xfId="1" applyNumberFormat="1" applyFont="1" applyFill="1" applyBorder="1"/>
    <xf numFmtId="165" fontId="37" fillId="39" borderId="6" xfId="1" applyNumberFormat="1" applyFont="1" applyFill="1" applyBorder="1"/>
    <xf numFmtId="165" fontId="37" fillId="15" borderId="3" xfId="1" applyNumberFormat="1" applyFont="1" applyFill="1" applyBorder="1" applyAlignment="1">
      <alignment horizontal="center"/>
    </xf>
    <xf numFmtId="165" fontId="37" fillId="15" borderId="3" xfId="1" applyNumberFormat="1" applyFont="1" applyFill="1" applyBorder="1"/>
    <xf numFmtId="0" fontId="37" fillId="14" borderId="4" xfId="0" applyFont="1" applyFill="1" applyBorder="1" applyAlignment="1">
      <alignment horizontal="center"/>
    </xf>
    <xf numFmtId="165" fontId="37" fillId="14" borderId="4" xfId="1" applyNumberFormat="1" applyFont="1" applyFill="1" applyBorder="1"/>
    <xf numFmtId="165" fontId="40" fillId="14" borderId="4" xfId="1" applyNumberFormat="1" applyFont="1" applyFill="1" applyBorder="1"/>
    <xf numFmtId="165" fontId="37" fillId="14" borderId="4" xfId="1" applyNumberFormat="1" applyFont="1" applyFill="1" applyBorder="1" applyAlignment="1">
      <alignment horizontal="center"/>
    </xf>
    <xf numFmtId="165" fontId="41" fillId="14" borderId="4" xfId="1" applyNumberFormat="1" applyFont="1" applyFill="1" applyBorder="1"/>
    <xf numFmtId="164" fontId="37" fillId="14" borderId="4" xfId="1" applyFont="1" applyFill="1" applyBorder="1"/>
    <xf numFmtId="165" fontId="37" fillId="40" borderId="4" xfId="1" applyNumberFormat="1" applyFont="1" applyFill="1" applyBorder="1" applyAlignment="1">
      <alignment horizontal="center"/>
    </xf>
    <xf numFmtId="165" fontId="37" fillId="40" borderId="4" xfId="1" applyNumberFormat="1" applyFont="1" applyFill="1" applyBorder="1"/>
    <xf numFmtId="168" fontId="37" fillId="14" borderId="4" xfId="1" applyNumberFormat="1" applyFont="1" applyFill="1" applyBorder="1"/>
    <xf numFmtId="165" fontId="37" fillId="30" borderId="3" xfId="1" applyNumberFormat="1" applyFont="1" applyFill="1" applyBorder="1" applyAlignment="1">
      <alignment horizontal="center"/>
    </xf>
    <xf numFmtId="165" fontId="43" fillId="30" borderId="3" xfId="1" applyNumberFormat="1" applyFont="1" applyFill="1" applyBorder="1" applyAlignment="1">
      <alignment horizontal="center"/>
    </xf>
    <xf numFmtId="0" fontId="37" fillId="4" borderId="3" xfId="0" applyFont="1" applyFill="1" applyBorder="1" applyAlignment="1">
      <alignment horizontal="center"/>
    </xf>
    <xf numFmtId="165" fontId="40" fillId="4" borderId="3" xfId="1" applyNumberFormat="1" applyFont="1" applyFill="1" applyBorder="1" applyAlignment="1">
      <alignment horizontal="center"/>
    </xf>
    <xf numFmtId="0" fontId="37" fillId="16" borderId="3" xfId="0" applyFont="1" applyFill="1" applyBorder="1" applyAlignment="1">
      <alignment horizontal="center"/>
    </xf>
    <xf numFmtId="165" fontId="40" fillId="16" borderId="3" xfId="1" applyNumberFormat="1" applyFont="1" applyFill="1" applyBorder="1" applyAlignment="1">
      <alignment horizontal="center"/>
    </xf>
    <xf numFmtId="0" fontId="37" fillId="35" borderId="3" xfId="0" applyFont="1" applyFill="1" applyBorder="1" applyAlignment="1">
      <alignment horizontal="center"/>
    </xf>
    <xf numFmtId="165" fontId="40" fillId="35" borderId="3" xfId="1" applyNumberFormat="1" applyFont="1" applyFill="1" applyBorder="1" applyAlignment="1">
      <alignment horizontal="center"/>
    </xf>
    <xf numFmtId="0" fontId="37" fillId="3" borderId="3" xfId="0" applyFont="1" applyFill="1" applyBorder="1" applyAlignment="1">
      <alignment horizontal="center"/>
    </xf>
    <xf numFmtId="165" fontId="37" fillId="3" borderId="3" xfId="1" applyNumberFormat="1" applyFont="1" applyFill="1" applyBorder="1" applyAlignment="1">
      <alignment horizontal="center"/>
    </xf>
    <xf numFmtId="165" fontId="40" fillId="3" borderId="3" xfId="1" applyNumberFormat="1" applyFont="1" applyFill="1" applyBorder="1" applyAlignment="1">
      <alignment horizontal="center"/>
    </xf>
    <xf numFmtId="0" fontId="37" fillId="8" borderId="3" xfId="0" applyFont="1" applyFill="1" applyBorder="1" applyAlignment="1">
      <alignment horizontal="center"/>
    </xf>
    <xf numFmtId="165" fontId="40" fillId="8" borderId="3" xfId="1" applyNumberFormat="1" applyFont="1" applyFill="1" applyBorder="1" applyAlignment="1">
      <alignment horizontal="center"/>
    </xf>
    <xf numFmtId="165" fontId="37" fillId="32" borderId="4" xfId="1" applyNumberFormat="1" applyFont="1" applyFill="1" applyBorder="1" applyAlignment="1">
      <alignment horizontal="center"/>
    </xf>
    <xf numFmtId="165" fontId="37" fillId="32" borderId="3" xfId="1" applyNumberFormat="1" applyFont="1" applyFill="1" applyBorder="1" applyAlignment="1">
      <alignment horizontal="center"/>
    </xf>
    <xf numFmtId="165" fontId="37" fillId="32" borderId="9" xfId="1" applyNumberFormat="1" applyFont="1" applyFill="1" applyBorder="1" applyAlignment="1">
      <alignment horizontal="center"/>
    </xf>
    <xf numFmtId="165" fontId="37" fillId="29" borderId="4" xfId="1" applyNumberFormat="1" applyFont="1" applyFill="1" applyBorder="1" applyAlignment="1">
      <alignment horizontal="center"/>
    </xf>
    <xf numFmtId="165" fontId="37" fillId="29" borderId="3" xfId="1" applyNumberFormat="1" applyFont="1" applyFill="1" applyBorder="1" applyAlignment="1">
      <alignment horizontal="center"/>
    </xf>
    <xf numFmtId="165" fontId="37" fillId="29" borderId="9" xfId="1" applyNumberFormat="1" applyFont="1" applyFill="1" applyBorder="1" applyAlignment="1">
      <alignment horizontal="center"/>
    </xf>
    <xf numFmtId="165" fontId="37" fillId="41" borderId="4" xfId="1" applyNumberFormat="1" applyFont="1" applyFill="1" applyBorder="1" applyAlignment="1">
      <alignment horizontal="center"/>
    </xf>
    <xf numFmtId="165" fontId="37" fillId="41" borderId="3" xfId="1" applyNumberFormat="1" applyFont="1" applyFill="1" applyBorder="1" applyAlignment="1">
      <alignment horizontal="center"/>
    </xf>
    <xf numFmtId="165" fontId="37" fillId="41" borderId="9" xfId="1" applyNumberFormat="1" applyFont="1" applyFill="1" applyBorder="1" applyAlignment="1">
      <alignment horizontal="center"/>
    </xf>
    <xf numFmtId="165" fontId="40" fillId="15" borderId="4" xfId="1" applyNumberFormat="1" applyFont="1" applyFill="1" applyBorder="1"/>
    <xf numFmtId="165" fontId="42" fillId="15" borderId="4" xfId="1" applyNumberFormat="1" applyFont="1" applyFill="1" applyBorder="1"/>
    <xf numFmtId="0" fontId="37" fillId="30" borderId="4" xfId="0" applyFont="1" applyFill="1" applyBorder="1" applyAlignment="1">
      <alignment horizontal="center"/>
    </xf>
    <xf numFmtId="165" fontId="37" fillId="30" borderId="4" xfId="1" applyNumberFormat="1" applyFont="1" applyFill="1" applyBorder="1"/>
    <xf numFmtId="164" fontId="40" fillId="30" borderId="4" xfId="1" applyFont="1" applyFill="1" applyBorder="1"/>
    <xf numFmtId="0" fontId="37" fillId="4" borderId="4" xfId="0" applyFont="1" applyFill="1" applyBorder="1" applyAlignment="1">
      <alignment horizontal="center"/>
    </xf>
    <xf numFmtId="165" fontId="37" fillId="29" borderId="4" xfId="1" applyNumberFormat="1" applyFont="1" applyFill="1" applyBorder="1" applyAlignment="1">
      <alignment vertical="center"/>
    </xf>
    <xf numFmtId="165" fontId="40" fillId="4" borderId="4" xfId="1" applyNumberFormat="1" applyFont="1" applyFill="1" applyBorder="1"/>
    <xf numFmtId="0" fontId="37" fillId="16" borderId="4" xfId="0" applyFont="1" applyFill="1" applyBorder="1" applyAlignment="1">
      <alignment horizontal="center"/>
    </xf>
    <xf numFmtId="165" fontId="40" fillId="16" borderId="4" xfId="1" applyNumberFormat="1" applyFont="1" applyFill="1" applyBorder="1"/>
    <xf numFmtId="0" fontId="37" fillId="35" borderId="4" xfId="0" applyFont="1" applyFill="1" applyBorder="1" applyAlignment="1">
      <alignment horizontal="center"/>
    </xf>
    <xf numFmtId="165" fontId="37" fillId="35" borderId="4" xfId="1" applyNumberFormat="1" applyFont="1" applyFill="1" applyBorder="1" applyAlignment="1">
      <alignment vertical="center"/>
    </xf>
    <xf numFmtId="165" fontId="40" fillId="35" borderId="4" xfId="1" applyNumberFormat="1" applyFont="1" applyFill="1" applyBorder="1"/>
    <xf numFmtId="0" fontId="37" fillId="3" borderId="4" xfId="0" applyFont="1" applyFill="1" applyBorder="1" applyAlignment="1">
      <alignment horizontal="center"/>
    </xf>
    <xf numFmtId="165" fontId="37" fillId="3" borderId="4" xfId="1" applyNumberFormat="1" applyFont="1" applyFill="1" applyBorder="1"/>
    <xf numFmtId="165" fontId="40" fillId="3" borderId="4" xfId="1" applyNumberFormat="1" applyFont="1" applyFill="1" applyBorder="1"/>
    <xf numFmtId="0" fontId="37" fillId="8" borderId="4" xfId="0" applyFont="1" applyFill="1" applyBorder="1" applyAlignment="1">
      <alignment horizontal="center"/>
    </xf>
    <xf numFmtId="165" fontId="40" fillId="8" borderId="4" xfId="1" applyNumberFormat="1" applyFont="1" applyFill="1" applyBorder="1"/>
    <xf numFmtId="167" fontId="37" fillId="39" borderId="4" xfId="1" applyNumberFormat="1" applyFont="1" applyFill="1" applyBorder="1"/>
    <xf numFmtId="165" fontId="37" fillId="32" borderId="4" xfId="1" applyNumberFormat="1" applyFont="1" applyFill="1" applyBorder="1"/>
    <xf numFmtId="165" fontId="37" fillId="32" borderId="9" xfId="1" applyNumberFormat="1" applyFont="1" applyFill="1" applyBorder="1"/>
    <xf numFmtId="165" fontId="38" fillId="25" borderId="4" xfId="1" applyNumberFormat="1" applyFont="1" applyFill="1" applyBorder="1"/>
    <xf numFmtId="165" fontId="37" fillId="29" borderId="9" xfId="1" applyNumberFormat="1" applyFont="1" applyFill="1" applyBorder="1"/>
    <xf numFmtId="165" fontId="37" fillId="41" borderId="4" xfId="1" applyNumberFormat="1" applyFont="1" applyFill="1" applyBorder="1"/>
    <xf numFmtId="165" fontId="37" fillId="41" borderId="9" xfId="1" applyNumberFormat="1" applyFont="1" applyFill="1" applyBorder="1"/>
    <xf numFmtId="165" fontId="37" fillId="39" borderId="4" xfId="1" applyNumberFormat="1" applyFont="1" applyFill="1" applyBorder="1" applyAlignment="1"/>
    <xf numFmtId="165" fontId="37" fillId="2" borderId="4" xfId="1" applyNumberFormat="1" applyFont="1" applyFill="1" applyBorder="1" applyAlignment="1">
      <alignment horizontal="center"/>
    </xf>
    <xf numFmtId="165" fontId="37" fillId="30" borderId="0" xfId="1" applyNumberFormat="1" applyFont="1" applyFill="1"/>
    <xf numFmtId="165" fontId="40" fillId="30" borderId="4" xfId="1" applyNumberFormat="1" applyFont="1" applyFill="1" applyBorder="1"/>
    <xf numFmtId="165" fontId="37" fillId="4" borderId="0" xfId="1" applyNumberFormat="1" applyFont="1" applyFill="1"/>
    <xf numFmtId="165" fontId="37" fillId="16" borderId="0" xfId="1" applyNumberFormat="1" applyFont="1" applyFill="1"/>
    <xf numFmtId="165" fontId="37" fillId="35" borderId="0" xfId="1" applyNumberFormat="1" applyFont="1" applyFill="1"/>
    <xf numFmtId="165" fontId="37" fillId="3" borderId="0" xfId="1" applyNumberFormat="1" applyFont="1" applyFill="1"/>
    <xf numFmtId="165" fontId="37" fillId="8" borderId="0" xfId="1" applyNumberFormat="1" applyFont="1" applyFill="1"/>
    <xf numFmtId="165" fontId="37" fillId="31" borderId="4" xfId="1" applyNumberFormat="1" applyFont="1" applyFill="1" applyBorder="1"/>
    <xf numFmtId="165" fontId="37" fillId="15" borderId="27" xfId="1" applyNumberFormat="1" applyFont="1" applyFill="1" applyBorder="1"/>
    <xf numFmtId="165" fontId="42" fillId="15" borderId="27" xfId="1" applyNumberFormat="1" applyFont="1" applyFill="1" applyBorder="1"/>
    <xf numFmtId="165" fontId="37" fillId="15" borderId="28" xfId="1" applyNumberFormat="1" applyFont="1" applyFill="1" applyBorder="1"/>
    <xf numFmtId="0" fontId="37" fillId="30" borderId="16" xfId="0" applyFont="1" applyFill="1" applyBorder="1" applyAlignment="1">
      <alignment horizontal="center"/>
    </xf>
    <xf numFmtId="0" fontId="36" fillId="11" borderId="11" xfId="0" applyFont="1" applyFill="1" applyBorder="1" applyAlignment="1">
      <alignment horizontal="center"/>
    </xf>
    <xf numFmtId="0" fontId="36" fillId="23" borderId="11" xfId="0" applyFont="1" applyFill="1" applyBorder="1" applyAlignment="1">
      <alignment horizontal="center"/>
    </xf>
    <xf numFmtId="165" fontId="37" fillId="51" borderId="4" xfId="1" applyNumberFormat="1" applyFont="1" applyFill="1" applyBorder="1" applyAlignment="1">
      <alignment horizontal="center"/>
    </xf>
    <xf numFmtId="165" fontId="37" fillId="51" borderId="3" xfId="1" applyNumberFormat="1" applyFont="1" applyFill="1" applyBorder="1" applyAlignment="1">
      <alignment horizontal="center"/>
    </xf>
    <xf numFmtId="165" fontId="37" fillId="51" borderId="9" xfId="1" applyNumberFormat="1" applyFont="1" applyFill="1" applyBorder="1" applyAlignment="1">
      <alignment horizontal="center"/>
    </xf>
    <xf numFmtId="165" fontId="37" fillId="3" borderId="4" xfId="1" applyNumberFormat="1" applyFont="1" applyFill="1" applyBorder="1" applyAlignment="1">
      <alignment horizontal="center"/>
    </xf>
    <xf numFmtId="165" fontId="37" fillId="3" borderId="9" xfId="1" applyNumberFormat="1" applyFont="1" applyFill="1" applyBorder="1" applyAlignment="1">
      <alignment horizontal="center"/>
    </xf>
    <xf numFmtId="165" fontId="37" fillId="42" borderId="4" xfId="1" applyNumberFormat="1" applyFont="1" applyFill="1" applyBorder="1" applyAlignment="1">
      <alignment horizontal="center"/>
    </xf>
    <xf numFmtId="165" fontId="37" fillId="42" borderId="3" xfId="1" applyNumberFormat="1" applyFont="1" applyFill="1" applyBorder="1" applyAlignment="1">
      <alignment horizontal="center"/>
    </xf>
    <xf numFmtId="165" fontId="42" fillId="15" borderId="18" xfId="1" applyNumberFormat="1" applyFont="1" applyFill="1" applyBorder="1"/>
    <xf numFmtId="165" fontId="37" fillId="51" borderId="16" xfId="1" applyNumberFormat="1" applyFont="1" applyFill="1" applyBorder="1" applyAlignment="1">
      <alignment horizontal="center"/>
    </xf>
    <xf numFmtId="165" fontId="37" fillId="51" borderId="4" xfId="1" applyNumberFormat="1" applyFont="1" applyFill="1" applyBorder="1"/>
    <xf numFmtId="165" fontId="37" fillId="51" borderId="9" xfId="1" applyNumberFormat="1" applyFont="1" applyFill="1" applyBorder="1"/>
    <xf numFmtId="165" fontId="37" fillId="3" borderId="9" xfId="1" applyNumberFormat="1" applyFont="1" applyFill="1" applyBorder="1"/>
    <xf numFmtId="165" fontId="37" fillId="42" borderId="4" xfId="1" applyNumberFormat="1" applyFont="1" applyFill="1" applyBorder="1"/>
    <xf numFmtId="167" fontId="37" fillId="25" borderId="4" xfId="1" applyNumberFormat="1" applyFont="1" applyFill="1" applyBorder="1"/>
    <xf numFmtId="165" fontId="41" fillId="34" borderId="4" xfId="1" applyNumberFormat="1" applyFont="1" applyFill="1" applyBorder="1"/>
    <xf numFmtId="165" fontId="42" fillId="15" borderId="12" xfId="1" applyNumberFormat="1" applyFont="1" applyFill="1" applyBorder="1"/>
    <xf numFmtId="165" fontId="42" fillId="2" borderId="4" xfId="1" applyNumberFormat="1" applyFont="1" applyFill="1" applyBorder="1"/>
    <xf numFmtId="165" fontId="37" fillId="15" borderId="26" xfId="1" applyNumberFormat="1" applyFont="1" applyFill="1" applyBorder="1" applyAlignment="1">
      <alignment horizontal="center"/>
    </xf>
    <xf numFmtId="0" fontId="37" fillId="0" borderId="13" xfId="0" applyFont="1" applyBorder="1" applyAlignment="1">
      <alignment horizontal="center"/>
    </xf>
    <xf numFmtId="165" fontId="38" fillId="14" borderId="13" xfId="1" applyNumberFormat="1" applyFont="1" applyFill="1" applyBorder="1"/>
    <xf numFmtId="165" fontId="44" fillId="14" borderId="13" xfId="1" applyNumberFormat="1" applyFont="1" applyFill="1" applyBorder="1"/>
    <xf numFmtId="165" fontId="37" fillId="14" borderId="13" xfId="1" applyNumberFormat="1" applyFont="1" applyFill="1" applyBorder="1"/>
    <xf numFmtId="165" fontId="37" fillId="0" borderId="24" xfId="1" applyNumberFormat="1" applyFont="1" applyFill="1" applyBorder="1" applyAlignment="1">
      <alignment horizontal="center"/>
    </xf>
    <xf numFmtId="165" fontId="37" fillId="14" borderId="24" xfId="1" applyNumberFormat="1" applyFont="1" applyFill="1" applyBorder="1"/>
    <xf numFmtId="165" fontId="37" fillId="14" borderId="25" xfId="1" applyNumberFormat="1" applyFont="1" applyFill="1" applyBorder="1"/>
    <xf numFmtId="165" fontId="37" fillId="51" borderId="13" xfId="1" applyNumberFormat="1" applyFont="1" applyFill="1" applyBorder="1" applyAlignment="1">
      <alignment horizontal="center"/>
    </xf>
    <xf numFmtId="165" fontId="37" fillId="51" borderId="13" xfId="1" applyNumberFormat="1" applyFont="1" applyFill="1" applyBorder="1"/>
    <xf numFmtId="165" fontId="37" fillId="51" borderId="14" xfId="1" applyNumberFormat="1" applyFont="1" applyFill="1" applyBorder="1"/>
    <xf numFmtId="165" fontId="37" fillId="0" borderId="13" xfId="1" applyNumberFormat="1" applyFont="1" applyFill="1" applyBorder="1" applyAlignment="1">
      <alignment horizontal="center"/>
    </xf>
    <xf numFmtId="165" fontId="37" fillId="14" borderId="14" xfId="1" applyNumberFormat="1" applyFont="1" applyFill="1" applyBorder="1"/>
    <xf numFmtId="165" fontId="37" fillId="43" borderId="13" xfId="1" applyNumberFormat="1" applyFont="1" applyFill="1" applyBorder="1" applyAlignment="1">
      <alignment horizontal="center"/>
    </xf>
    <xf numFmtId="165" fontId="37" fillId="43" borderId="13" xfId="1" applyNumberFormat="1" applyFont="1" applyFill="1" applyBorder="1"/>
    <xf numFmtId="0" fontId="37" fillId="0" borderId="6" xfId="0" applyFont="1" applyBorder="1" applyAlignment="1">
      <alignment horizontal="center"/>
    </xf>
    <xf numFmtId="165" fontId="38" fillId="0" borderId="10" xfId="1" applyNumberFormat="1" applyFont="1" applyFill="1" applyBorder="1"/>
    <xf numFmtId="165" fontId="44" fillId="0" borderId="10" xfId="1" applyNumberFormat="1" applyFont="1" applyFill="1" applyBorder="1"/>
    <xf numFmtId="165" fontId="37" fillId="0" borderId="10" xfId="1" applyNumberFormat="1" applyFont="1" applyFill="1" applyBorder="1"/>
    <xf numFmtId="165" fontId="37" fillId="0" borderId="0" xfId="1" applyNumberFormat="1" applyFont="1" applyFill="1" applyBorder="1" applyAlignment="1">
      <alignment horizontal="center"/>
    </xf>
    <xf numFmtId="165" fontId="37" fillId="0" borderId="0" xfId="1" applyNumberFormat="1" applyFont="1" applyFill="1" applyBorder="1"/>
    <xf numFmtId="0" fontId="37" fillId="0" borderId="0" xfId="0" applyFont="1" applyAlignment="1">
      <alignment horizontal="center"/>
    </xf>
    <xf numFmtId="0" fontId="36" fillId="18" borderId="4" xfId="0" applyFont="1" applyFill="1" applyBorder="1" applyAlignment="1">
      <alignment horizontal="center"/>
    </xf>
    <xf numFmtId="0" fontId="36" fillId="17" borderId="4" xfId="0" applyFont="1" applyFill="1" applyBorder="1" applyAlignment="1">
      <alignment horizontal="center"/>
    </xf>
    <xf numFmtId="165" fontId="37" fillId="52" borderId="4" xfId="1" applyNumberFormat="1" applyFont="1" applyFill="1" applyBorder="1" applyAlignment="1">
      <alignment horizontal="center"/>
    </xf>
    <xf numFmtId="165" fontId="37" fillId="52" borderId="3" xfId="1" applyNumberFormat="1" applyFont="1" applyFill="1" applyBorder="1" applyAlignment="1">
      <alignment horizontal="center"/>
    </xf>
    <xf numFmtId="165" fontId="37" fillId="52" borderId="9" xfId="1" applyNumberFormat="1" applyFont="1" applyFill="1" applyBorder="1" applyAlignment="1">
      <alignment horizontal="center"/>
    </xf>
    <xf numFmtId="165" fontId="37" fillId="44" borderId="4" xfId="1" applyNumberFormat="1" applyFont="1" applyFill="1" applyBorder="1" applyAlignment="1">
      <alignment horizontal="center"/>
    </xf>
    <xf numFmtId="165" fontId="37" fillId="44" borderId="3" xfId="1" applyNumberFormat="1" applyFont="1" applyFill="1" applyBorder="1" applyAlignment="1">
      <alignment horizontal="center"/>
    </xf>
    <xf numFmtId="165" fontId="37" fillId="52" borderId="16" xfId="1" applyNumberFormat="1" applyFont="1" applyFill="1" applyBorder="1" applyAlignment="1">
      <alignment horizontal="center"/>
    </xf>
    <xf numFmtId="165" fontId="37" fillId="52" borderId="4" xfId="1" applyNumberFormat="1" applyFont="1" applyFill="1" applyBorder="1"/>
    <xf numFmtId="165" fontId="37" fillId="52" borderId="9" xfId="1" applyNumberFormat="1" applyFont="1" applyFill="1" applyBorder="1"/>
    <xf numFmtId="167" fontId="37" fillId="32" borderId="4" xfId="1" applyNumberFormat="1" applyFont="1" applyFill="1" applyBorder="1"/>
    <xf numFmtId="165" fontId="37" fillId="44" borderId="4" xfId="1" applyNumberFormat="1" applyFont="1" applyFill="1" applyBorder="1"/>
    <xf numFmtId="166" fontId="37" fillId="35" borderId="4" xfId="1" applyNumberFormat="1" applyFont="1" applyFill="1" applyBorder="1"/>
    <xf numFmtId="165" fontId="42" fillId="3" borderId="4" xfId="1" applyNumberFormat="1" applyFont="1" applyFill="1" applyBorder="1"/>
    <xf numFmtId="165" fontId="37" fillId="15" borderId="29" xfId="1" applyNumberFormat="1" applyFont="1" applyFill="1" applyBorder="1" applyAlignment="1">
      <alignment horizontal="center"/>
    </xf>
    <xf numFmtId="165" fontId="37" fillId="15" borderId="30" xfId="1" applyNumberFormat="1" applyFont="1" applyFill="1" applyBorder="1"/>
    <xf numFmtId="165" fontId="41" fillId="3" borderId="4" xfId="1" applyNumberFormat="1" applyFont="1" applyFill="1" applyBorder="1"/>
    <xf numFmtId="165" fontId="42" fillId="3" borderId="9" xfId="1" applyNumberFormat="1" applyFont="1" applyFill="1" applyBorder="1"/>
    <xf numFmtId="165" fontId="42" fillId="35" borderId="4" xfId="1" applyNumberFormat="1" applyFont="1" applyFill="1" applyBorder="1"/>
    <xf numFmtId="165" fontId="42" fillId="35" borderId="9" xfId="1" applyNumberFormat="1" applyFont="1" applyFill="1" applyBorder="1"/>
    <xf numFmtId="165" fontId="37" fillId="15" borderId="7" xfId="1" applyNumberFormat="1" applyFont="1" applyFill="1" applyBorder="1"/>
    <xf numFmtId="165" fontId="37" fillId="14" borderId="13" xfId="1" applyNumberFormat="1" applyFont="1" applyFill="1" applyBorder="1" applyAlignment="1">
      <alignment horizontal="center"/>
    </xf>
    <xf numFmtId="164" fontId="37" fillId="14" borderId="13" xfId="1" applyFont="1" applyFill="1" applyBorder="1"/>
    <xf numFmtId="165" fontId="37" fillId="10" borderId="4" xfId="1" applyNumberFormat="1" applyFont="1" applyFill="1" applyBorder="1" applyAlignment="1">
      <alignment horizontal="center"/>
    </xf>
    <xf numFmtId="165" fontId="37" fillId="10" borderId="3" xfId="1" applyNumberFormat="1" applyFont="1" applyFill="1" applyBorder="1" applyAlignment="1">
      <alignment horizontal="center"/>
    </xf>
    <xf numFmtId="165" fontId="41" fillId="16" borderId="4" xfId="1" applyNumberFormat="1" applyFont="1" applyFill="1" applyBorder="1" applyAlignment="1">
      <alignment horizontal="center"/>
    </xf>
    <xf numFmtId="165" fontId="41" fillId="25" borderId="4" xfId="1" applyNumberFormat="1" applyFont="1" applyFill="1" applyBorder="1" applyAlignment="1">
      <alignment horizontal="center"/>
    </xf>
    <xf numFmtId="165" fontId="37" fillId="30" borderId="4" xfId="1" applyNumberFormat="1" applyFont="1" applyFill="1" applyBorder="1" applyAlignment="1">
      <alignment horizontal="center"/>
    </xf>
    <xf numFmtId="165" fontId="40" fillId="8" borderId="4" xfId="1" applyNumberFormat="1" applyFont="1" applyFill="1" applyBorder="1" applyAlignment="1">
      <alignment horizontal="center"/>
    </xf>
    <xf numFmtId="165" fontId="37" fillId="45" borderId="4" xfId="1" applyNumberFormat="1" applyFont="1" applyFill="1" applyBorder="1" applyAlignment="1">
      <alignment horizontal="center"/>
    </xf>
    <xf numFmtId="165" fontId="37" fillId="45" borderId="3" xfId="1" applyNumberFormat="1" applyFont="1" applyFill="1" applyBorder="1" applyAlignment="1">
      <alignment horizontal="center"/>
    </xf>
    <xf numFmtId="165" fontId="41" fillId="28" borderId="4" xfId="1" applyNumberFormat="1" applyFont="1" applyFill="1" applyBorder="1"/>
    <xf numFmtId="165" fontId="37" fillId="15" borderId="9" xfId="1" applyNumberFormat="1" applyFont="1" applyFill="1" applyBorder="1" applyAlignment="1">
      <alignment horizontal="center"/>
    </xf>
    <xf numFmtId="165" fontId="37" fillId="15" borderId="17" xfId="1" applyNumberFormat="1" applyFont="1" applyFill="1" applyBorder="1"/>
    <xf numFmtId="165" fontId="37" fillId="10" borderId="16" xfId="1" applyNumberFormat="1" applyFont="1" applyFill="1" applyBorder="1" applyAlignment="1">
      <alignment horizontal="center"/>
    </xf>
    <xf numFmtId="165" fontId="41" fillId="16" borderId="4" xfId="1" applyNumberFormat="1" applyFont="1" applyFill="1" applyBorder="1"/>
    <xf numFmtId="165" fontId="41" fillId="8" borderId="4" xfId="1" applyNumberFormat="1" applyFont="1" applyFill="1" applyBorder="1"/>
    <xf numFmtId="165" fontId="37" fillId="45" borderId="4" xfId="1" applyNumberFormat="1" applyFont="1" applyFill="1" applyBorder="1"/>
    <xf numFmtId="165" fontId="37" fillId="15" borderId="22" xfId="1" applyNumberFormat="1" applyFont="1" applyFill="1" applyBorder="1"/>
    <xf numFmtId="165" fontId="37" fillId="15" borderId="20" xfId="1" applyNumberFormat="1" applyFont="1" applyFill="1" applyBorder="1"/>
    <xf numFmtId="166" fontId="40" fillId="8" borderId="4" xfId="1" applyNumberFormat="1" applyFont="1" applyFill="1" applyBorder="1"/>
    <xf numFmtId="166" fontId="41" fillId="25" borderId="4" xfId="1" applyNumberFormat="1" applyFont="1" applyFill="1" applyBorder="1"/>
    <xf numFmtId="164" fontId="40" fillId="8" borderId="4" xfId="1" applyFont="1" applyFill="1" applyBorder="1"/>
    <xf numFmtId="164" fontId="37" fillId="32" borderId="4" xfId="1" applyFont="1" applyFill="1" applyBorder="1"/>
    <xf numFmtId="165" fontId="41" fillId="14" borderId="13" xfId="1" applyNumberFormat="1" applyFont="1" applyFill="1" applyBorder="1"/>
    <xf numFmtId="166" fontId="40" fillId="14" borderId="13" xfId="1" applyNumberFormat="1" applyFont="1" applyFill="1" applyBorder="1"/>
    <xf numFmtId="165" fontId="37" fillId="32" borderId="13" xfId="1" applyNumberFormat="1" applyFont="1" applyFill="1" applyBorder="1" applyAlignment="1">
      <alignment horizontal="center"/>
    </xf>
    <xf numFmtId="165" fontId="37" fillId="32" borderId="13" xfId="1" applyNumberFormat="1" applyFont="1" applyFill="1" applyBorder="1"/>
    <xf numFmtId="165" fontId="37" fillId="0" borderId="0" xfId="1" applyNumberFormat="1" applyFont="1"/>
    <xf numFmtId="165" fontId="40" fillId="0" borderId="0" xfId="1" applyNumberFormat="1" applyFont="1"/>
    <xf numFmtId="165" fontId="37" fillId="0" borderId="0" xfId="1" applyNumberFormat="1" applyFont="1" applyFill="1" applyAlignment="1">
      <alignment horizontal="center"/>
    </xf>
    <xf numFmtId="165" fontId="40" fillId="3" borderId="4" xfId="1" applyNumberFormat="1" applyFont="1" applyFill="1" applyBorder="1" applyAlignment="1">
      <alignment horizontal="center"/>
    </xf>
    <xf numFmtId="165" fontId="37" fillId="5" borderId="4" xfId="1" applyNumberFormat="1" applyFont="1" applyFill="1" applyBorder="1" applyAlignment="1">
      <alignment horizontal="center"/>
    </xf>
    <xf numFmtId="165" fontId="40" fillId="5" borderId="4" xfId="1" applyNumberFormat="1" applyFont="1" applyFill="1" applyBorder="1" applyAlignment="1">
      <alignment horizontal="center"/>
    </xf>
    <xf numFmtId="165" fontId="37" fillId="5" borderId="3" xfId="1" applyNumberFormat="1" applyFont="1" applyFill="1" applyBorder="1" applyAlignment="1">
      <alignment horizontal="center"/>
    </xf>
    <xf numFmtId="165" fontId="41" fillId="35" borderId="4" xfId="1" applyNumberFormat="1" applyFont="1" applyFill="1" applyBorder="1"/>
    <xf numFmtId="167" fontId="37" fillId="34" borderId="4" xfId="1" applyNumberFormat="1" applyFont="1" applyFill="1" applyBorder="1"/>
    <xf numFmtId="0" fontId="37" fillId="34" borderId="4" xfId="0" applyFont="1" applyFill="1" applyBorder="1"/>
    <xf numFmtId="164" fontId="37" fillId="34" borderId="4" xfId="1" applyFont="1" applyFill="1" applyBorder="1"/>
    <xf numFmtId="165" fontId="37" fillId="5" borderId="4" xfId="1" applyNumberFormat="1" applyFont="1" applyFill="1" applyBorder="1"/>
    <xf numFmtId="165" fontId="40" fillId="5" borderId="4" xfId="1" applyNumberFormat="1" applyFont="1" applyFill="1" applyBorder="1"/>
    <xf numFmtId="165" fontId="41" fillId="5" borderId="4" xfId="1" applyNumberFormat="1" applyFont="1" applyFill="1" applyBorder="1"/>
    <xf numFmtId="164" fontId="40" fillId="2" borderId="4" xfId="1" applyFont="1" applyFill="1" applyBorder="1"/>
    <xf numFmtId="164" fontId="44" fillId="14" borderId="13" xfId="1" applyFont="1" applyFill="1" applyBorder="1"/>
    <xf numFmtId="165" fontId="37" fillId="29" borderId="13" xfId="1" applyNumberFormat="1" applyFont="1" applyFill="1" applyBorder="1"/>
    <xf numFmtId="165" fontId="40" fillId="14" borderId="13" xfId="1" applyNumberFormat="1" applyFont="1" applyFill="1" applyBorder="1"/>
    <xf numFmtId="0" fontId="37" fillId="48" borderId="2" xfId="0" applyFont="1" applyFill="1" applyBorder="1" applyAlignment="1">
      <alignment horizontal="center"/>
    </xf>
    <xf numFmtId="165" fontId="37" fillId="48" borderId="2" xfId="1" applyNumberFormat="1" applyFont="1" applyFill="1" applyBorder="1" applyAlignment="1">
      <alignment horizontal="center"/>
    </xf>
    <xf numFmtId="165" fontId="40" fillId="2" borderId="2" xfId="1" applyNumberFormat="1" applyFont="1" applyFill="1" applyBorder="1" applyAlignment="1">
      <alignment horizontal="center"/>
    </xf>
    <xf numFmtId="165" fontId="41" fillId="3" borderId="4" xfId="1" applyNumberFormat="1" applyFont="1" applyFill="1" applyBorder="1" applyAlignment="1">
      <alignment horizontal="center"/>
    </xf>
    <xf numFmtId="165" fontId="40" fillId="4" borderId="4" xfId="1" applyNumberFormat="1" applyFont="1" applyFill="1" applyBorder="1" applyAlignment="1">
      <alignment horizontal="center"/>
    </xf>
    <xf numFmtId="165" fontId="40" fillId="10" borderId="4" xfId="1" applyNumberFormat="1" applyFont="1" applyFill="1" applyBorder="1" applyAlignment="1">
      <alignment horizontal="center"/>
    </xf>
    <xf numFmtId="165" fontId="40" fillId="36" borderId="4" xfId="1" applyNumberFormat="1" applyFont="1" applyFill="1" applyBorder="1" applyAlignment="1">
      <alignment horizontal="center"/>
    </xf>
    <xf numFmtId="165" fontId="40" fillId="37" borderId="4" xfId="1" applyNumberFormat="1" applyFont="1" applyFill="1" applyBorder="1" applyAlignment="1">
      <alignment horizontal="center"/>
    </xf>
    <xf numFmtId="165" fontId="37" fillId="53" borderId="4" xfId="1" applyNumberFormat="1" applyFont="1" applyFill="1" applyBorder="1" applyAlignment="1">
      <alignment horizontal="center"/>
    </xf>
    <xf numFmtId="165" fontId="40" fillId="53" borderId="4" xfId="1" applyNumberFormat="1" applyFont="1" applyFill="1" applyBorder="1" applyAlignment="1">
      <alignment horizontal="center"/>
    </xf>
    <xf numFmtId="165" fontId="37" fillId="53" borderId="3" xfId="1" applyNumberFormat="1" applyFont="1" applyFill="1" applyBorder="1" applyAlignment="1">
      <alignment horizontal="center"/>
    </xf>
    <xf numFmtId="165" fontId="40" fillId="35" borderId="4" xfId="1" applyNumberFormat="1" applyFont="1" applyFill="1" applyBorder="1" applyAlignment="1">
      <alignment horizontal="center"/>
    </xf>
    <xf numFmtId="0" fontId="37" fillId="2" borderId="17" xfId="0" applyFont="1" applyFill="1" applyBorder="1" applyAlignment="1">
      <alignment horizontal="center"/>
    </xf>
    <xf numFmtId="165" fontId="42" fillId="2" borderId="18" xfId="1" applyNumberFormat="1" applyFont="1" applyFill="1" applyBorder="1"/>
    <xf numFmtId="165" fontId="37" fillId="28" borderId="18" xfId="1" applyNumberFormat="1" applyFont="1" applyFill="1" applyBorder="1"/>
    <xf numFmtId="165" fontId="40" fillId="2" borderId="18" xfId="1" applyNumberFormat="1" applyFont="1" applyFill="1" applyBorder="1"/>
    <xf numFmtId="165" fontId="41" fillId="28" borderId="18" xfId="1" applyNumberFormat="1" applyFont="1" applyFill="1" applyBorder="1"/>
    <xf numFmtId="165" fontId="37" fillId="28" borderId="19" xfId="1" applyNumberFormat="1" applyFont="1" applyFill="1" applyBorder="1"/>
    <xf numFmtId="165" fontId="40" fillId="10" borderId="4" xfId="1" applyNumberFormat="1" applyFont="1" applyFill="1" applyBorder="1"/>
    <xf numFmtId="167" fontId="37" fillId="36" borderId="4" xfId="1" applyNumberFormat="1" applyFont="1" applyFill="1" applyBorder="1"/>
    <xf numFmtId="165" fontId="40" fillId="36" borderId="4" xfId="1" applyNumberFormat="1" applyFont="1" applyFill="1" applyBorder="1"/>
    <xf numFmtId="165" fontId="40" fillId="37" borderId="4" xfId="1" applyNumberFormat="1" applyFont="1" applyFill="1" applyBorder="1"/>
    <xf numFmtId="165" fontId="37" fillId="53" borderId="4" xfId="1" applyNumberFormat="1" applyFont="1" applyFill="1" applyBorder="1"/>
    <xf numFmtId="165" fontId="40" fillId="53" borderId="4" xfId="1" applyNumberFormat="1" applyFont="1" applyFill="1" applyBorder="1"/>
    <xf numFmtId="0" fontId="37" fillId="2" borderId="20" xfId="0" applyFont="1" applyFill="1" applyBorder="1" applyAlignment="1">
      <alignment horizontal="center"/>
    </xf>
    <xf numFmtId="165" fontId="42" fillId="2" borderId="31" xfId="1" applyNumberFormat="1" applyFont="1" applyFill="1" applyBorder="1"/>
    <xf numFmtId="165" fontId="42" fillId="2" borderId="12" xfId="1" applyNumberFormat="1" applyFont="1" applyFill="1" applyBorder="1"/>
    <xf numFmtId="165" fontId="37" fillId="28" borderId="12" xfId="1" applyNumberFormat="1" applyFont="1" applyFill="1" applyBorder="1"/>
    <xf numFmtId="165" fontId="40" fillId="2" borderId="12" xfId="1" applyNumberFormat="1" applyFont="1" applyFill="1" applyBorder="1"/>
    <xf numFmtId="165" fontId="37" fillId="28" borderId="21" xfId="1" applyNumberFormat="1" applyFont="1" applyFill="1" applyBorder="1"/>
    <xf numFmtId="0" fontId="37" fillId="2" borderId="26" xfId="0" applyFont="1" applyFill="1" applyBorder="1" applyAlignment="1">
      <alignment horizontal="center"/>
    </xf>
    <xf numFmtId="165" fontId="42" fillId="2" borderId="27" xfId="1" applyNumberFormat="1" applyFont="1" applyFill="1" applyBorder="1"/>
    <xf numFmtId="165" fontId="37" fillId="28" borderId="27" xfId="1" applyNumberFormat="1" applyFont="1" applyFill="1" applyBorder="1"/>
    <xf numFmtId="165" fontId="40" fillId="2" borderId="27" xfId="1" applyNumberFormat="1" applyFont="1" applyFill="1" applyBorder="1"/>
    <xf numFmtId="165" fontId="37" fillId="28" borderId="28" xfId="1" applyNumberFormat="1" applyFont="1" applyFill="1" applyBorder="1"/>
    <xf numFmtId="0" fontId="37" fillId="0" borderId="24" xfId="0" applyFont="1" applyBorder="1" applyAlignment="1">
      <alignment horizontal="center"/>
    </xf>
    <xf numFmtId="165" fontId="38" fillId="14" borderId="24" xfId="1" applyNumberFormat="1" applyFont="1" applyFill="1" applyBorder="1"/>
    <xf numFmtId="164" fontId="44" fillId="14" borderId="24" xfId="1" applyFont="1" applyFill="1" applyBorder="1"/>
    <xf numFmtId="165" fontId="37" fillId="46" borderId="4" xfId="1" applyNumberFormat="1" applyFont="1" applyFill="1" applyBorder="1"/>
    <xf numFmtId="165" fontId="37" fillId="13" borderId="13" xfId="1" applyNumberFormat="1" applyFont="1" applyFill="1" applyBorder="1" applyAlignment="1">
      <alignment horizontal="center"/>
    </xf>
    <xf numFmtId="165" fontId="37" fillId="13" borderId="13" xfId="1" applyNumberFormat="1" applyFont="1" applyFill="1" applyBorder="1"/>
    <xf numFmtId="165" fontId="37" fillId="4" borderId="13" xfId="1" applyNumberFormat="1" applyFont="1" applyFill="1" applyBorder="1" applyAlignment="1">
      <alignment horizontal="center"/>
    </xf>
    <xf numFmtId="165" fontId="37" fillId="4" borderId="13" xfId="1" applyNumberFormat="1" applyFont="1" applyFill="1" applyBorder="1"/>
    <xf numFmtId="165" fontId="40" fillId="4" borderId="13" xfId="1" applyNumberFormat="1" applyFont="1" applyFill="1" applyBorder="1"/>
    <xf numFmtId="165" fontId="37" fillId="10" borderId="13" xfId="1" applyNumberFormat="1" applyFont="1" applyFill="1" applyBorder="1" applyAlignment="1">
      <alignment horizontal="center"/>
    </xf>
    <xf numFmtId="165" fontId="37" fillId="10" borderId="13" xfId="1" applyNumberFormat="1" applyFont="1" applyFill="1" applyBorder="1"/>
    <xf numFmtId="165" fontId="40" fillId="10" borderId="13" xfId="1" applyNumberFormat="1" applyFont="1" applyFill="1" applyBorder="1"/>
    <xf numFmtId="164" fontId="37" fillId="10" borderId="13" xfId="1" applyFont="1" applyFill="1" applyBorder="1"/>
    <xf numFmtId="165" fontId="37" fillId="37" borderId="13" xfId="1" applyNumberFormat="1" applyFont="1" applyFill="1" applyBorder="1" applyAlignment="1">
      <alignment horizontal="center"/>
    </xf>
    <xf numFmtId="165" fontId="37" fillId="37" borderId="13" xfId="1" applyNumberFormat="1" applyFont="1" applyFill="1" applyBorder="1"/>
    <xf numFmtId="165" fontId="40" fillId="37" borderId="13" xfId="1" applyNumberFormat="1" applyFont="1" applyFill="1" applyBorder="1"/>
    <xf numFmtId="165" fontId="37" fillId="35" borderId="13" xfId="1" applyNumberFormat="1" applyFont="1" applyFill="1" applyBorder="1" applyAlignment="1">
      <alignment horizontal="center"/>
    </xf>
    <xf numFmtId="165" fontId="37" fillId="35" borderId="13" xfId="1" applyNumberFormat="1" applyFont="1" applyFill="1" applyBorder="1"/>
    <xf numFmtId="165" fontId="40" fillId="35" borderId="13" xfId="1" applyNumberFormat="1" applyFont="1" applyFill="1" applyBorder="1"/>
    <xf numFmtId="165" fontId="37" fillId="36" borderId="13" xfId="1" applyNumberFormat="1" applyFont="1" applyFill="1" applyBorder="1" applyAlignment="1">
      <alignment horizontal="center"/>
    </xf>
    <xf numFmtId="165" fontId="37" fillId="36" borderId="13" xfId="1" applyNumberFormat="1" applyFont="1" applyFill="1" applyBorder="1"/>
    <xf numFmtId="165" fontId="40" fillId="36" borderId="13" xfId="1" applyNumberFormat="1" applyFont="1" applyFill="1" applyBorder="1"/>
    <xf numFmtId="165" fontId="37" fillId="38" borderId="13" xfId="1" applyNumberFormat="1" applyFont="1" applyFill="1" applyBorder="1" applyAlignment="1">
      <alignment horizontal="center"/>
    </xf>
    <xf numFmtId="165" fontId="37" fillId="38" borderId="13" xfId="1" applyNumberFormat="1" applyFont="1" applyFill="1" applyBorder="1"/>
    <xf numFmtId="165" fontId="40" fillId="38" borderId="13" xfId="1" applyNumberFormat="1" applyFont="1" applyFill="1" applyBorder="1"/>
    <xf numFmtId="165" fontId="41" fillId="0" borderId="0" xfId="1" applyNumberFormat="1" applyFont="1"/>
    <xf numFmtId="165" fontId="37" fillId="22" borderId="4" xfId="1" applyNumberFormat="1" applyFont="1" applyFill="1" applyBorder="1" applyAlignment="1">
      <alignment horizontal="center"/>
    </xf>
    <xf numFmtId="165" fontId="37" fillId="22" borderId="4" xfId="1" applyNumberFormat="1" applyFont="1" applyFill="1" applyBorder="1"/>
    <xf numFmtId="167" fontId="37" fillId="44" borderId="4" xfId="1" applyNumberFormat="1" applyFont="1" applyFill="1" applyBorder="1"/>
    <xf numFmtId="164" fontId="37" fillId="44" borderId="4" xfId="1" applyFont="1" applyFill="1" applyBorder="1"/>
    <xf numFmtId="165" fontId="42" fillId="23" borderId="4" xfId="1" applyNumberFormat="1" applyFont="1" applyFill="1" applyBorder="1"/>
    <xf numFmtId="165" fontId="42" fillId="29" borderId="4" xfId="1" applyNumberFormat="1" applyFont="1" applyFill="1" applyBorder="1"/>
    <xf numFmtId="165" fontId="37" fillId="0" borderId="4" xfId="1" applyNumberFormat="1" applyFont="1" applyFill="1" applyBorder="1" applyAlignment="1">
      <alignment horizontal="center"/>
    </xf>
    <xf numFmtId="167" fontId="37" fillId="16" borderId="4" xfId="1" applyNumberFormat="1" applyFont="1" applyFill="1" applyBorder="1"/>
    <xf numFmtId="165" fontId="41" fillId="2" borderId="0" xfId="1" applyNumberFormat="1" applyFont="1" applyFill="1"/>
    <xf numFmtId="165" fontId="41" fillId="48" borderId="4" xfId="1" applyNumberFormat="1" applyFont="1" applyFill="1" applyBorder="1"/>
    <xf numFmtId="167" fontId="37" fillId="14" borderId="4" xfId="1" applyNumberFormat="1" applyFont="1" applyFill="1" applyBorder="1"/>
    <xf numFmtId="165" fontId="38" fillId="14" borderId="4" xfId="1" applyNumberFormat="1" applyFont="1" applyFill="1" applyBorder="1"/>
    <xf numFmtId="165" fontId="38" fillId="43" borderId="4" xfId="1" applyNumberFormat="1" applyFont="1" applyFill="1" applyBorder="1"/>
    <xf numFmtId="165" fontId="40" fillId="15" borderId="4" xfId="1" applyNumberFormat="1" applyFont="1" applyFill="1" applyBorder="1" applyAlignment="1">
      <alignment horizontal="center"/>
    </xf>
    <xf numFmtId="165" fontId="40" fillId="34" borderId="4" xfId="1" applyNumberFormat="1" applyFont="1" applyFill="1" applyBorder="1" applyAlignment="1">
      <alignment horizontal="center"/>
    </xf>
    <xf numFmtId="165" fontId="37" fillId="47" borderId="4" xfId="1" applyNumberFormat="1" applyFont="1" applyFill="1" applyBorder="1" applyAlignment="1">
      <alignment horizontal="center"/>
    </xf>
    <xf numFmtId="165" fontId="40" fillId="47" borderId="4" xfId="1" applyNumberFormat="1" applyFont="1" applyFill="1" applyBorder="1" applyAlignment="1">
      <alignment horizontal="center"/>
    </xf>
    <xf numFmtId="167" fontId="37" fillId="15" borderId="4" xfId="1" applyNumberFormat="1" applyFont="1" applyFill="1" applyBorder="1"/>
    <xf numFmtId="165" fontId="40" fillId="34" borderId="4" xfId="1" applyNumberFormat="1" applyFont="1" applyFill="1" applyBorder="1"/>
    <xf numFmtId="165" fontId="37" fillId="47" borderId="4" xfId="1" applyNumberFormat="1" applyFont="1" applyFill="1" applyBorder="1"/>
    <xf numFmtId="165" fontId="40" fillId="47" borderId="4" xfId="1" applyNumberFormat="1" applyFont="1" applyFill="1" applyBorder="1"/>
    <xf numFmtId="165" fontId="42" fillId="26" borderId="4" xfId="1" applyNumberFormat="1" applyFont="1" applyFill="1" applyBorder="1"/>
    <xf numFmtId="164" fontId="37" fillId="15" borderId="4" xfId="1" applyFont="1" applyFill="1" applyBorder="1"/>
    <xf numFmtId="165" fontId="38" fillId="14" borderId="14" xfId="1" applyNumberFormat="1" applyFont="1" applyFill="1" applyBorder="1"/>
    <xf numFmtId="164" fontId="40" fillId="14" borderId="4" xfId="1" applyFont="1" applyFill="1" applyBorder="1"/>
    <xf numFmtId="0" fontId="38" fillId="0" borderId="0" xfId="0" applyFont="1" applyAlignment="1">
      <alignment horizontal="center"/>
    </xf>
    <xf numFmtId="0" fontId="47" fillId="0" borderId="0" xfId="0" applyFont="1"/>
    <xf numFmtId="165" fontId="37" fillId="0" borderId="1" xfId="1" applyNumberFormat="1" applyFont="1" applyFill="1" applyBorder="1"/>
    <xf numFmtId="0" fontId="37" fillId="0" borderId="1" xfId="0" applyFont="1" applyBorder="1"/>
    <xf numFmtId="0" fontId="47" fillId="0" borderId="1" xfId="0" applyFont="1" applyBorder="1"/>
    <xf numFmtId="165" fontId="37" fillId="0" borderId="5" xfId="1" applyNumberFormat="1" applyFont="1" applyFill="1" applyBorder="1" applyAlignment="1">
      <alignment horizontal="center"/>
    </xf>
    <xf numFmtId="165" fontId="37" fillId="0" borderId="6" xfId="1" applyNumberFormat="1" applyFont="1" applyFill="1" applyBorder="1" applyAlignment="1">
      <alignment horizontal="center"/>
    </xf>
    <xf numFmtId="165" fontId="37" fillId="0" borderId="1" xfId="1" applyNumberFormat="1" applyFont="1" applyFill="1" applyBorder="1" applyAlignment="1">
      <alignment horizontal="center"/>
    </xf>
    <xf numFmtId="165" fontId="37" fillId="0" borderId="2" xfId="1" applyNumberFormat="1" applyFont="1" applyFill="1" applyBorder="1" applyAlignment="1">
      <alignment horizontal="center"/>
    </xf>
    <xf numFmtId="0" fontId="37" fillId="0" borderId="2" xfId="0" applyFont="1" applyBorder="1" applyAlignment="1">
      <alignment horizontal="center"/>
    </xf>
    <xf numFmtId="0" fontId="47" fillId="0" borderId="2" xfId="0" applyFont="1" applyBorder="1"/>
    <xf numFmtId="165" fontId="37" fillId="0" borderId="7" xfId="1" applyNumberFormat="1" applyFont="1" applyFill="1" applyBorder="1" applyAlignment="1">
      <alignment horizontal="center"/>
    </xf>
    <xf numFmtId="165" fontId="37" fillId="0" borderId="3" xfId="1" applyNumberFormat="1" applyFont="1" applyFill="1" applyBorder="1" applyAlignment="1">
      <alignment horizontal="center"/>
    </xf>
    <xf numFmtId="0" fontId="47" fillId="0" borderId="3" xfId="0" applyFont="1" applyBorder="1"/>
    <xf numFmtId="165" fontId="37" fillId="0" borderId="4" xfId="1" applyNumberFormat="1" applyFont="1" applyFill="1" applyBorder="1"/>
    <xf numFmtId="164" fontId="37" fillId="0" borderId="4" xfId="1" applyFont="1" applyFill="1" applyBorder="1"/>
    <xf numFmtId="0" fontId="48" fillId="0" borderId="0" xfId="0" applyFont="1"/>
    <xf numFmtId="0" fontId="38" fillId="0" borderId="4" xfId="0" applyFont="1" applyBorder="1" applyAlignment="1">
      <alignment horizontal="center"/>
    </xf>
    <xf numFmtId="165" fontId="46" fillId="24" borderId="4" xfId="1" applyNumberFormat="1" applyFont="1" applyFill="1" applyBorder="1"/>
    <xf numFmtId="164" fontId="46" fillId="24" borderId="4" xfId="1" applyFont="1" applyFill="1" applyBorder="1"/>
    <xf numFmtId="0" fontId="47" fillId="0" borderId="10" xfId="0" applyFont="1" applyBorder="1"/>
    <xf numFmtId="166" fontId="37" fillId="0" borderId="0" xfId="1" applyNumberFormat="1" applyFont="1"/>
    <xf numFmtId="165" fontId="37" fillId="24" borderId="4" xfId="1" applyNumberFormat="1" applyFont="1" applyFill="1" applyBorder="1"/>
    <xf numFmtId="164" fontId="37" fillId="24" borderId="4" xfId="1" applyFont="1" applyFill="1" applyBorder="1"/>
    <xf numFmtId="166" fontId="37" fillId="29" borderId="0" xfId="1" applyNumberFormat="1" applyFont="1" applyFill="1"/>
    <xf numFmtId="165" fontId="38" fillId="0" borderId="4" xfId="1" applyNumberFormat="1" applyFont="1" applyFill="1" applyBorder="1"/>
    <xf numFmtId="165" fontId="38" fillId="24" borderId="4" xfId="1" applyNumberFormat="1" applyFont="1" applyFill="1" applyBorder="1"/>
    <xf numFmtId="0" fontId="47" fillId="0" borderId="5" xfId="0" applyFont="1" applyBorder="1"/>
    <xf numFmtId="0" fontId="47" fillId="0" borderId="4" xfId="0" applyFont="1" applyBorder="1"/>
    <xf numFmtId="165" fontId="37" fillId="0" borderId="11" xfId="1" applyNumberFormat="1" applyFont="1" applyFill="1" applyBorder="1" applyAlignment="1">
      <alignment horizontal="center"/>
    </xf>
    <xf numFmtId="165" fontId="42" fillId="0" borderId="4" xfId="1" applyNumberFormat="1" applyFont="1" applyFill="1" applyBorder="1"/>
    <xf numFmtId="164" fontId="42" fillId="0" borderId="4" xfId="1" applyFont="1" applyFill="1" applyBorder="1"/>
    <xf numFmtId="0" fontId="49" fillId="0" borderId="0" xfId="0" applyFont="1"/>
    <xf numFmtId="165" fontId="38" fillId="24" borderId="2" xfId="1" applyNumberFormat="1" applyFont="1" applyFill="1" applyBorder="1"/>
    <xf numFmtId="165" fontId="50" fillId="0" borderId="4" xfId="1" applyNumberFormat="1" applyFont="1" applyFill="1" applyBorder="1"/>
    <xf numFmtId="0" fontId="38" fillId="0" borderId="4" xfId="0" applyFont="1" applyBorder="1"/>
    <xf numFmtId="164" fontId="50" fillId="0" borderId="4" xfId="1" applyFont="1" applyFill="1" applyBorder="1"/>
    <xf numFmtId="0" fontId="50" fillId="0" borderId="4" xfId="0" applyFont="1" applyBorder="1"/>
    <xf numFmtId="165" fontId="51" fillId="0" borderId="4" xfId="1" applyNumberFormat="1" applyFont="1" applyFill="1" applyBorder="1"/>
    <xf numFmtId="164" fontId="51" fillId="0" borderId="4" xfId="1" applyFont="1" applyFill="1" applyBorder="1"/>
    <xf numFmtId="0" fontId="51" fillId="0" borderId="4" xfId="0" applyFont="1" applyBorder="1"/>
    <xf numFmtId="165" fontId="50" fillId="0" borderId="4" xfId="0" applyNumberFormat="1" applyFont="1" applyBorder="1"/>
    <xf numFmtId="164" fontId="37" fillId="0" borderId="4" xfId="1" applyFont="1" applyFill="1" applyBorder="1" applyAlignment="1">
      <alignment horizontal="center"/>
    </xf>
    <xf numFmtId="165" fontId="37" fillId="61" borderId="3" xfId="1" applyNumberFormat="1" applyFont="1" applyFill="1" applyBorder="1" applyAlignment="1">
      <alignment horizontal="center"/>
    </xf>
    <xf numFmtId="165" fontId="37" fillId="61" borderId="4" xfId="1" applyNumberFormat="1" applyFont="1" applyFill="1" applyBorder="1" applyAlignment="1">
      <alignment horizontal="center"/>
    </xf>
    <xf numFmtId="165" fontId="37" fillId="61" borderId="9" xfId="1" applyNumberFormat="1" applyFont="1" applyFill="1" applyBorder="1" applyAlignment="1">
      <alignment horizontal="center"/>
    </xf>
    <xf numFmtId="165" fontId="41" fillId="61" borderId="4" xfId="1" applyNumberFormat="1" applyFont="1" applyFill="1" applyBorder="1"/>
    <xf numFmtId="165" fontId="37" fillId="61" borderId="4" xfId="1" applyNumberFormat="1" applyFont="1" applyFill="1" applyBorder="1"/>
    <xf numFmtId="165" fontId="42" fillId="61" borderId="4" xfId="1" applyNumberFormat="1" applyFont="1" applyFill="1" applyBorder="1"/>
    <xf numFmtId="165" fontId="37" fillId="61" borderId="9" xfId="1" applyNumberFormat="1" applyFont="1" applyFill="1" applyBorder="1"/>
    <xf numFmtId="165" fontId="37" fillId="61" borderId="1" xfId="1" applyNumberFormat="1" applyFont="1" applyFill="1" applyBorder="1"/>
    <xf numFmtId="165" fontId="41" fillId="61" borderId="1" xfId="1" applyNumberFormat="1" applyFont="1" applyFill="1" applyBorder="1"/>
    <xf numFmtId="165" fontId="37" fillId="61" borderId="6" xfId="1" applyNumberFormat="1" applyFont="1" applyFill="1" applyBorder="1"/>
    <xf numFmtId="0" fontId="52" fillId="0" borderId="1" xfId="0" applyFont="1" applyBorder="1"/>
    <xf numFmtId="0" fontId="52" fillId="0" borderId="1" xfId="0" applyFont="1" applyBorder="1" applyAlignment="1">
      <alignment horizontal="center"/>
    </xf>
    <xf numFmtId="0" fontId="52" fillId="0" borderId="5" xfId="0" applyFont="1" applyBorder="1" applyAlignment="1">
      <alignment horizontal="center"/>
    </xf>
    <xf numFmtId="0" fontId="52" fillId="0" borderId="6" xfId="0" applyFont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7" xfId="0" applyFont="1" applyBorder="1" applyAlignment="1">
      <alignment horizontal="center" vertical="center"/>
    </xf>
    <xf numFmtId="0" fontId="52" fillId="0" borderId="7" xfId="0" applyFont="1" applyBorder="1" applyAlignment="1">
      <alignment horizontal="center"/>
    </xf>
    <xf numFmtId="0" fontId="52" fillId="0" borderId="3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4" xfId="0" applyFont="1" applyBorder="1" applyAlignment="1">
      <alignment horizontal="left"/>
    </xf>
    <xf numFmtId="0" fontId="37" fillId="0" borderId="4" xfId="0" applyFont="1" applyBorder="1" applyAlignment="1">
      <alignment horizontal="center"/>
    </xf>
    <xf numFmtId="165" fontId="37" fillId="0" borderId="0" xfId="0" applyNumberFormat="1" applyFont="1"/>
    <xf numFmtId="0" fontId="37" fillId="0" borderId="4" xfId="0" applyFont="1" applyBorder="1"/>
    <xf numFmtId="164" fontId="37" fillId="0" borderId="4" xfId="0" applyNumberFormat="1" applyFont="1" applyBorder="1"/>
    <xf numFmtId="49" fontId="54" fillId="0" borderId="4" xfId="0" applyNumberFormat="1" applyFont="1" applyBorder="1" applyAlignment="1">
      <alignment horizontal="center"/>
    </xf>
    <xf numFmtId="0" fontId="47" fillId="0" borderId="0" xfId="0" applyFont="1" applyAlignment="1">
      <alignment horizontal="center"/>
    </xf>
    <xf numFmtId="0" fontId="24" fillId="22" borderId="12" xfId="1" applyNumberFormat="1" applyFont="1" applyFill="1" applyBorder="1" applyAlignment="1">
      <alignment horizontal="right"/>
    </xf>
    <xf numFmtId="0" fontId="17" fillId="22" borderId="12" xfId="1" applyNumberFormat="1" applyFont="1" applyFill="1" applyBorder="1"/>
    <xf numFmtId="165" fontId="37" fillId="62" borderId="3" xfId="1" applyNumberFormat="1" applyFont="1" applyFill="1" applyBorder="1" applyAlignment="1">
      <alignment horizontal="center"/>
    </xf>
    <xf numFmtId="165" fontId="37" fillId="62" borderId="4" xfId="1" applyNumberFormat="1" applyFont="1" applyFill="1" applyBorder="1"/>
    <xf numFmtId="165" fontId="42" fillId="62" borderId="4" xfId="1" applyNumberFormat="1" applyFont="1" applyFill="1" applyBorder="1"/>
    <xf numFmtId="165" fontId="37" fillId="62" borderId="1" xfId="1" applyNumberFormat="1" applyFont="1" applyFill="1" applyBorder="1"/>
    <xf numFmtId="165" fontId="41" fillId="62" borderId="4" xfId="1" applyNumberFormat="1" applyFont="1" applyFill="1" applyBorder="1"/>
    <xf numFmtId="165" fontId="40" fillId="61" borderId="4" xfId="1" applyNumberFormat="1" applyFont="1" applyFill="1" applyBorder="1"/>
    <xf numFmtId="165" fontId="37" fillId="43" borderId="4" xfId="1" applyNumberFormat="1" applyFont="1" applyFill="1" applyBorder="1"/>
    <xf numFmtId="0" fontId="37" fillId="2" borderId="9" xfId="0" applyFont="1" applyFill="1" applyBorder="1" applyAlignment="1">
      <alignment horizontal="center"/>
    </xf>
    <xf numFmtId="165" fontId="37" fillId="2" borderId="2" xfId="1" applyNumberFormat="1" applyFont="1" applyFill="1" applyBorder="1" applyAlignment="1">
      <alignment horizontal="center"/>
    </xf>
    <xf numFmtId="165" fontId="37" fillId="28" borderId="3" xfId="1" applyNumberFormat="1" applyFont="1" applyFill="1" applyBorder="1"/>
    <xf numFmtId="165" fontId="40" fillId="2" borderId="3" xfId="1" applyNumberFormat="1" applyFont="1" applyFill="1" applyBorder="1"/>
    <xf numFmtId="165" fontId="37" fillId="28" borderId="17" xfId="1" applyNumberFormat="1" applyFont="1" applyFill="1" applyBorder="1"/>
    <xf numFmtId="165" fontId="37" fillId="2" borderId="19" xfId="1" applyNumberFormat="1" applyFont="1" applyFill="1" applyBorder="1"/>
    <xf numFmtId="165" fontId="37" fillId="28" borderId="22" xfId="1" applyNumberFormat="1" applyFont="1" applyFill="1" applyBorder="1"/>
    <xf numFmtId="165" fontId="37" fillId="2" borderId="23" xfId="1" applyNumberFormat="1" applyFont="1" applyFill="1" applyBorder="1"/>
    <xf numFmtId="165" fontId="37" fillId="28" borderId="20" xfId="1" applyNumberFormat="1" applyFont="1" applyFill="1" applyBorder="1"/>
    <xf numFmtId="165" fontId="37" fillId="2" borderId="21" xfId="1" applyNumberFormat="1" applyFont="1" applyFill="1" applyBorder="1"/>
    <xf numFmtId="165" fontId="37" fillId="2" borderId="41" xfId="1" applyNumberFormat="1" applyFont="1" applyFill="1" applyBorder="1"/>
    <xf numFmtId="165" fontId="37" fillId="2" borderId="32" xfId="1" applyNumberFormat="1" applyFont="1" applyFill="1" applyBorder="1"/>
    <xf numFmtId="165" fontId="37" fillId="2" borderId="33" xfId="1" applyNumberFormat="1" applyFont="1" applyFill="1" applyBorder="1"/>
    <xf numFmtId="0" fontId="37" fillId="15" borderId="16" xfId="0" applyFont="1" applyFill="1" applyBorder="1" applyAlignment="1">
      <alignment horizontal="center"/>
    </xf>
    <xf numFmtId="165" fontId="37" fillId="28" borderId="18" xfId="1" applyNumberFormat="1" applyFont="1" applyFill="1" applyBorder="1" applyAlignment="1">
      <alignment vertical="center"/>
    </xf>
    <xf numFmtId="165" fontId="37" fillId="28" borderId="23" xfId="1" applyNumberFormat="1" applyFont="1" applyFill="1" applyBorder="1"/>
    <xf numFmtId="165" fontId="37" fillId="2" borderId="42" xfId="1" applyNumberFormat="1" applyFont="1" applyFill="1" applyBorder="1"/>
    <xf numFmtId="165" fontId="37" fillId="2" borderId="22" xfId="1" applyNumberFormat="1" applyFont="1" applyFill="1" applyBorder="1"/>
    <xf numFmtId="165" fontId="37" fillId="14" borderId="3" xfId="1" applyNumberFormat="1" applyFont="1" applyFill="1" applyBorder="1"/>
    <xf numFmtId="165" fontId="40" fillId="14" borderId="3" xfId="1" applyNumberFormat="1" applyFont="1" applyFill="1" applyBorder="1"/>
    <xf numFmtId="165" fontId="42" fillId="2" borderId="3" xfId="1" applyNumberFormat="1" applyFont="1" applyFill="1" applyBorder="1"/>
    <xf numFmtId="165" fontId="37" fillId="28" borderId="7" xfId="1" applyNumberFormat="1" applyFont="1" applyFill="1" applyBorder="1"/>
    <xf numFmtId="165" fontId="42" fillId="2" borderId="22" xfId="1" applyNumberFormat="1" applyFont="1" applyFill="1" applyBorder="1"/>
    <xf numFmtId="165" fontId="42" fillId="2" borderId="20" xfId="1" applyNumberFormat="1" applyFont="1" applyFill="1" applyBorder="1"/>
    <xf numFmtId="165" fontId="42" fillId="2" borderId="26" xfId="1" applyNumberFormat="1" applyFont="1" applyFill="1" applyBorder="1"/>
    <xf numFmtId="165" fontId="37" fillId="15" borderId="34" xfId="1" applyNumberFormat="1" applyFont="1" applyFill="1" applyBorder="1" applyAlignment="1">
      <alignment horizontal="center"/>
    </xf>
    <xf numFmtId="165" fontId="41" fillId="28" borderId="12" xfId="1" applyNumberFormat="1" applyFont="1" applyFill="1" applyBorder="1"/>
    <xf numFmtId="165" fontId="42" fillId="2" borderId="19" xfId="1" applyNumberFormat="1" applyFont="1" applyFill="1" applyBorder="1"/>
    <xf numFmtId="165" fontId="41" fillId="2" borderId="12" xfId="1" applyNumberFormat="1" applyFont="1" applyFill="1" applyBorder="1"/>
    <xf numFmtId="165" fontId="44" fillId="14" borderId="24" xfId="1" applyNumberFormat="1" applyFont="1" applyFill="1" applyBorder="1"/>
    <xf numFmtId="165" fontId="37" fillId="48" borderId="20" xfId="1" applyNumberFormat="1" applyFont="1" applyFill="1" applyBorder="1"/>
    <xf numFmtId="165" fontId="37" fillId="15" borderId="35" xfId="1" applyNumberFormat="1" applyFont="1" applyFill="1" applyBorder="1" applyAlignment="1">
      <alignment horizontal="center"/>
    </xf>
    <xf numFmtId="165" fontId="37" fillId="15" borderId="16" xfId="1" applyNumberFormat="1" applyFont="1" applyFill="1" applyBorder="1" applyAlignment="1">
      <alignment horizontal="center"/>
    </xf>
    <xf numFmtId="165" fontId="37" fillId="15" borderId="43" xfId="1" applyNumberFormat="1" applyFont="1" applyFill="1" applyBorder="1" applyAlignment="1">
      <alignment horizontal="center"/>
    </xf>
    <xf numFmtId="164" fontId="40" fillId="2" borderId="3" xfId="1" applyFont="1" applyFill="1" applyBorder="1"/>
    <xf numFmtId="165" fontId="37" fillId="28" borderId="26" xfId="1" applyNumberFormat="1" applyFont="1" applyFill="1" applyBorder="1"/>
    <xf numFmtId="165" fontId="42" fillId="2" borderId="1" xfId="1" applyNumberFormat="1" applyFont="1" applyFill="1" applyBorder="1"/>
    <xf numFmtId="165" fontId="37" fillId="28" borderId="1" xfId="1" applyNumberFormat="1" applyFont="1" applyFill="1" applyBorder="1"/>
    <xf numFmtId="165" fontId="40" fillId="2" borderId="1" xfId="1" applyNumberFormat="1" applyFont="1" applyFill="1" applyBorder="1"/>
    <xf numFmtId="165" fontId="37" fillId="2" borderId="5" xfId="1" applyNumberFormat="1" applyFont="1" applyFill="1" applyBorder="1" applyAlignment="1">
      <alignment horizontal="center"/>
    </xf>
    <xf numFmtId="165" fontId="37" fillId="2" borderId="7" xfId="1" applyNumberFormat="1" applyFont="1" applyFill="1" applyBorder="1"/>
    <xf numFmtId="165" fontId="37" fillId="22" borderId="3" xfId="1" applyNumberFormat="1" applyFont="1" applyFill="1" applyBorder="1" applyAlignment="1">
      <alignment horizontal="center"/>
    </xf>
    <xf numFmtId="165" fontId="41" fillId="22" borderId="4" xfId="1" applyNumberFormat="1" applyFont="1" applyFill="1" applyBorder="1"/>
    <xf numFmtId="165" fontId="42" fillId="22" borderId="4" xfId="1" applyNumberFormat="1" applyFont="1" applyFill="1" applyBorder="1"/>
    <xf numFmtId="165" fontId="30" fillId="22" borderId="4" xfId="1" applyNumberFormat="1" applyFont="1" applyFill="1" applyBorder="1"/>
    <xf numFmtId="166" fontId="41" fillId="22" borderId="4" xfId="1" applyNumberFormat="1" applyFont="1" applyFill="1" applyBorder="1"/>
    <xf numFmtId="165" fontId="37" fillId="28" borderId="32" xfId="1" applyNumberFormat="1" applyFont="1" applyFill="1" applyBorder="1"/>
    <xf numFmtId="165" fontId="37" fillId="15" borderId="44" xfId="1" applyNumberFormat="1" applyFont="1" applyFill="1" applyBorder="1" applyAlignment="1">
      <alignment horizontal="center"/>
    </xf>
    <xf numFmtId="165" fontId="37" fillId="15" borderId="45" xfId="1" applyNumberFormat="1" applyFont="1" applyFill="1" applyBorder="1" applyAlignment="1">
      <alignment horizontal="center"/>
    </xf>
    <xf numFmtId="165" fontId="37" fillId="28" borderId="46" xfId="1" applyNumberFormat="1" applyFont="1" applyFill="1" applyBorder="1"/>
    <xf numFmtId="165" fontId="37" fillId="28" borderId="9" xfId="1" applyNumberFormat="1" applyFont="1" applyFill="1" applyBorder="1"/>
    <xf numFmtId="165" fontId="37" fillId="28" borderId="15" xfId="1" applyNumberFormat="1" applyFont="1" applyFill="1" applyBorder="1"/>
    <xf numFmtId="0" fontId="37" fillId="30" borderId="35" xfId="0" applyFont="1" applyFill="1" applyBorder="1" applyAlignment="1">
      <alignment horizontal="center"/>
    </xf>
    <xf numFmtId="0" fontId="37" fillId="15" borderId="35" xfId="0" applyFont="1" applyFill="1" applyBorder="1" applyAlignment="1">
      <alignment horizontal="center"/>
    </xf>
    <xf numFmtId="165" fontId="40" fillId="15" borderId="3" xfId="1" applyNumberFormat="1" applyFont="1" applyFill="1" applyBorder="1"/>
    <xf numFmtId="165" fontId="42" fillId="15" borderId="3" xfId="1" applyNumberFormat="1" applyFont="1" applyFill="1" applyBorder="1"/>
    <xf numFmtId="0" fontId="37" fillId="15" borderId="41" xfId="0" applyFont="1" applyFill="1" applyBorder="1" applyAlignment="1">
      <alignment horizontal="center"/>
    </xf>
    <xf numFmtId="165" fontId="37" fillId="15" borderId="32" xfId="1" applyNumberFormat="1" applyFont="1" applyFill="1" applyBorder="1" applyAlignment="1">
      <alignment horizontal="center"/>
    </xf>
    <xf numFmtId="165" fontId="40" fillId="15" borderId="32" xfId="1" applyNumberFormat="1" applyFont="1" applyFill="1" applyBorder="1" applyAlignment="1">
      <alignment horizontal="center"/>
    </xf>
    <xf numFmtId="165" fontId="37" fillId="15" borderId="19" xfId="1" applyNumberFormat="1" applyFont="1" applyFill="1" applyBorder="1" applyAlignment="1">
      <alignment horizontal="center"/>
    </xf>
    <xf numFmtId="0" fontId="37" fillId="15" borderId="22" xfId="0" applyFont="1" applyFill="1" applyBorder="1" applyAlignment="1">
      <alignment horizontal="center"/>
    </xf>
    <xf numFmtId="0" fontId="37" fillId="15" borderId="20" xfId="0" applyFont="1" applyFill="1" applyBorder="1" applyAlignment="1">
      <alignment horizontal="center"/>
    </xf>
    <xf numFmtId="165" fontId="40" fillId="15" borderId="12" xfId="1" applyNumberFormat="1" applyFont="1" applyFill="1" applyBorder="1"/>
    <xf numFmtId="165" fontId="37" fillId="0" borderId="9" xfId="1" applyNumberFormat="1" applyFont="1" applyFill="1" applyBorder="1" applyAlignment="1">
      <alignment horizontal="center"/>
    </xf>
    <xf numFmtId="165" fontId="37" fillId="0" borderId="9" xfId="1" applyNumberFormat="1" applyFont="1" applyFill="1" applyBorder="1"/>
    <xf numFmtId="165" fontId="37" fillId="8" borderId="16" xfId="1" applyNumberFormat="1" applyFont="1" applyFill="1" applyBorder="1" applyAlignment="1">
      <alignment horizontal="center"/>
    </xf>
    <xf numFmtId="165" fontId="37" fillId="3" borderId="1" xfId="1" applyNumberFormat="1" applyFont="1" applyFill="1" applyBorder="1" applyAlignment="1">
      <alignment horizontal="center"/>
    </xf>
    <xf numFmtId="165" fontId="37" fillId="62" borderId="2" xfId="1" applyNumberFormat="1" applyFont="1" applyFill="1" applyBorder="1" applyAlignment="1">
      <alignment horizontal="center"/>
    </xf>
    <xf numFmtId="165" fontId="37" fillId="3" borderId="2" xfId="1" applyNumberFormat="1" applyFont="1" applyFill="1" applyBorder="1" applyAlignment="1">
      <alignment horizontal="center"/>
    </xf>
    <xf numFmtId="165" fontId="37" fillId="3" borderId="6" xfId="1" applyNumberFormat="1" applyFont="1" applyFill="1" applyBorder="1" applyAlignment="1">
      <alignment horizontal="center"/>
    </xf>
    <xf numFmtId="165" fontId="37" fillId="3" borderId="3" xfId="1" applyNumberFormat="1" applyFont="1" applyFill="1" applyBorder="1"/>
    <xf numFmtId="165" fontId="37" fillId="62" borderId="3" xfId="1" applyNumberFormat="1" applyFont="1" applyFill="1" applyBorder="1"/>
    <xf numFmtId="165" fontId="37" fillId="3" borderId="7" xfId="1" applyNumberFormat="1" applyFont="1" applyFill="1" applyBorder="1"/>
    <xf numFmtId="165" fontId="37" fillId="3" borderId="17" xfId="1" applyNumberFormat="1" applyFont="1" applyFill="1" applyBorder="1" applyAlignment="1">
      <alignment horizontal="center"/>
    </xf>
    <xf numFmtId="165" fontId="37" fillId="3" borderId="18" xfId="1" applyNumberFormat="1" applyFont="1" applyFill="1" applyBorder="1"/>
    <xf numFmtId="165" fontId="37" fillId="62" borderId="18" xfId="1" applyNumberFormat="1" applyFont="1" applyFill="1" applyBorder="1"/>
    <xf numFmtId="165" fontId="37" fillId="3" borderId="19" xfId="1" applyNumberFormat="1" applyFont="1" applyFill="1" applyBorder="1"/>
    <xf numFmtId="165" fontId="37" fillId="3" borderId="22" xfId="1" applyNumberFormat="1" applyFont="1" applyFill="1" applyBorder="1" applyAlignment="1">
      <alignment horizontal="center"/>
    </xf>
    <xf numFmtId="165" fontId="37" fillId="3" borderId="23" xfId="1" applyNumberFormat="1" applyFont="1" applyFill="1" applyBorder="1"/>
    <xf numFmtId="165" fontId="37" fillId="3" borderId="20" xfId="1" applyNumberFormat="1" applyFont="1" applyFill="1" applyBorder="1" applyAlignment="1">
      <alignment horizontal="center"/>
    </xf>
    <xf numFmtId="165" fontId="37" fillId="3" borderId="12" xfId="1" applyNumberFormat="1" applyFont="1" applyFill="1" applyBorder="1"/>
    <xf numFmtId="165" fontId="37" fillId="62" borderId="12" xfId="1" applyNumberFormat="1" applyFont="1" applyFill="1" applyBorder="1"/>
    <xf numFmtId="165" fontId="37" fillId="3" borderId="21" xfId="1" applyNumberFormat="1" applyFont="1" applyFill="1" applyBorder="1"/>
    <xf numFmtId="165" fontId="37" fillId="29" borderId="16" xfId="1" applyNumberFormat="1" applyFont="1" applyFill="1" applyBorder="1" applyAlignment="1">
      <alignment horizontal="center"/>
    </xf>
    <xf numFmtId="165" fontId="40" fillId="3" borderId="1" xfId="1" applyNumberFormat="1" applyFont="1" applyFill="1" applyBorder="1" applyAlignment="1">
      <alignment horizontal="center"/>
    </xf>
    <xf numFmtId="165" fontId="40" fillId="3" borderId="2" xfId="1" applyNumberFormat="1" applyFont="1" applyFill="1" applyBorder="1" applyAlignment="1">
      <alignment horizontal="center"/>
    </xf>
    <xf numFmtId="165" fontId="37" fillId="61" borderId="3" xfId="1" applyNumberFormat="1" applyFont="1" applyFill="1" applyBorder="1"/>
    <xf numFmtId="165" fontId="40" fillId="61" borderId="3" xfId="1" applyNumberFormat="1" applyFont="1" applyFill="1" applyBorder="1"/>
    <xf numFmtId="165" fontId="40" fillId="3" borderId="17" xfId="1" applyNumberFormat="1" applyFont="1" applyFill="1" applyBorder="1" applyAlignment="1">
      <alignment horizontal="center"/>
    </xf>
    <xf numFmtId="165" fontId="40" fillId="3" borderId="18" xfId="1" applyNumberFormat="1" applyFont="1" applyFill="1" applyBorder="1"/>
    <xf numFmtId="165" fontId="41" fillId="62" borderId="18" xfId="1" applyNumberFormat="1" applyFont="1" applyFill="1" applyBorder="1"/>
    <xf numFmtId="165" fontId="40" fillId="3" borderId="22" xfId="1" applyNumberFormat="1" applyFont="1" applyFill="1" applyBorder="1" applyAlignment="1">
      <alignment horizontal="center"/>
    </xf>
    <xf numFmtId="165" fontId="37" fillId="61" borderId="23" xfId="1" applyNumberFormat="1" applyFont="1" applyFill="1" applyBorder="1"/>
    <xf numFmtId="165" fontId="40" fillId="3" borderId="20" xfId="1" applyNumberFormat="1" applyFont="1" applyFill="1" applyBorder="1" applyAlignment="1">
      <alignment horizontal="center"/>
    </xf>
    <xf numFmtId="165" fontId="37" fillId="61" borderId="12" xfId="1" applyNumberFormat="1" applyFont="1" applyFill="1" applyBorder="1"/>
    <xf numFmtId="165" fontId="40" fillId="61" borderId="12" xfId="1" applyNumberFormat="1" applyFont="1" applyFill="1" applyBorder="1"/>
    <xf numFmtId="165" fontId="37" fillId="61" borderId="21" xfId="1" applyNumberFormat="1" applyFont="1" applyFill="1" applyBorder="1"/>
    <xf numFmtId="165" fontId="37" fillId="3" borderId="1" xfId="1" applyNumberFormat="1" applyFont="1" applyFill="1" applyBorder="1"/>
    <xf numFmtId="165" fontId="41" fillId="62" borderId="1" xfId="1" applyNumberFormat="1" applyFont="1" applyFill="1" applyBorder="1"/>
    <xf numFmtId="165" fontId="37" fillId="29" borderId="3" xfId="1" applyNumberFormat="1" applyFont="1" applyFill="1" applyBorder="1"/>
    <xf numFmtId="165" fontId="41" fillId="3" borderId="17" xfId="1" applyNumberFormat="1" applyFont="1" applyFill="1" applyBorder="1"/>
    <xf numFmtId="165" fontId="37" fillId="3" borderId="22" xfId="1" applyNumberFormat="1" applyFont="1" applyFill="1" applyBorder="1"/>
    <xf numFmtId="165" fontId="37" fillId="3" borderId="20" xfId="1" applyNumberFormat="1" applyFont="1" applyFill="1" applyBorder="1"/>
    <xf numFmtId="165" fontId="31" fillId="62" borderId="4" xfId="1" applyNumberFormat="1" applyFont="1" applyFill="1" applyBorder="1"/>
    <xf numFmtId="165" fontId="19" fillId="62" borderId="4" xfId="1" applyNumberFormat="1" applyFont="1" applyFill="1" applyBorder="1"/>
    <xf numFmtId="165" fontId="19" fillId="62" borderId="3" xfId="1" applyNumberFormat="1" applyFont="1" applyFill="1" applyBorder="1"/>
    <xf numFmtId="165" fontId="19" fillId="62" borderId="18" xfId="1" applyNumberFormat="1" applyFont="1" applyFill="1" applyBorder="1"/>
    <xf numFmtId="165" fontId="19" fillId="62" borderId="12" xfId="1" applyNumberFormat="1" applyFont="1" applyFill="1" applyBorder="1"/>
    <xf numFmtId="165" fontId="19" fillId="62" borderId="1" xfId="1" applyNumberFormat="1" applyFont="1" applyFill="1" applyBorder="1"/>
    <xf numFmtId="165" fontId="41" fillId="62" borderId="16" xfId="1" applyNumberFormat="1" applyFont="1" applyFill="1" applyBorder="1"/>
    <xf numFmtId="165" fontId="37" fillId="62" borderId="16" xfId="1" applyNumberFormat="1" applyFont="1" applyFill="1" applyBorder="1"/>
    <xf numFmtId="165" fontId="37" fillId="61" borderId="1" xfId="1" applyNumberFormat="1" applyFont="1" applyFill="1" applyBorder="1" applyAlignment="1">
      <alignment horizontal="center"/>
    </xf>
    <xf numFmtId="165" fontId="41" fillId="61" borderId="3" xfId="1" applyNumberFormat="1" applyFont="1" applyFill="1" applyBorder="1"/>
    <xf numFmtId="165" fontId="37" fillId="61" borderId="17" xfId="1" applyNumberFormat="1" applyFont="1" applyFill="1" applyBorder="1" applyAlignment="1">
      <alignment horizontal="center"/>
    </xf>
    <xf numFmtId="165" fontId="37" fillId="61" borderId="18" xfId="1" applyNumberFormat="1" applyFont="1" applyFill="1" applyBorder="1"/>
    <xf numFmtId="165" fontId="41" fillId="61" borderId="18" xfId="1" applyNumberFormat="1" applyFont="1" applyFill="1" applyBorder="1"/>
    <xf numFmtId="165" fontId="37" fillId="61" borderId="19" xfId="1" applyNumberFormat="1" applyFont="1" applyFill="1" applyBorder="1"/>
    <xf numFmtId="165" fontId="37" fillId="61" borderId="22" xfId="1" applyNumberFormat="1" applyFont="1" applyFill="1" applyBorder="1" applyAlignment="1">
      <alignment horizontal="center"/>
    </xf>
    <xf numFmtId="165" fontId="37" fillId="61" borderId="20" xfId="1" applyNumberFormat="1" applyFont="1" applyFill="1" applyBorder="1" applyAlignment="1">
      <alignment horizontal="center"/>
    </xf>
    <xf numFmtId="165" fontId="41" fillId="61" borderId="12" xfId="1" applyNumberFormat="1" applyFont="1" applyFill="1" applyBorder="1"/>
    <xf numFmtId="165" fontId="38" fillId="37" borderId="9" xfId="1" applyNumberFormat="1" applyFont="1" applyFill="1" applyBorder="1" applyAlignment="1">
      <alignment horizontal="center"/>
    </xf>
    <xf numFmtId="165" fontId="38" fillId="37" borderId="34" xfId="1" applyNumberFormat="1" applyFont="1" applyFill="1" applyBorder="1" applyAlignment="1">
      <alignment horizontal="center"/>
    </xf>
    <xf numFmtId="165" fontId="38" fillId="37" borderId="16" xfId="1" applyNumberFormat="1" applyFont="1" applyFill="1" applyBorder="1" applyAlignment="1">
      <alignment horizontal="center"/>
    </xf>
    <xf numFmtId="0" fontId="36" fillId="56" borderId="9" xfId="0" applyFont="1" applyFill="1" applyBorder="1" applyAlignment="1">
      <alignment horizontal="center"/>
    </xf>
    <xf numFmtId="0" fontId="36" fillId="56" borderId="34" xfId="0" applyFont="1" applyFill="1" applyBorder="1" applyAlignment="1">
      <alignment horizontal="center"/>
    </xf>
    <xf numFmtId="165" fontId="38" fillId="23" borderId="9" xfId="1" applyNumberFormat="1" applyFont="1" applyFill="1" applyBorder="1" applyAlignment="1">
      <alignment horizontal="center"/>
    </xf>
    <xf numFmtId="165" fontId="38" fillId="23" borderId="34" xfId="1" applyNumberFormat="1" applyFont="1" applyFill="1" applyBorder="1" applyAlignment="1">
      <alignment horizontal="center"/>
    </xf>
    <xf numFmtId="0" fontId="36" fillId="5" borderId="9" xfId="0" applyFont="1" applyFill="1" applyBorder="1" applyAlignment="1">
      <alignment horizontal="center"/>
    </xf>
    <xf numFmtId="0" fontId="36" fillId="5" borderId="34" xfId="0" applyFont="1" applyFill="1" applyBorder="1" applyAlignment="1">
      <alignment horizontal="center"/>
    </xf>
    <xf numFmtId="165" fontId="38" fillId="29" borderId="9" xfId="1" applyNumberFormat="1" applyFont="1" applyFill="1" applyBorder="1" applyAlignment="1">
      <alignment horizontal="center"/>
    </xf>
    <xf numFmtId="165" fontId="38" fillId="29" borderId="34" xfId="1" applyNumberFormat="1" applyFont="1" applyFill="1" applyBorder="1" applyAlignment="1">
      <alignment horizontal="center"/>
    </xf>
    <xf numFmtId="165" fontId="38" fillId="29" borderId="16" xfId="1" applyNumberFormat="1" applyFont="1" applyFill="1" applyBorder="1" applyAlignment="1">
      <alignment horizontal="center"/>
    </xf>
    <xf numFmtId="0" fontId="36" fillId="8" borderId="9" xfId="0" applyFont="1" applyFill="1" applyBorder="1" applyAlignment="1">
      <alignment horizontal="center"/>
    </xf>
    <xf numFmtId="0" fontId="36" fillId="23" borderId="34" xfId="0" applyFont="1" applyFill="1" applyBorder="1" applyAlignment="1">
      <alignment horizontal="center"/>
    </xf>
    <xf numFmtId="0" fontId="36" fillId="23" borderId="16" xfId="0" applyFont="1" applyFill="1" applyBorder="1" applyAlignment="1">
      <alignment horizontal="center"/>
    </xf>
    <xf numFmtId="165" fontId="38" fillId="29" borderId="4" xfId="1" applyNumberFormat="1" applyFont="1" applyFill="1" applyBorder="1" applyAlignment="1">
      <alignment horizontal="center"/>
    </xf>
    <xf numFmtId="0" fontId="36" fillId="34" borderId="9" xfId="0" applyFont="1" applyFill="1" applyBorder="1" applyAlignment="1">
      <alignment horizontal="center"/>
    </xf>
    <xf numFmtId="0" fontId="36" fillId="34" borderId="34" xfId="0" applyFont="1" applyFill="1" applyBorder="1" applyAlignment="1">
      <alignment horizontal="center"/>
    </xf>
    <xf numFmtId="165" fontId="38" fillId="25" borderId="9" xfId="1" applyNumberFormat="1" applyFont="1" applyFill="1" applyBorder="1" applyAlignment="1">
      <alignment horizontal="center"/>
    </xf>
    <xf numFmtId="165" fontId="38" fillId="25" borderId="34" xfId="1" applyNumberFormat="1" applyFont="1" applyFill="1" applyBorder="1" applyAlignment="1">
      <alignment horizontal="center"/>
    </xf>
    <xf numFmtId="165" fontId="38" fillId="57" borderId="9" xfId="1" applyNumberFormat="1" applyFont="1" applyFill="1" applyBorder="1" applyAlignment="1">
      <alignment horizontal="center"/>
    </xf>
    <xf numFmtId="165" fontId="38" fillId="57" borderId="34" xfId="1" applyNumberFormat="1" applyFont="1" applyFill="1" applyBorder="1" applyAlignment="1">
      <alignment horizontal="center"/>
    </xf>
    <xf numFmtId="165" fontId="38" fillId="39" borderId="9" xfId="1" applyNumberFormat="1" applyFont="1" applyFill="1" applyBorder="1" applyAlignment="1">
      <alignment horizontal="center"/>
    </xf>
    <xf numFmtId="165" fontId="38" fillId="39" borderId="34" xfId="1" applyNumberFormat="1" applyFont="1" applyFill="1" applyBorder="1" applyAlignment="1">
      <alignment horizontal="center"/>
    </xf>
    <xf numFmtId="165" fontId="38" fillId="23" borderId="16" xfId="1" applyNumberFormat="1" applyFont="1" applyFill="1" applyBorder="1" applyAlignment="1">
      <alignment horizontal="center"/>
    </xf>
    <xf numFmtId="165" fontId="38" fillId="34" borderId="9" xfId="1" applyNumberFormat="1" applyFont="1" applyFill="1" applyBorder="1" applyAlignment="1">
      <alignment horizontal="center"/>
    </xf>
    <xf numFmtId="165" fontId="38" fillId="34" borderId="34" xfId="1" applyNumberFormat="1" applyFont="1" applyFill="1" applyBorder="1" applyAlignment="1">
      <alignment horizontal="center"/>
    </xf>
    <xf numFmtId="165" fontId="38" fillId="34" borderId="16" xfId="1" applyNumberFormat="1" applyFont="1" applyFill="1" applyBorder="1" applyAlignment="1">
      <alignment horizontal="center"/>
    </xf>
    <xf numFmtId="0" fontId="36" fillId="23" borderId="4" xfId="0" applyFont="1" applyFill="1" applyBorder="1" applyAlignment="1">
      <alignment horizontal="center"/>
    </xf>
    <xf numFmtId="165" fontId="38" fillId="23" borderId="4" xfId="1" applyNumberFormat="1" applyFont="1" applyFill="1" applyBorder="1" applyAlignment="1">
      <alignment horizontal="center"/>
    </xf>
    <xf numFmtId="0" fontId="36" fillId="9" borderId="4" xfId="0" applyFont="1" applyFill="1" applyBorder="1" applyAlignment="1">
      <alignment horizontal="center"/>
    </xf>
    <xf numFmtId="0" fontId="36" fillId="32" borderId="9" xfId="0" applyFont="1" applyFill="1" applyBorder="1" applyAlignment="1">
      <alignment horizontal="center"/>
    </xf>
    <xf numFmtId="0" fontId="36" fillId="32" borderId="34" xfId="0" applyFont="1" applyFill="1" applyBorder="1" applyAlignment="1">
      <alignment horizontal="center"/>
    </xf>
    <xf numFmtId="0" fontId="36" fillId="32" borderId="16" xfId="0" applyFont="1" applyFill="1" applyBorder="1" applyAlignment="1">
      <alignment horizontal="center"/>
    </xf>
    <xf numFmtId="0" fontId="36" fillId="10" borderId="9" xfId="0" applyFont="1" applyFill="1" applyBorder="1" applyAlignment="1">
      <alignment horizontal="center"/>
    </xf>
    <xf numFmtId="0" fontId="36" fillId="10" borderId="34" xfId="0" applyFont="1" applyFill="1" applyBorder="1" applyAlignment="1">
      <alignment horizontal="center"/>
    </xf>
    <xf numFmtId="0" fontId="36" fillId="10" borderId="16" xfId="0" applyFont="1" applyFill="1" applyBorder="1" applyAlignment="1">
      <alignment horizontal="center"/>
    </xf>
    <xf numFmtId="165" fontId="38" fillId="39" borderId="16" xfId="1" applyNumberFormat="1" applyFont="1" applyFill="1" applyBorder="1" applyAlignment="1">
      <alignment horizontal="center"/>
    </xf>
    <xf numFmtId="165" fontId="38" fillId="42" borderId="9" xfId="1" applyNumberFormat="1" applyFont="1" applyFill="1" applyBorder="1" applyAlignment="1">
      <alignment horizontal="center"/>
    </xf>
    <xf numFmtId="165" fontId="38" fillId="42" borderId="34" xfId="1" applyNumberFormat="1" applyFont="1" applyFill="1" applyBorder="1" applyAlignment="1">
      <alignment horizontal="center"/>
    </xf>
    <xf numFmtId="165" fontId="38" fillId="42" borderId="16" xfId="1" applyNumberFormat="1" applyFont="1" applyFill="1" applyBorder="1" applyAlignment="1">
      <alignment horizontal="center"/>
    </xf>
    <xf numFmtId="165" fontId="38" fillId="11" borderId="4" xfId="1" applyNumberFormat="1" applyFont="1" applyFill="1" applyBorder="1" applyAlignment="1">
      <alignment horizontal="center"/>
    </xf>
    <xf numFmtId="0" fontId="36" fillId="4" borderId="9" xfId="0" applyFont="1" applyFill="1" applyBorder="1" applyAlignment="1">
      <alignment horizontal="center"/>
    </xf>
    <xf numFmtId="165" fontId="38" fillId="30" borderId="9" xfId="1" applyNumberFormat="1" applyFont="1" applyFill="1" applyBorder="1" applyAlignment="1">
      <alignment horizontal="center"/>
    </xf>
    <xf numFmtId="165" fontId="38" fillId="30" borderId="34" xfId="1" applyNumberFormat="1" applyFont="1" applyFill="1" applyBorder="1" applyAlignment="1">
      <alignment horizontal="center"/>
    </xf>
    <xf numFmtId="165" fontId="38" fillId="30" borderId="16" xfId="1" applyNumberFormat="1" applyFont="1" applyFill="1" applyBorder="1" applyAlignment="1">
      <alignment horizontal="center"/>
    </xf>
    <xf numFmtId="0" fontId="36" fillId="35" borderId="9" xfId="0" applyFont="1" applyFill="1" applyBorder="1" applyAlignment="1">
      <alignment horizontal="center"/>
    </xf>
    <xf numFmtId="0" fontId="36" fillId="35" borderId="34" xfId="0" applyFont="1" applyFill="1" applyBorder="1" applyAlignment="1">
      <alignment horizontal="center"/>
    </xf>
    <xf numFmtId="165" fontId="38" fillId="36" borderId="4" xfId="1" applyNumberFormat="1" applyFont="1" applyFill="1" applyBorder="1" applyAlignment="1">
      <alignment horizontal="center"/>
    </xf>
    <xf numFmtId="165" fontId="38" fillId="35" borderId="4" xfId="1" applyNumberFormat="1" applyFont="1" applyFill="1" applyBorder="1" applyAlignment="1">
      <alignment horizontal="center"/>
    </xf>
    <xf numFmtId="165" fontId="38" fillId="38" borderId="4" xfId="1" applyNumberFormat="1" applyFont="1" applyFill="1" applyBorder="1" applyAlignment="1">
      <alignment horizontal="center"/>
    </xf>
    <xf numFmtId="165" fontId="38" fillId="19" borderId="4" xfId="1" applyNumberFormat="1" applyFont="1" applyFill="1" applyBorder="1" applyAlignment="1">
      <alignment horizontal="center"/>
    </xf>
    <xf numFmtId="165" fontId="38" fillId="37" borderId="4" xfId="1" applyNumberFormat="1" applyFont="1" applyFill="1" applyBorder="1" applyAlignment="1">
      <alignment horizontal="center"/>
    </xf>
    <xf numFmtId="165" fontId="38" fillId="15" borderId="4" xfId="1" applyNumberFormat="1" applyFont="1" applyFill="1" applyBorder="1" applyAlignment="1">
      <alignment horizontal="center"/>
    </xf>
    <xf numFmtId="165" fontId="38" fillId="36" borderId="9" xfId="1" applyNumberFormat="1" applyFont="1" applyFill="1" applyBorder="1" applyAlignment="1">
      <alignment horizontal="center"/>
    </xf>
    <xf numFmtId="165" fontId="38" fillId="36" borderId="34" xfId="1" applyNumberFormat="1" applyFont="1" applyFill="1" applyBorder="1" applyAlignment="1">
      <alignment horizontal="center"/>
    </xf>
    <xf numFmtId="165" fontId="38" fillId="36" borderId="16" xfId="1" applyNumberFormat="1" applyFont="1" applyFill="1" applyBorder="1" applyAlignment="1">
      <alignment horizontal="center"/>
    </xf>
    <xf numFmtId="165" fontId="38" fillId="53" borderId="4" xfId="1" applyNumberFormat="1" applyFont="1" applyFill="1" applyBorder="1" applyAlignment="1">
      <alignment horizontal="center"/>
    </xf>
    <xf numFmtId="165" fontId="38" fillId="47" borderId="4" xfId="1" applyNumberFormat="1" applyFont="1" applyFill="1" applyBorder="1" applyAlignment="1">
      <alignment horizontal="center"/>
    </xf>
    <xf numFmtId="0" fontId="36" fillId="32" borderId="11" xfId="0" applyFont="1" applyFill="1" applyBorder="1" applyAlignment="1">
      <alignment horizontal="center"/>
    </xf>
    <xf numFmtId="165" fontId="38" fillId="34" borderId="4" xfId="1" applyNumberFormat="1" applyFont="1" applyFill="1" applyBorder="1" applyAlignment="1">
      <alignment horizontal="center"/>
    </xf>
    <xf numFmtId="0" fontId="38" fillId="23" borderId="4" xfId="0" applyFont="1" applyFill="1" applyBorder="1" applyAlignment="1">
      <alignment horizontal="center"/>
    </xf>
    <xf numFmtId="165" fontId="38" fillId="3" borderId="4" xfId="1" applyNumberFormat="1" applyFont="1" applyFill="1" applyBorder="1" applyAlignment="1">
      <alignment horizontal="center"/>
    </xf>
    <xf numFmtId="165" fontId="44" fillId="3" borderId="9" xfId="1" applyNumberFormat="1" applyFont="1" applyFill="1" applyBorder="1" applyAlignment="1">
      <alignment horizontal="center"/>
    </xf>
    <xf numFmtId="165" fontId="44" fillId="3" borderId="34" xfId="1" applyNumberFormat="1" applyFont="1" applyFill="1" applyBorder="1" applyAlignment="1">
      <alignment horizontal="center"/>
    </xf>
    <xf numFmtId="165" fontId="44" fillId="3" borderId="16" xfId="1" applyNumberFormat="1" applyFont="1" applyFill="1" applyBorder="1" applyAlignment="1">
      <alignment horizontal="center"/>
    </xf>
    <xf numFmtId="165" fontId="38" fillId="10" borderId="4" xfId="1" applyNumberFormat="1" applyFont="1" applyFill="1" applyBorder="1" applyAlignment="1">
      <alignment horizontal="center"/>
    </xf>
    <xf numFmtId="165" fontId="38" fillId="5" borderId="9" xfId="1" applyNumberFormat="1" applyFont="1" applyFill="1" applyBorder="1" applyAlignment="1">
      <alignment horizontal="center"/>
    </xf>
    <xf numFmtId="165" fontId="38" fillId="5" borderId="34" xfId="1" applyNumberFormat="1" applyFont="1" applyFill="1" applyBorder="1" applyAlignment="1">
      <alignment horizontal="center"/>
    </xf>
    <xf numFmtId="165" fontId="38" fillId="5" borderId="16" xfId="1" applyNumberFormat="1" applyFont="1" applyFill="1" applyBorder="1" applyAlignment="1">
      <alignment horizontal="center"/>
    </xf>
    <xf numFmtId="0" fontId="36" fillId="20" borderId="4" xfId="0" applyFont="1" applyFill="1" applyBorder="1" applyAlignment="1">
      <alignment horizontal="center"/>
    </xf>
    <xf numFmtId="165" fontId="38" fillId="7" borderId="11" xfId="1" applyNumberFormat="1" applyFont="1" applyFill="1" applyBorder="1" applyAlignment="1">
      <alignment horizontal="center"/>
    </xf>
    <xf numFmtId="0" fontId="38" fillId="10" borderId="7" xfId="0" applyFont="1" applyFill="1" applyBorder="1" applyAlignment="1">
      <alignment horizontal="center"/>
    </xf>
    <xf numFmtId="0" fontId="38" fillId="10" borderId="11" xfId="0" applyFont="1" applyFill="1" applyBorder="1" applyAlignment="1">
      <alignment horizontal="center"/>
    </xf>
    <xf numFmtId="0" fontId="38" fillId="10" borderId="35" xfId="0" applyFont="1" applyFill="1" applyBorder="1" applyAlignment="1">
      <alignment horizontal="center"/>
    </xf>
    <xf numFmtId="0" fontId="36" fillId="18" borderId="4" xfId="0" applyFont="1" applyFill="1" applyBorder="1" applyAlignment="1">
      <alignment horizontal="center"/>
    </xf>
    <xf numFmtId="165" fontId="38" fillId="52" borderId="11" xfId="1" applyNumberFormat="1" applyFont="1" applyFill="1" applyBorder="1" applyAlignment="1">
      <alignment horizontal="center"/>
    </xf>
    <xf numFmtId="0" fontId="36" fillId="35" borderId="36" xfId="0" applyFont="1" applyFill="1" applyBorder="1" applyAlignment="1">
      <alignment horizontal="center"/>
    </xf>
    <xf numFmtId="0" fontId="36" fillId="35" borderId="37" xfId="0" applyFont="1" applyFill="1" applyBorder="1" applyAlignment="1">
      <alignment horizontal="center"/>
    </xf>
    <xf numFmtId="0" fontId="36" fillId="35" borderId="38" xfId="0" applyFont="1" applyFill="1" applyBorder="1" applyAlignment="1">
      <alignment horizontal="center"/>
    </xf>
    <xf numFmtId="165" fontId="38" fillId="16" borderId="11" xfId="1" applyNumberFormat="1" applyFont="1" applyFill="1" applyBorder="1" applyAlignment="1">
      <alignment horizontal="center"/>
    </xf>
    <xf numFmtId="0" fontId="38" fillId="2" borderId="7" xfId="0" applyFont="1" applyFill="1" applyBorder="1" applyAlignment="1">
      <alignment horizontal="center"/>
    </xf>
    <xf numFmtId="0" fontId="38" fillId="2" borderId="11" xfId="0" applyFont="1" applyFill="1" applyBorder="1" applyAlignment="1">
      <alignment horizontal="center"/>
    </xf>
    <xf numFmtId="0" fontId="36" fillId="20" borderId="9" xfId="0" applyFont="1" applyFill="1" applyBorder="1" applyAlignment="1">
      <alignment horizontal="center"/>
    </xf>
    <xf numFmtId="0" fontId="36" fillId="20" borderId="34" xfId="0" applyFont="1" applyFill="1" applyBorder="1" applyAlignment="1">
      <alignment horizontal="center"/>
    </xf>
    <xf numFmtId="165" fontId="41" fillId="0" borderId="34" xfId="1" applyNumberFormat="1" applyFont="1" applyFill="1" applyBorder="1" applyAlignment="1">
      <alignment horizontal="left"/>
    </xf>
    <xf numFmtId="0" fontId="38" fillId="2" borderId="9" xfId="0" applyFont="1" applyFill="1" applyBorder="1" applyAlignment="1">
      <alignment horizontal="center"/>
    </xf>
    <xf numFmtId="0" fontId="38" fillId="2" borderId="34" xfId="0" applyFont="1" applyFill="1" applyBorder="1" applyAlignment="1">
      <alignment horizontal="center"/>
    </xf>
    <xf numFmtId="0" fontId="38" fillId="2" borderId="16" xfId="0" applyFont="1" applyFill="1" applyBorder="1" applyAlignment="1">
      <alignment horizontal="center"/>
    </xf>
    <xf numFmtId="0" fontId="38" fillId="4" borderId="7" xfId="0" applyFont="1" applyFill="1" applyBorder="1" applyAlignment="1">
      <alignment horizontal="center"/>
    </xf>
    <xf numFmtId="0" fontId="38" fillId="4" borderId="11" xfId="0" applyFont="1" applyFill="1" applyBorder="1" applyAlignment="1">
      <alignment horizontal="center"/>
    </xf>
    <xf numFmtId="0" fontId="38" fillId="4" borderId="35" xfId="0" applyFont="1" applyFill="1" applyBorder="1" applyAlignment="1">
      <alignment horizontal="center"/>
    </xf>
    <xf numFmtId="0" fontId="36" fillId="11" borderId="34" xfId="0" applyFont="1" applyFill="1" applyBorder="1" applyAlignment="1">
      <alignment horizontal="center"/>
    </xf>
    <xf numFmtId="165" fontId="38" fillId="51" borderId="34" xfId="1" applyNumberFormat="1" applyFont="1" applyFill="1" applyBorder="1" applyAlignment="1">
      <alignment horizontal="center"/>
    </xf>
    <xf numFmtId="165" fontId="38" fillId="4" borderId="11" xfId="1" applyNumberFormat="1" applyFont="1" applyFill="1" applyBorder="1" applyAlignment="1">
      <alignment horizontal="center"/>
    </xf>
    <xf numFmtId="165" fontId="38" fillId="15" borderId="9" xfId="1" applyNumberFormat="1" applyFont="1" applyFill="1" applyBorder="1" applyAlignment="1">
      <alignment horizontal="center"/>
    </xf>
    <xf numFmtId="165" fontId="38" fillId="15" borderId="34" xfId="1" applyNumberFormat="1" applyFont="1" applyFill="1" applyBorder="1" applyAlignment="1">
      <alignment horizontal="center"/>
    </xf>
    <xf numFmtId="0" fontId="36" fillId="21" borderId="9" xfId="0" applyFont="1" applyFill="1" applyBorder="1" applyAlignment="1">
      <alignment horizontal="center"/>
    </xf>
    <xf numFmtId="0" fontId="36" fillId="21" borderId="34" xfId="0" applyFont="1" applyFill="1" applyBorder="1" applyAlignment="1">
      <alignment horizontal="center"/>
    </xf>
    <xf numFmtId="0" fontId="38" fillId="2" borderId="35" xfId="0" applyFont="1" applyFill="1" applyBorder="1" applyAlignment="1">
      <alignment horizontal="center"/>
    </xf>
    <xf numFmtId="0" fontId="38" fillId="2" borderId="5" xfId="0" applyFont="1" applyFill="1" applyBorder="1" applyAlignment="1">
      <alignment horizontal="center"/>
    </xf>
    <xf numFmtId="0" fontId="38" fillId="2" borderId="0" xfId="0" applyFont="1" applyFill="1" applyAlignment="1">
      <alignment horizontal="center"/>
    </xf>
    <xf numFmtId="0" fontId="38" fillId="2" borderId="40" xfId="0" applyFont="1" applyFill="1" applyBorder="1" applyAlignment="1">
      <alignment horizontal="center"/>
    </xf>
    <xf numFmtId="165" fontId="38" fillId="15" borderId="11" xfId="1" applyNumberFormat="1" applyFont="1" applyFill="1" applyBorder="1" applyAlignment="1">
      <alignment horizontal="center"/>
    </xf>
    <xf numFmtId="165" fontId="38" fillId="15" borderId="16" xfId="1" applyNumberFormat="1" applyFont="1" applyFill="1" applyBorder="1" applyAlignment="1">
      <alignment horizontal="center"/>
    </xf>
    <xf numFmtId="0" fontId="36" fillId="7" borderId="7" xfId="0" applyFont="1" applyFill="1" applyBorder="1" applyAlignment="1">
      <alignment horizontal="center"/>
    </xf>
    <xf numFmtId="0" fontId="36" fillId="7" borderId="11" xfId="0" applyFont="1" applyFill="1" applyBorder="1" applyAlignment="1">
      <alignment horizontal="center"/>
    </xf>
    <xf numFmtId="0" fontId="36" fillId="7" borderId="35" xfId="0" applyFont="1" applyFill="1" applyBorder="1" applyAlignment="1">
      <alignment horizontal="center"/>
    </xf>
    <xf numFmtId="165" fontId="46" fillId="22" borderId="9" xfId="1" applyNumberFormat="1" applyFont="1" applyFill="1" applyBorder="1" applyAlignment="1">
      <alignment horizontal="center"/>
    </xf>
    <xf numFmtId="165" fontId="46" fillId="22" borderId="34" xfId="1" applyNumberFormat="1" applyFont="1" applyFill="1" applyBorder="1" applyAlignment="1">
      <alignment horizontal="center"/>
    </xf>
    <xf numFmtId="165" fontId="46" fillId="22" borderId="16" xfId="1" applyNumberFormat="1" applyFont="1" applyFill="1" applyBorder="1" applyAlignment="1">
      <alignment horizontal="center"/>
    </xf>
    <xf numFmtId="165" fontId="38" fillId="35" borderId="9" xfId="1" applyNumberFormat="1" applyFont="1" applyFill="1" applyBorder="1" applyAlignment="1">
      <alignment horizontal="center"/>
    </xf>
    <xf numFmtId="165" fontId="38" fillId="35" borderId="34" xfId="1" applyNumberFormat="1" applyFont="1" applyFill="1" applyBorder="1" applyAlignment="1">
      <alignment horizontal="center"/>
    </xf>
    <xf numFmtId="165" fontId="38" fillId="35" borderId="16" xfId="1" applyNumberFormat="1" applyFont="1" applyFill="1" applyBorder="1" applyAlignment="1">
      <alignment horizontal="center"/>
    </xf>
    <xf numFmtId="0" fontId="38" fillId="16" borderId="7" xfId="0" applyFont="1" applyFill="1" applyBorder="1" applyAlignment="1">
      <alignment horizontal="center"/>
    </xf>
    <xf numFmtId="0" fontId="38" fillId="16" borderId="11" xfId="0" applyFont="1" applyFill="1" applyBorder="1" applyAlignment="1">
      <alignment horizontal="center"/>
    </xf>
    <xf numFmtId="0" fontId="38" fillId="16" borderId="35" xfId="0" applyFont="1" applyFill="1" applyBorder="1" applyAlignment="1">
      <alignment horizontal="center"/>
    </xf>
    <xf numFmtId="165" fontId="38" fillId="3" borderId="34" xfId="1" applyNumberFormat="1" applyFont="1" applyFill="1" applyBorder="1" applyAlignment="1">
      <alignment horizontal="center"/>
    </xf>
    <xf numFmtId="165" fontId="39" fillId="61" borderId="9" xfId="1" applyNumberFormat="1" applyFont="1" applyFill="1" applyBorder="1" applyAlignment="1">
      <alignment horizontal="center"/>
    </xf>
    <xf numFmtId="165" fontId="39" fillId="61" borderId="34" xfId="1" applyNumberFormat="1" applyFont="1" applyFill="1" applyBorder="1" applyAlignment="1">
      <alignment horizontal="center"/>
    </xf>
    <xf numFmtId="165" fontId="39" fillId="3" borderId="11" xfId="1" applyNumberFormat="1" applyFont="1" applyFill="1" applyBorder="1" applyAlignment="1">
      <alignment horizontal="center"/>
    </xf>
    <xf numFmtId="0" fontId="38" fillId="35" borderId="7" xfId="0" applyFont="1" applyFill="1" applyBorder="1" applyAlignment="1">
      <alignment horizontal="center"/>
    </xf>
    <xf numFmtId="0" fontId="38" fillId="35" borderId="11" xfId="0" applyFont="1" applyFill="1" applyBorder="1" applyAlignment="1">
      <alignment horizontal="center"/>
    </xf>
    <xf numFmtId="0" fontId="38" fillId="35" borderId="35" xfId="0" applyFont="1" applyFill="1" applyBorder="1" applyAlignment="1">
      <alignment horizontal="center"/>
    </xf>
    <xf numFmtId="0" fontId="38" fillId="3" borderId="7" xfId="0" applyFont="1" applyFill="1" applyBorder="1" applyAlignment="1">
      <alignment horizontal="center"/>
    </xf>
    <xf numFmtId="0" fontId="38" fillId="3" borderId="11" xfId="0" applyFont="1" applyFill="1" applyBorder="1" applyAlignment="1">
      <alignment horizontal="center"/>
    </xf>
    <xf numFmtId="0" fontId="38" fillId="3" borderId="35" xfId="0" applyFont="1" applyFill="1" applyBorder="1" applyAlignment="1">
      <alignment horizontal="center"/>
    </xf>
    <xf numFmtId="0" fontId="38" fillId="8" borderId="7" xfId="0" applyFont="1" applyFill="1" applyBorder="1" applyAlignment="1">
      <alignment horizontal="center"/>
    </xf>
    <xf numFmtId="0" fontId="38" fillId="8" borderId="11" xfId="0" applyFont="1" applyFill="1" applyBorder="1" applyAlignment="1">
      <alignment horizontal="center"/>
    </xf>
    <xf numFmtId="0" fontId="38" fillId="8" borderId="35" xfId="0" applyFont="1" applyFill="1" applyBorder="1" applyAlignment="1">
      <alignment horizontal="center"/>
    </xf>
    <xf numFmtId="0" fontId="36" fillId="11" borderId="16" xfId="0" applyFont="1" applyFill="1" applyBorder="1" applyAlignment="1">
      <alignment horizontal="center"/>
    </xf>
    <xf numFmtId="165" fontId="38" fillId="2" borderId="34" xfId="1" applyNumberFormat="1" applyFont="1" applyFill="1" applyBorder="1" applyAlignment="1">
      <alignment horizontal="center"/>
    </xf>
    <xf numFmtId="165" fontId="38" fillId="8" borderId="11" xfId="1" applyNumberFormat="1" applyFont="1" applyFill="1" applyBorder="1" applyAlignment="1">
      <alignment horizontal="center"/>
    </xf>
    <xf numFmtId="165" fontId="38" fillId="25" borderId="11" xfId="1" applyNumberFormat="1" applyFont="1" applyFill="1" applyBorder="1" applyAlignment="1">
      <alignment horizontal="center"/>
    </xf>
    <xf numFmtId="165" fontId="38" fillId="13" borderId="4" xfId="1" applyNumberFormat="1" applyFont="1" applyFill="1" applyBorder="1" applyAlignment="1">
      <alignment horizontal="center"/>
    </xf>
    <xf numFmtId="0" fontId="36" fillId="13" borderId="9" xfId="0" applyFont="1" applyFill="1" applyBorder="1" applyAlignment="1">
      <alignment horizontal="center"/>
    </xf>
    <xf numFmtId="0" fontId="36" fillId="13" borderId="34" xfId="0" applyFont="1" applyFill="1" applyBorder="1" applyAlignment="1">
      <alignment horizontal="center"/>
    </xf>
    <xf numFmtId="0" fontId="36" fillId="17" borderId="16" xfId="0" applyFont="1" applyFill="1" applyBorder="1" applyAlignment="1">
      <alignment horizontal="center"/>
    </xf>
    <xf numFmtId="165" fontId="38" fillId="32" borderId="11" xfId="1" applyNumberFormat="1" applyFont="1" applyFill="1" applyBorder="1" applyAlignment="1">
      <alignment horizontal="center"/>
    </xf>
    <xf numFmtId="0" fontId="36" fillId="17" borderId="4" xfId="0" applyFont="1" applyFill="1" applyBorder="1" applyAlignment="1">
      <alignment horizontal="center"/>
    </xf>
    <xf numFmtId="165" fontId="38" fillId="32" borderId="9" xfId="1" applyNumberFormat="1" applyFont="1" applyFill="1" applyBorder="1" applyAlignment="1">
      <alignment horizontal="center"/>
    </xf>
    <xf numFmtId="165" fontId="38" fillId="32" borderId="34" xfId="1" applyNumberFormat="1" applyFont="1" applyFill="1" applyBorder="1" applyAlignment="1">
      <alignment horizontal="center"/>
    </xf>
    <xf numFmtId="165" fontId="38" fillId="32" borderId="16" xfId="1" applyNumberFormat="1" applyFont="1" applyFill="1" applyBorder="1" applyAlignment="1">
      <alignment horizontal="center"/>
    </xf>
    <xf numFmtId="165" fontId="38" fillId="12" borderId="4" xfId="1" applyNumberFormat="1" applyFont="1" applyFill="1" applyBorder="1" applyAlignment="1">
      <alignment horizontal="center"/>
    </xf>
    <xf numFmtId="165" fontId="38" fillId="0" borderId="11" xfId="1" applyNumberFormat="1" applyFont="1" applyFill="1" applyBorder="1" applyAlignment="1">
      <alignment horizontal="center"/>
    </xf>
    <xf numFmtId="165" fontId="38" fillId="38" borderId="9" xfId="1" applyNumberFormat="1" applyFont="1" applyFill="1" applyBorder="1" applyAlignment="1">
      <alignment horizontal="center"/>
    </xf>
    <xf numFmtId="165" fontId="38" fillId="38" borderId="34" xfId="1" applyNumberFormat="1" applyFont="1" applyFill="1" applyBorder="1" applyAlignment="1">
      <alignment horizontal="center"/>
    </xf>
    <xf numFmtId="165" fontId="38" fillId="38" borderId="16" xfId="1" applyNumberFormat="1" applyFont="1" applyFill="1" applyBorder="1" applyAlignment="1">
      <alignment horizontal="center"/>
    </xf>
    <xf numFmtId="165" fontId="38" fillId="44" borderId="9" xfId="1" applyNumberFormat="1" applyFont="1" applyFill="1" applyBorder="1" applyAlignment="1">
      <alignment horizontal="center"/>
    </xf>
    <xf numFmtId="165" fontId="38" fillId="44" borderId="34" xfId="1" applyNumberFormat="1" applyFont="1" applyFill="1" applyBorder="1" applyAlignment="1">
      <alignment horizontal="center"/>
    </xf>
    <xf numFmtId="165" fontId="38" fillId="44" borderId="16" xfId="1" applyNumberFormat="1" applyFont="1" applyFill="1" applyBorder="1" applyAlignment="1">
      <alignment horizontal="center"/>
    </xf>
    <xf numFmtId="0" fontId="36" fillId="8" borderId="36" xfId="0" applyFont="1" applyFill="1" applyBorder="1" applyAlignment="1">
      <alignment horizontal="center"/>
    </xf>
    <xf numFmtId="0" fontId="36" fillId="8" borderId="37" xfId="0" applyFont="1" applyFill="1" applyBorder="1" applyAlignment="1">
      <alignment horizontal="center"/>
    </xf>
    <xf numFmtId="0" fontId="36" fillId="8" borderId="38" xfId="0" applyFont="1" applyFill="1" applyBorder="1" applyAlignment="1">
      <alignment horizontal="center"/>
    </xf>
    <xf numFmtId="0" fontId="36" fillId="32" borderId="36" xfId="0" applyFont="1" applyFill="1" applyBorder="1" applyAlignment="1">
      <alignment horizontal="center"/>
    </xf>
    <xf numFmtId="0" fontId="36" fillId="32" borderId="37" xfId="0" applyFont="1" applyFill="1" applyBorder="1" applyAlignment="1">
      <alignment horizontal="center"/>
    </xf>
    <xf numFmtId="0" fontId="36" fillId="32" borderId="38" xfId="0" applyFont="1" applyFill="1" applyBorder="1" applyAlignment="1">
      <alignment horizontal="center"/>
    </xf>
    <xf numFmtId="0" fontId="17" fillId="3" borderId="0" xfId="0" applyFont="1" applyFill="1" applyAlignment="1">
      <alignment horizontal="center"/>
    </xf>
    <xf numFmtId="0" fontId="25" fillId="3" borderId="6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/>
    </xf>
    <xf numFmtId="0" fontId="25" fillId="3" borderId="7" xfId="0" applyFont="1" applyFill="1" applyBorder="1" applyAlignment="1">
      <alignment horizontal="center" vertical="center"/>
    </xf>
    <xf numFmtId="165" fontId="16" fillId="3" borderId="9" xfId="1" applyNumberFormat="1" applyFont="1" applyFill="1" applyBorder="1" applyAlignment="1">
      <alignment horizontal="center"/>
    </xf>
    <xf numFmtId="165" fontId="16" fillId="3" borderId="34" xfId="1" applyNumberFormat="1" applyFont="1" applyFill="1" applyBorder="1" applyAlignment="1">
      <alignment horizontal="center"/>
    </xf>
    <xf numFmtId="165" fontId="16" fillId="3" borderId="16" xfId="1" applyNumberFormat="1" applyFont="1" applyFill="1" applyBorder="1" applyAlignment="1">
      <alignment horizontal="center"/>
    </xf>
    <xf numFmtId="0" fontId="17" fillId="3" borderId="6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7" fillId="22" borderId="0" xfId="0" applyFont="1" applyFill="1" applyAlignment="1">
      <alignment horizontal="center"/>
    </xf>
    <xf numFmtId="165" fontId="16" fillId="22" borderId="9" xfId="1" applyNumberFormat="1" applyFont="1" applyFill="1" applyBorder="1" applyAlignment="1">
      <alignment horizontal="center"/>
    </xf>
    <xf numFmtId="165" fontId="16" fillId="22" borderId="34" xfId="1" applyNumberFormat="1" applyFont="1" applyFill="1" applyBorder="1" applyAlignment="1">
      <alignment horizontal="center"/>
    </xf>
    <xf numFmtId="165" fontId="16" fillId="22" borderId="16" xfId="1" applyNumberFormat="1" applyFont="1" applyFill="1" applyBorder="1" applyAlignment="1">
      <alignment horizontal="center"/>
    </xf>
    <xf numFmtId="0" fontId="17" fillId="22" borderId="6" xfId="0" applyFont="1" applyFill="1" applyBorder="1" applyAlignment="1">
      <alignment horizontal="center" vertical="center"/>
    </xf>
    <xf numFmtId="0" fontId="17" fillId="22" borderId="5" xfId="0" applyFont="1" applyFill="1" applyBorder="1" applyAlignment="1">
      <alignment horizontal="center" vertical="center"/>
    </xf>
    <xf numFmtId="0" fontId="17" fillId="22" borderId="7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/>
    </xf>
    <xf numFmtId="0" fontId="15" fillId="3" borderId="11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5" fillId="0" borderId="11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15" fillId="22" borderId="0" xfId="0" applyFont="1" applyFill="1" applyAlignment="1">
      <alignment horizontal="center"/>
    </xf>
    <xf numFmtId="0" fontId="15" fillId="22" borderId="6" xfId="0" applyFont="1" applyFill="1" applyBorder="1" applyAlignment="1">
      <alignment horizontal="center" vertical="center"/>
    </xf>
    <xf numFmtId="0" fontId="15" fillId="22" borderId="5" xfId="0" applyFont="1" applyFill="1" applyBorder="1" applyAlignment="1">
      <alignment horizontal="center" vertical="center"/>
    </xf>
    <xf numFmtId="0" fontId="15" fillId="22" borderId="7" xfId="0" applyFont="1" applyFill="1" applyBorder="1" applyAlignment="1">
      <alignment horizontal="center" vertical="center"/>
    </xf>
    <xf numFmtId="0" fontId="24" fillId="3" borderId="6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center" vertical="center"/>
    </xf>
    <xf numFmtId="0" fontId="24" fillId="3" borderId="7" xfId="0" applyFont="1" applyFill="1" applyBorder="1" applyAlignment="1">
      <alignment horizontal="center" vertical="center"/>
    </xf>
    <xf numFmtId="165" fontId="19" fillId="3" borderId="9" xfId="1" applyNumberFormat="1" applyFont="1" applyFill="1" applyBorder="1" applyAlignment="1">
      <alignment horizontal="center"/>
    </xf>
    <xf numFmtId="165" fontId="19" fillId="3" borderId="34" xfId="1" applyNumberFormat="1" applyFont="1" applyFill="1" applyBorder="1" applyAlignment="1">
      <alignment horizontal="center"/>
    </xf>
    <xf numFmtId="165" fontId="19" fillId="3" borderId="16" xfId="1" applyNumberFormat="1" applyFont="1" applyFill="1" applyBorder="1" applyAlignment="1">
      <alignment horizontal="center"/>
    </xf>
    <xf numFmtId="165" fontId="19" fillId="22" borderId="9" xfId="1" applyNumberFormat="1" applyFont="1" applyFill="1" applyBorder="1" applyAlignment="1">
      <alignment horizontal="center"/>
    </xf>
    <xf numFmtId="165" fontId="19" fillId="22" borderId="34" xfId="1" applyNumberFormat="1" applyFont="1" applyFill="1" applyBorder="1" applyAlignment="1">
      <alignment horizontal="center"/>
    </xf>
    <xf numFmtId="165" fontId="19" fillId="22" borderId="16" xfId="1" applyNumberFormat="1" applyFont="1" applyFill="1" applyBorder="1" applyAlignment="1">
      <alignment horizontal="center"/>
    </xf>
    <xf numFmtId="0" fontId="23" fillId="3" borderId="6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/>
    </xf>
    <xf numFmtId="0" fontId="24" fillId="22" borderId="6" xfId="0" applyFont="1" applyFill="1" applyBorder="1" applyAlignment="1">
      <alignment horizontal="center" vertical="center"/>
    </xf>
    <xf numFmtId="0" fontId="24" fillId="22" borderId="5" xfId="0" applyFont="1" applyFill="1" applyBorder="1" applyAlignment="1">
      <alignment horizontal="center" vertical="center"/>
    </xf>
    <xf numFmtId="0" fontId="24" fillId="22" borderId="7" xfId="0" applyFont="1" applyFill="1" applyBorder="1" applyAlignment="1">
      <alignment horizontal="center" vertical="center"/>
    </xf>
    <xf numFmtId="0" fontId="26" fillId="25" borderId="6" xfId="0" applyFont="1" applyFill="1" applyBorder="1" applyAlignment="1">
      <alignment horizontal="center" vertical="center"/>
    </xf>
    <xf numFmtId="0" fontId="26" fillId="25" borderId="5" xfId="0" applyFont="1" applyFill="1" applyBorder="1" applyAlignment="1">
      <alignment horizontal="center" vertical="center"/>
    </xf>
    <xf numFmtId="0" fontId="26" fillId="25" borderId="7" xfId="0" applyFont="1" applyFill="1" applyBorder="1" applyAlignment="1">
      <alignment horizontal="center" vertical="center"/>
    </xf>
    <xf numFmtId="165" fontId="19" fillId="25" borderId="9" xfId="1" applyNumberFormat="1" applyFont="1" applyFill="1" applyBorder="1" applyAlignment="1">
      <alignment horizontal="center"/>
    </xf>
    <xf numFmtId="165" fontId="19" fillId="25" borderId="34" xfId="1" applyNumberFormat="1" applyFont="1" applyFill="1" applyBorder="1" applyAlignment="1">
      <alignment horizontal="center"/>
    </xf>
    <xf numFmtId="165" fontId="19" fillId="25" borderId="16" xfId="1" applyNumberFormat="1" applyFont="1" applyFill="1" applyBorder="1" applyAlignment="1">
      <alignment horizontal="center"/>
    </xf>
    <xf numFmtId="0" fontId="15" fillId="25" borderId="0" xfId="0" applyFont="1" applyFill="1" applyAlignment="1">
      <alignment horizontal="center"/>
    </xf>
    <xf numFmtId="0" fontId="24" fillId="25" borderId="6" xfId="0" applyFont="1" applyFill="1" applyBorder="1" applyAlignment="1">
      <alignment horizontal="center" vertical="center"/>
    </xf>
    <xf numFmtId="0" fontId="24" fillId="25" borderId="5" xfId="0" applyFont="1" applyFill="1" applyBorder="1" applyAlignment="1">
      <alignment horizontal="center" vertical="center"/>
    </xf>
    <xf numFmtId="0" fontId="24" fillId="25" borderId="7" xfId="0" applyFont="1" applyFill="1" applyBorder="1" applyAlignment="1">
      <alignment horizontal="center" vertical="center"/>
    </xf>
    <xf numFmtId="165" fontId="19" fillId="48" borderId="9" xfId="1" applyNumberFormat="1" applyFont="1" applyFill="1" applyBorder="1" applyAlignment="1">
      <alignment horizontal="center"/>
    </xf>
    <xf numFmtId="165" fontId="19" fillId="48" borderId="34" xfId="1" applyNumberFormat="1" applyFont="1" applyFill="1" applyBorder="1" applyAlignment="1">
      <alignment horizontal="center"/>
    </xf>
    <xf numFmtId="165" fontId="19" fillId="48" borderId="16" xfId="1" applyNumberFormat="1" applyFont="1" applyFill="1" applyBorder="1" applyAlignment="1">
      <alignment horizontal="center"/>
    </xf>
    <xf numFmtId="0" fontId="15" fillId="58" borderId="0" xfId="0" applyFont="1" applyFill="1" applyAlignment="1">
      <alignment horizontal="center"/>
    </xf>
    <xf numFmtId="0" fontId="15" fillId="48" borderId="0" xfId="0" applyFont="1" applyFill="1" applyAlignment="1">
      <alignment horizontal="center"/>
    </xf>
    <xf numFmtId="0" fontId="15" fillId="59" borderId="0" xfId="0" applyFont="1" applyFill="1" applyAlignment="1">
      <alignment horizontal="center"/>
    </xf>
    <xf numFmtId="0" fontId="15" fillId="48" borderId="6" xfId="0" applyFont="1" applyFill="1" applyBorder="1" applyAlignment="1">
      <alignment horizontal="center" vertical="center"/>
    </xf>
    <xf numFmtId="0" fontId="15" fillId="48" borderId="5" xfId="0" applyFont="1" applyFill="1" applyBorder="1" applyAlignment="1">
      <alignment horizontal="center" vertical="center"/>
    </xf>
    <xf numFmtId="0" fontId="15" fillId="48" borderId="7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6" fillId="48" borderId="6" xfId="0" applyFont="1" applyFill="1" applyBorder="1" applyAlignment="1">
      <alignment horizontal="center" vertical="center"/>
    </xf>
    <xf numFmtId="0" fontId="26" fillId="48" borderId="5" xfId="0" applyFont="1" applyFill="1" applyBorder="1" applyAlignment="1">
      <alignment horizontal="center" vertical="center"/>
    </xf>
    <xf numFmtId="0" fontId="26" fillId="48" borderId="7" xfId="0" applyFont="1" applyFill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15" fillId="59" borderId="6" xfId="0" applyFont="1" applyFill="1" applyBorder="1" applyAlignment="1">
      <alignment horizontal="center" vertical="center"/>
    </xf>
    <xf numFmtId="0" fontId="15" fillId="59" borderId="5" xfId="0" applyFont="1" applyFill="1" applyBorder="1" applyAlignment="1">
      <alignment horizontal="center" vertical="center"/>
    </xf>
    <xf numFmtId="0" fontId="15" fillId="59" borderId="7" xfId="0" applyFont="1" applyFill="1" applyBorder="1" applyAlignment="1">
      <alignment horizontal="center" vertical="center"/>
    </xf>
    <xf numFmtId="0" fontId="23" fillId="59" borderId="6" xfId="0" applyFont="1" applyFill="1" applyBorder="1" applyAlignment="1">
      <alignment horizontal="center" vertical="center"/>
    </xf>
    <xf numFmtId="0" fontId="23" fillId="59" borderId="5" xfId="0" applyFont="1" applyFill="1" applyBorder="1" applyAlignment="1">
      <alignment horizontal="center" vertical="center"/>
    </xf>
    <xf numFmtId="0" fontId="23" fillId="59" borderId="7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10" fillId="3" borderId="6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165" fontId="4" fillId="3" borderId="9" xfId="1" applyNumberFormat="1" applyFont="1" applyFill="1" applyBorder="1" applyAlignment="1">
      <alignment horizontal="center"/>
    </xf>
    <xf numFmtId="165" fontId="4" fillId="3" borderId="34" xfId="1" applyNumberFormat="1" applyFont="1" applyFill="1" applyBorder="1" applyAlignment="1">
      <alignment horizontal="center"/>
    </xf>
    <xf numFmtId="165" fontId="4" fillId="3" borderId="16" xfId="1" applyNumberFormat="1" applyFont="1" applyFill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9" fillId="27" borderId="6" xfId="0" applyFont="1" applyFill="1" applyBorder="1" applyAlignment="1">
      <alignment horizontal="center" vertical="center"/>
    </xf>
    <xf numFmtId="0" fontId="9" fillId="27" borderId="5" xfId="0" applyFont="1" applyFill="1" applyBorder="1" applyAlignment="1">
      <alignment horizontal="center" vertical="center"/>
    </xf>
    <xf numFmtId="0" fontId="9" fillId="27" borderId="7" xfId="0" applyFont="1" applyFill="1" applyBorder="1" applyAlignment="1">
      <alignment horizontal="center" vertical="center"/>
    </xf>
    <xf numFmtId="165" fontId="4" fillId="27" borderId="9" xfId="1" applyNumberFormat="1" applyFont="1" applyFill="1" applyBorder="1" applyAlignment="1">
      <alignment horizontal="center"/>
    </xf>
    <xf numFmtId="165" fontId="4" fillId="27" borderId="34" xfId="1" applyNumberFormat="1" applyFont="1" applyFill="1" applyBorder="1" applyAlignment="1">
      <alignment horizontal="center"/>
    </xf>
    <xf numFmtId="165" fontId="4" fillId="27" borderId="16" xfId="1" applyNumberFormat="1" applyFont="1" applyFill="1" applyBorder="1" applyAlignment="1">
      <alignment horizontal="center"/>
    </xf>
    <xf numFmtId="0" fontId="12" fillId="22" borderId="6" xfId="0" applyFont="1" applyFill="1" applyBorder="1" applyAlignment="1">
      <alignment horizontal="center" vertical="center"/>
    </xf>
    <xf numFmtId="0" fontId="12" fillId="22" borderId="5" xfId="0" applyFont="1" applyFill="1" applyBorder="1" applyAlignment="1">
      <alignment horizontal="center" vertical="center"/>
    </xf>
    <xf numFmtId="0" fontId="12" fillId="22" borderId="7" xfId="0" applyFont="1" applyFill="1" applyBorder="1" applyAlignment="1">
      <alignment horizontal="center" vertical="center"/>
    </xf>
    <xf numFmtId="0" fontId="2" fillId="27" borderId="0" xfId="0" applyFont="1" applyFill="1" applyAlignment="1">
      <alignment horizontal="center"/>
    </xf>
    <xf numFmtId="0" fontId="5" fillId="27" borderId="0" xfId="0" applyFont="1" applyFill="1" applyAlignment="1">
      <alignment horizontal="center"/>
    </xf>
    <xf numFmtId="0" fontId="5" fillId="22" borderId="11" xfId="0" applyFont="1" applyFill="1" applyBorder="1" applyAlignment="1">
      <alignment horizontal="center"/>
    </xf>
    <xf numFmtId="0" fontId="2" fillId="22" borderId="0" xfId="0" applyFont="1" applyFill="1" applyAlignment="1">
      <alignment horizontal="center"/>
    </xf>
    <xf numFmtId="0" fontId="5" fillId="2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22" borderId="6" xfId="0" applyFont="1" applyFill="1" applyBorder="1" applyAlignment="1">
      <alignment horizontal="center" vertical="center"/>
    </xf>
    <xf numFmtId="0" fontId="9" fillId="22" borderId="5" xfId="0" applyFont="1" applyFill="1" applyBorder="1" applyAlignment="1">
      <alignment horizontal="center" vertical="center"/>
    </xf>
    <xf numFmtId="0" fontId="9" fillId="22" borderId="7" xfId="0" applyFont="1" applyFill="1" applyBorder="1" applyAlignment="1">
      <alignment horizontal="center" vertical="center"/>
    </xf>
    <xf numFmtId="165" fontId="4" fillId="22" borderId="9" xfId="1" applyNumberFormat="1" applyFont="1" applyFill="1" applyBorder="1" applyAlignment="1">
      <alignment horizontal="center"/>
    </xf>
    <xf numFmtId="165" fontId="4" fillId="22" borderId="34" xfId="1" applyNumberFormat="1" applyFont="1" applyFill="1" applyBorder="1" applyAlignment="1">
      <alignment horizontal="center"/>
    </xf>
    <xf numFmtId="165" fontId="4" fillId="22" borderId="16" xfId="1" applyNumberFormat="1" applyFont="1" applyFill="1" applyBorder="1" applyAlignment="1">
      <alignment horizontal="center"/>
    </xf>
    <xf numFmtId="0" fontId="13" fillId="22" borderId="6" xfId="0" applyFont="1" applyFill="1" applyBorder="1" applyAlignment="1">
      <alignment horizontal="center" vertical="center"/>
    </xf>
    <xf numFmtId="0" fontId="13" fillId="22" borderId="5" xfId="0" applyFont="1" applyFill="1" applyBorder="1" applyAlignment="1">
      <alignment horizontal="center" vertical="center"/>
    </xf>
    <xf numFmtId="0" fontId="13" fillId="22" borderId="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/>
    </xf>
    <xf numFmtId="0" fontId="20" fillId="3" borderId="6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5" fillId="27" borderId="11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2" fillId="25" borderId="0" xfId="0" applyFont="1" applyFill="1" applyAlignment="1">
      <alignment horizontal="center"/>
    </xf>
    <xf numFmtId="0" fontId="5" fillId="25" borderId="0" xfId="0" applyFont="1" applyFill="1" applyAlignment="1">
      <alignment horizontal="center"/>
    </xf>
    <xf numFmtId="0" fontId="9" fillId="25" borderId="6" xfId="0" applyFont="1" applyFill="1" applyBorder="1" applyAlignment="1">
      <alignment horizontal="center" vertical="center"/>
    </xf>
    <xf numFmtId="0" fontId="9" fillId="25" borderId="5" xfId="0" applyFont="1" applyFill="1" applyBorder="1" applyAlignment="1">
      <alignment horizontal="center" vertical="center"/>
    </xf>
    <xf numFmtId="0" fontId="9" fillId="25" borderId="7" xfId="0" applyFont="1" applyFill="1" applyBorder="1" applyAlignment="1">
      <alignment horizontal="center" vertical="center"/>
    </xf>
    <xf numFmtId="165" fontId="4" fillId="25" borderId="9" xfId="1" applyNumberFormat="1" applyFont="1" applyFill="1" applyBorder="1" applyAlignment="1">
      <alignment horizontal="center"/>
    </xf>
    <xf numFmtId="165" fontId="4" fillId="25" borderId="34" xfId="1" applyNumberFormat="1" applyFont="1" applyFill="1" applyBorder="1" applyAlignment="1">
      <alignment horizontal="center"/>
    </xf>
    <xf numFmtId="165" fontId="4" fillId="25" borderId="16" xfId="1" applyNumberFormat="1" applyFont="1" applyFill="1" applyBorder="1" applyAlignment="1">
      <alignment horizontal="center"/>
    </xf>
    <xf numFmtId="0" fontId="24" fillId="3" borderId="1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/>
    </xf>
    <xf numFmtId="0" fontId="26" fillId="22" borderId="6" xfId="0" applyFont="1" applyFill="1" applyBorder="1" applyAlignment="1">
      <alignment horizontal="center" vertical="center"/>
    </xf>
    <xf numFmtId="0" fontId="26" fillId="22" borderId="5" xfId="0" applyFont="1" applyFill="1" applyBorder="1" applyAlignment="1">
      <alignment horizontal="center" vertical="center"/>
    </xf>
    <xf numFmtId="0" fontId="26" fillId="22" borderId="7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/>
    </xf>
    <xf numFmtId="0" fontId="26" fillId="3" borderId="7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5" fillId="60" borderId="0" xfId="0" applyFont="1" applyFill="1" applyAlignment="1">
      <alignment horizontal="center"/>
    </xf>
    <xf numFmtId="0" fontId="5" fillId="5" borderId="11" xfId="0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165" fontId="4" fillId="5" borderId="9" xfId="1" applyNumberFormat="1" applyFont="1" applyFill="1" applyBorder="1" applyAlignment="1">
      <alignment horizontal="center"/>
    </xf>
    <xf numFmtId="165" fontId="4" fillId="5" borderId="34" xfId="1" applyNumberFormat="1" applyFont="1" applyFill="1" applyBorder="1" applyAlignment="1">
      <alignment horizontal="center"/>
    </xf>
    <xf numFmtId="165" fontId="4" fillId="5" borderId="16" xfId="1" applyNumberFormat="1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165" fontId="4" fillId="50" borderId="9" xfId="1" applyNumberFormat="1" applyFont="1" applyFill="1" applyBorder="1" applyAlignment="1">
      <alignment horizontal="center"/>
    </xf>
    <xf numFmtId="165" fontId="4" fillId="50" borderId="34" xfId="1" applyNumberFormat="1" applyFont="1" applyFill="1" applyBorder="1" applyAlignment="1">
      <alignment horizontal="center"/>
    </xf>
    <xf numFmtId="165" fontId="4" fillId="50" borderId="16" xfId="1" applyNumberFormat="1" applyFont="1" applyFill="1" applyBorder="1" applyAlignment="1">
      <alignment horizontal="center"/>
    </xf>
    <xf numFmtId="0" fontId="9" fillId="50" borderId="6" xfId="0" applyFont="1" applyFill="1" applyBorder="1" applyAlignment="1">
      <alignment horizontal="center" vertical="center"/>
    </xf>
    <xf numFmtId="0" fontId="9" fillId="50" borderId="5" xfId="0" applyFont="1" applyFill="1" applyBorder="1" applyAlignment="1">
      <alignment horizontal="center" vertical="center"/>
    </xf>
    <xf numFmtId="0" fontId="9" fillId="50" borderId="7" xfId="0" applyFont="1" applyFill="1" applyBorder="1" applyAlignment="1">
      <alignment horizontal="center" vertical="center"/>
    </xf>
    <xf numFmtId="0" fontId="2" fillId="60" borderId="0" xfId="0" applyFont="1" applyFill="1" applyAlignment="1">
      <alignment horizontal="center"/>
    </xf>
    <xf numFmtId="0" fontId="2" fillId="50" borderId="0" xfId="0" applyFont="1" applyFill="1" applyAlignment="1">
      <alignment horizontal="center"/>
    </xf>
    <xf numFmtId="0" fontId="5" fillId="50" borderId="0" xfId="0" applyFont="1" applyFill="1" applyAlignment="1">
      <alignment horizontal="center"/>
    </xf>
    <xf numFmtId="0" fontId="5" fillId="50" borderId="11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5" fillId="54" borderId="0" xfId="0" applyFont="1" applyFill="1" applyAlignment="1">
      <alignment horizontal="center"/>
    </xf>
    <xf numFmtId="0" fontId="2" fillId="54" borderId="0" xfId="0" applyFont="1" applyFill="1" applyAlignment="1">
      <alignment horizontal="center"/>
    </xf>
    <xf numFmtId="165" fontId="4" fillId="54" borderId="9" xfId="1" applyNumberFormat="1" applyFont="1" applyFill="1" applyBorder="1" applyAlignment="1">
      <alignment horizontal="center"/>
    </xf>
    <xf numFmtId="165" fontId="4" fillId="54" borderId="34" xfId="1" applyNumberFormat="1" applyFont="1" applyFill="1" applyBorder="1" applyAlignment="1">
      <alignment horizontal="center"/>
    </xf>
    <xf numFmtId="165" fontId="4" fillId="54" borderId="16" xfId="1" applyNumberFormat="1" applyFont="1" applyFill="1" applyBorder="1" applyAlignment="1">
      <alignment horizontal="center"/>
    </xf>
    <xf numFmtId="0" fontId="9" fillId="54" borderId="6" xfId="0" applyFont="1" applyFill="1" applyBorder="1" applyAlignment="1">
      <alignment horizontal="center" vertical="center"/>
    </xf>
    <xf numFmtId="0" fontId="9" fillId="54" borderId="5" xfId="0" applyFont="1" applyFill="1" applyBorder="1" applyAlignment="1">
      <alignment horizontal="center" vertical="center"/>
    </xf>
    <xf numFmtId="0" fontId="9" fillId="54" borderId="7" xfId="0" applyFont="1" applyFill="1" applyBorder="1" applyAlignment="1">
      <alignment horizontal="center" vertical="center"/>
    </xf>
    <xf numFmtId="0" fontId="2" fillId="23" borderId="0" xfId="0" applyFont="1" applyFill="1" applyAlignment="1">
      <alignment horizontal="center"/>
    </xf>
    <xf numFmtId="0" fontId="5" fillId="23" borderId="0" xfId="0" applyFont="1" applyFill="1" applyAlignment="1">
      <alignment horizontal="center"/>
    </xf>
    <xf numFmtId="0" fontId="12" fillId="23" borderId="6" xfId="0" applyFont="1" applyFill="1" applyBorder="1" applyAlignment="1">
      <alignment horizontal="center" vertical="center"/>
    </xf>
    <xf numFmtId="0" fontId="12" fillId="23" borderId="5" xfId="0" applyFont="1" applyFill="1" applyBorder="1" applyAlignment="1">
      <alignment horizontal="center" vertical="center"/>
    </xf>
    <xf numFmtId="0" fontId="12" fillId="23" borderId="7" xfId="0" applyFont="1" applyFill="1" applyBorder="1" applyAlignment="1">
      <alignment horizontal="center" vertical="center"/>
    </xf>
    <xf numFmtId="165" fontId="4" fillId="23" borderId="9" xfId="1" applyNumberFormat="1" applyFont="1" applyFill="1" applyBorder="1" applyAlignment="1">
      <alignment horizontal="center"/>
    </xf>
    <xf numFmtId="165" fontId="4" fillId="23" borderId="34" xfId="1" applyNumberFormat="1" applyFont="1" applyFill="1" applyBorder="1" applyAlignment="1">
      <alignment horizontal="center"/>
    </xf>
    <xf numFmtId="165" fontId="4" fillId="23" borderId="16" xfId="1" applyNumberFormat="1" applyFont="1" applyFill="1" applyBorder="1" applyAlignment="1">
      <alignment horizontal="center"/>
    </xf>
    <xf numFmtId="0" fontId="5" fillId="23" borderId="6" xfId="0" applyFont="1" applyFill="1" applyBorder="1" applyAlignment="1">
      <alignment horizontal="center" vertical="center"/>
    </xf>
    <xf numFmtId="0" fontId="5" fillId="23" borderId="5" xfId="0" applyFont="1" applyFill="1" applyBorder="1" applyAlignment="1">
      <alignment horizontal="center" vertical="center"/>
    </xf>
    <xf numFmtId="0" fontId="5" fillId="23" borderId="7" xfId="0" applyFont="1" applyFill="1" applyBorder="1" applyAlignment="1">
      <alignment horizontal="center" vertical="center"/>
    </xf>
    <xf numFmtId="0" fontId="10" fillId="23" borderId="6" xfId="0" applyFont="1" applyFill="1" applyBorder="1" applyAlignment="1">
      <alignment horizontal="center" vertical="center"/>
    </xf>
    <xf numFmtId="0" fontId="10" fillId="23" borderId="5" xfId="0" applyFont="1" applyFill="1" applyBorder="1" applyAlignment="1">
      <alignment horizontal="center" vertical="center"/>
    </xf>
    <xf numFmtId="0" fontId="10" fillId="23" borderId="7" xfId="0" applyFont="1" applyFill="1" applyBorder="1" applyAlignment="1">
      <alignment horizontal="center" vertical="center"/>
    </xf>
    <xf numFmtId="0" fontId="6" fillId="23" borderId="6" xfId="0" applyFont="1" applyFill="1" applyBorder="1" applyAlignment="1">
      <alignment horizontal="center" vertical="center"/>
    </xf>
    <xf numFmtId="0" fontId="6" fillId="23" borderId="5" xfId="0" applyFont="1" applyFill="1" applyBorder="1" applyAlignment="1">
      <alignment horizontal="center" vertical="center"/>
    </xf>
    <xf numFmtId="0" fontId="6" fillId="23" borderId="7" xfId="0" applyFont="1" applyFill="1" applyBorder="1" applyAlignment="1">
      <alignment horizontal="center" vertical="center"/>
    </xf>
    <xf numFmtId="0" fontId="9" fillId="23" borderId="6" xfId="0" applyFont="1" applyFill="1" applyBorder="1" applyAlignment="1">
      <alignment horizontal="center" vertical="center"/>
    </xf>
    <xf numFmtId="0" fontId="9" fillId="23" borderId="5" xfId="0" applyFont="1" applyFill="1" applyBorder="1" applyAlignment="1">
      <alignment horizontal="center" vertical="center"/>
    </xf>
    <xf numFmtId="0" fontId="9" fillId="23" borderId="7" xfId="0" applyFont="1" applyFill="1" applyBorder="1" applyAlignment="1">
      <alignment horizontal="center" vertical="center"/>
    </xf>
    <xf numFmtId="0" fontId="14" fillId="23" borderId="6" xfId="0" applyFont="1" applyFill="1" applyBorder="1" applyAlignment="1">
      <alignment horizontal="center" vertical="center"/>
    </xf>
    <xf numFmtId="0" fontId="14" fillId="23" borderId="5" xfId="0" applyFont="1" applyFill="1" applyBorder="1" applyAlignment="1">
      <alignment horizontal="center" vertical="center"/>
    </xf>
    <xf numFmtId="0" fontId="14" fillId="23" borderId="7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55" borderId="0" xfId="0" applyFont="1" applyFill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29" borderId="2" xfId="0" applyFont="1" applyFill="1" applyBorder="1" applyAlignment="1">
      <alignment horizontal="center"/>
    </xf>
    <xf numFmtId="0" fontId="5" fillId="55" borderId="0" xfId="0" applyFont="1" applyFill="1" applyAlignment="1">
      <alignment horizontal="center"/>
    </xf>
    <xf numFmtId="0" fontId="9" fillId="55" borderId="6" xfId="0" applyFont="1" applyFill="1" applyBorder="1" applyAlignment="1">
      <alignment horizontal="center" vertical="center"/>
    </xf>
    <xf numFmtId="0" fontId="9" fillId="55" borderId="5" xfId="0" applyFont="1" applyFill="1" applyBorder="1" applyAlignment="1">
      <alignment horizontal="center" vertical="center"/>
    </xf>
    <xf numFmtId="0" fontId="9" fillId="55" borderId="7" xfId="0" applyFont="1" applyFill="1" applyBorder="1" applyAlignment="1">
      <alignment horizontal="center" vertical="center"/>
    </xf>
    <xf numFmtId="165" fontId="4" fillId="55" borderId="9" xfId="1" applyNumberFormat="1" applyFont="1" applyFill="1" applyBorder="1" applyAlignment="1">
      <alignment horizontal="center"/>
    </xf>
    <xf numFmtId="165" fontId="4" fillId="55" borderId="34" xfId="1" applyNumberFormat="1" applyFont="1" applyFill="1" applyBorder="1" applyAlignment="1">
      <alignment horizontal="center"/>
    </xf>
    <xf numFmtId="165" fontId="4" fillId="55" borderId="16" xfId="1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horizontal="center" vertical="center"/>
    </xf>
    <xf numFmtId="0" fontId="10" fillId="22" borderId="2" xfId="0" applyFont="1" applyFill="1" applyBorder="1" applyAlignment="1">
      <alignment horizontal="center" vertical="center"/>
    </xf>
    <xf numFmtId="0" fontId="10" fillId="22" borderId="3" xfId="0" applyFont="1" applyFill="1" applyBorder="1" applyAlignment="1">
      <alignment horizontal="center" vertical="center"/>
    </xf>
    <xf numFmtId="0" fontId="15" fillId="22" borderId="11" xfId="0" applyFont="1" applyFill="1" applyBorder="1" applyAlignment="1">
      <alignment horizontal="center"/>
    </xf>
    <xf numFmtId="0" fontId="27" fillId="22" borderId="1" xfId="0" applyFont="1" applyFill="1" applyBorder="1" applyAlignment="1">
      <alignment horizontal="center" vertical="center"/>
    </xf>
    <xf numFmtId="0" fontId="27" fillId="22" borderId="2" xfId="0" applyFont="1" applyFill="1" applyBorder="1" applyAlignment="1">
      <alignment horizontal="center" vertical="center"/>
    </xf>
    <xf numFmtId="0" fontId="27" fillId="22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9" fillId="25" borderId="1" xfId="0" applyFont="1" applyFill="1" applyBorder="1" applyAlignment="1">
      <alignment horizontal="center" vertical="center"/>
    </xf>
    <xf numFmtId="0" fontId="9" fillId="25" borderId="2" xfId="0" applyFont="1" applyFill="1" applyBorder="1" applyAlignment="1">
      <alignment horizontal="center" vertical="center"/>
    </xf>
    <xf numFmtId="0" fontId="9" fillId="25" borderId="3" xfId="0" applyFont="1" applyFill="1" applyBorder="1" applyAlignment="1">
      <alignment horizontal="center" vertical="center"/>
    </xf>
    <xf numFmtId="0" fontId="5" fillId="27" borderId="1" xfId="0" applyFont="1" applyFill="1" applyBorder="1" applyAlignment="1">
      <alignment horizontal="center" vertical="center"/>
    </xf>
    <xf numFmtId="0" fontId="5" fillId="27" borderId="2" xfId="0" applyFont="1" applyFill="1" applyBorder="1" applyAlignment="1">
      <alignment horizontal="center" vertical="center"/>
    </xf>
    <xf numFmtId="0" fontId="5" fillId="27" borderId="3" xfId="0" applyFont="1" applyFill="1" applyBorder="1" applyAlignment="1">
      <alignment horizontal="center" vertical="center"/>
    </xf>
    <xf numFmtId="0" fontId="37" fillId="0" borderId="9" xfId="0" applyFont="1" applyBorder="1" applyAlignment="1">
      <alignment horizontal="center"/>
    </xf>
    <xf numFmtId="0" fontId="37" fillId="0" borderId="16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8" fillId="0" borderId="39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7" xfId="0" applyFont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165" fontId="37" fillId="0" borderId="10" xfId="1" applyNumberFormat="1" applyFont="1" applyFill="1" applyBorder="1" applyAlignment="1">
      <alignment horizontal="center"/>
    </xf>
    <xf numFmtId="165" fontId="37" fillId="0" borderId="34" xfId="1" applyNumberFormat="1" applyFont="1" applyFill="1" applyBorder="1" applyAlignment="1">
      <alignment horizontal="center"/>
    </xf>
    <xf numFmtId="165" fontId="37" fillId="0" borderId="16" xfId="1" applyNumberFormat="1" applyFont="1" applyFill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37" fillId="24" borderId="9" xfId="0" applyFont="1" applyFill="1" applyBorder="1" applyAlignment="1">
      <alignment horizontal="center"/>
    </xf>
    <xf numFmtId="0" fontId="37" fillId="24" borderId="16" xfId="0" applyFont="1" applyFill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52" fillId="0" borderId="1" xfId="0" applyFont="1" applyBorder="1" applyAlignment="1">
      <alignment horizontal="center"/>
    </xf>
    <xf numFmtId="0" fontId="52" fillId="0" borderId="2" xfId="0" applyFont="1" applyBorder="1" applyAlignment="1">
      <alignment horizontal="center"/>
    </xf>
    <xf numFmtId="0" fontId="52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  <xf numFmtId="0" fontId="53" fillId="0" borderId="10" xfId="0" applyFont="1" applyBorder="1" applyAlignment="1">
      <alignment horizontal="center"/>
    </xf>
    <xf numFmtId="0" fontId="53" fillId="0" borderId="34" xfId="0" applyFont="1" applyBorder="1" applyAlignment="1">
      <alignment horizontal="center"/>
    </xf>
    <xf numFmtId="0" fontId="53" fillId="0" borderId="16" xfId="0" applyFont="1" applyBorder="1" applyAlignment="1">
      <alignment horizontal="center"/>
    </xf>
  </cellXfs>
  <cellStyles count="4">
    <cellStyle name="Comma" xfId="1" builtinId="3"/>
    <cellStyle name="Comma 2" xfId="2" xr:uid="{00000000-0005-0000-0000-000001000000}"/>
    <cellStyle name="Comma 2 2" xfId="3" xr:uid="{00000000-0005-0000-0000-000002000000}"/>
    <cellStyle name="Normal" xfId="0" builtinId="0"/>
  </cellStyles>
  <dxfs count="0"/>
  <tableStyles count="0" defaultTableStyle="TableStyleMedium9" defaultPivotStyle="PivotStyleLight16"/>
  <colors>
    <mruColors>
      <color rgb="FFCCFFF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ources/directory/a97de84f-1b29-447a-9dae-988f1cb182a1.ExcelAutomationServiceFrontend.WorkingDir/NoAVScans/9b660745-f3b5-40fb-af03-70b8d14e2c78/in/&#3619;&#3617;.&#3608;.&#3588;.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ช่องคีย์"/>
      <sheetName val="โตนด"/>
      <sheetName val="ทุ่งหลวง"/>
      <sheetName val="บ้านป้อม"/>
      <sheetName val="ศรีคีรีมาศ"/>
      <sheetName val="สามพวง"/>
      <sheetName val="หนองจิก"/>
      <sheetName val="หนองกระดิ่ง"/>
      <sheetName val="นาเชิงคีรี"/>
      <sheetName val="บ้านน้ำพุ"/>
      <sheetName val="ทุ่งยางเมือง"/>
      <sheetName val="รต."/>
      <sheetName val="รอ."/>
    </sheetNames>
    <sheetDataSet>
      <sheetData sheetId="0" refreshError="1">
        <row r="128">
          <cell r="AM128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0"/>
  </sheetPr>
  <dimension ref="A1:IA147"/>
  <sheetViews>
    <sheetView tabSelected="1" zoomScale="70" zoomScaleNormal="70" workbookViewId="0">
      <selection activeCell="BZ13" sqref="BZ13"/>
    </sheetView>
  </sheetViews>
  <sheetFormatPr defaultColWidth="9.109375" defaultRowHeight="24.6"/>
  <cols>
    <col min="1" max="1" width="4.88671875" style="737" customWidth="1"/>
    <col min="2" max="2" width="10.33203125" style="786" bestFit="1" customWidth="1"/>
    <col min="3" max="3" width="9.33203125" style="786" bestFit="1" customWidth="1"/>
    <col min="4" max="4" width="2.6640625" style="786" hidden="1" customWidth="1"/>
    <col min="5" max="5" width="1.88671875" style="786" hidden="1" customWidth="1"/>
    <col min="6" max="6" width="10.44140625" style="787" customWidth="1"/>
    <col min="7" max="7" width="10.33203125" style="786" customWidth="1"/>
    <col min="8" max="8" width="8" style="786" customWidth="1"/>
    <col min="9" max="9" width="11.33203125" style="786" bestFit="1" customWidth="1"/>
    <col min="10" max="10" width="8.6640625" style="786" customWidth="1"/>
    <col min="11" max="11" width="4.88671875" style="788" customWidth="1"/>
    <col min="12" max="12" width="9.88671875" style="786" customWidth="1"/>
    <col min="13" max="13" width="9.33203125" style="786" customWidth="1"/>
    <col min="14" max="14" width="5.5546875" style="786" hidden="1" customWidth="1"/>
    <col min="15" max="15" width="8" style="786" hidden="1" customWidth="1"/>
    <col min="16" max="16" width="9.109375" style="786" customWidth="1"/>
    <col min="17" max="17" width="8.6640625" style="786" customWidth="1"/>
    <col min="18" max="18" width="8" style="786" customWidth="1"/>
    <col min="19" max="19" width="9.33203125" style="786" customWidth="1"/>
    <col min="20" max="20" width="9.5546875" style="786" customWidth="1"/>
    <col min="21" max="21" width="4.88671875" style="542" customWidth="1"/>
    <col min="22" max="23" width="9.109375" style="542"/>
    <col min="24" max="25" width="4.88671875" style="542" hidden="1" customWidth="1"/>
    <col min="26" max="26" width="9.33203125" style="542" bestFit="1" customWidth="1"/>
    <col min="27" max="27" width="8.6640625" style="542" customWidth="1"/>
    <col min="28" max="28" width="8" style="542" customWidth="1"/>
    <col min="29" max="29" width="9.33203125" style="542" customWidth="1"/>
    <col min="30" max="30" width="9.109375" style="542"/>
    <col min="31" max="31" width="4.88671875" style="542" customWidth="1"/>
    <col min="32" max="33" width="9.109375" style="542"/>
    <col min="34" max="34" width="4.88671875" style="542" hidden="1" customWidth="1"/>
    <col min="35" max="35" width="7.88671875" style="542" hidden="1" customWidth="1"/>
    <col min="36" max="36" width="9.109375" style="542"/>
    <col min="37" max="37" width="8.6640625" style="542" customWidth="1"/>
    <col min="38" max="38" width="8" style="542" customWidth="1"/>
    <col min="39" max="40" width="9.109375" style="542"/>
    <col min="41" max="41" width="4.88671875" style="542" customWidth="1"/>
    <col min="42" max="43" width="9.109375" style="542" customWidth="1"/>
    <col min="44" max="44" width="5" style="542" customWidth="1"/>
    <col min="45" max="45" width="5.109375" style="542" customWidth="1"/>
    <col min="46" max="46" width="9.109375" style="542" customWidth="1"/>
    <col min="47" max="47" width="8.6640625" style="542" customWidth="1"/>
    <col min="48" max="48" width="8" style="542" customWidth="1"/>
    <col min="49" max="50" width="9.109375" style="542" customWidth="1"/>
    <col min="51" max="51" width="4.88671875" style="542" customWidth="1"/>
    <col min="52" max="53" width="9.109375" style="542"/>
    <col min="54" max="54" width="4.44140625" style="542" hidden="1" customWidth="1"/>
    <col min="55" max="55" width="4.109375" style="542" hidden="1" customWidth="1"/>
    <col min="56" max="56" width="9.109375" style="542"/>
    <col min="57" max="57" width="8.6640625" style="542" customWidth="1"/>
    <col min="58" max="58" width="8" style="542" customWidth="1"/>
    <col min="59" max="60" width="9.109375" style="542"/>
    <col min="61" max="61" width="4.88671875" style="542" customWidth="1"/>
    <col min="62" max="62" width="11.109375" style="542" customWidth="1"/>
    <col min="63" max="63" width="9.109375" style="542"/>
    <col min="64" max="64" width="9" style="542" customWidth="1"/>
    <col min="65" max="65" width="6.5546875" style="542" hidden="1" customWidth="1"/>
    <col min="66" max="68" width="9.109375" style="542"/>
    <col min="69" max="73" width="9.109375" style="542" customWidth="1"/>
    <col min="74" max="74" width="11.5546875" style="542" customWidth="1"/>
    <col min="75" max="75" width="8.44140625" style="542" customWidth="1"/>
    <col min="76" max="76" width="4.88671875" style="542" customWidth="1"/>
    <col min="77" max="78" width="9.109375" style="542"/>
    <col min="79" max="80" width="3.88671875" style="542" hidden="1" customWidth="1"/>
    <col min="81" max="85" width="9.109375" style="542"/>
    <col min="86" max="86" width="4.88671875" style="542" customWidth="1"/>
    <col min="87" max="88" width="9.109375" style="542"/>
    <col min="89" max="89" width="4" style="542" hidden="1" customWidth="1"/>
    <col min="90" max="90" width="4.33203125" style="542" hidden="1" customWidth="1"/>
    <col min="91" max="93" width="9.109375" style="542"/>
    <col min="94" max="94" width="9.33203125" style="542" bestFit="1" customWidth="1"/>
    <col min="95" max="95" width="9.109375" style="542"/>
    <col min="96" max="96" width="4.88671875" style="542" customWidth="1"/>
    <col min="97" max="98" width="9.109375" style="542"/>
    <col min="99" max="99" width="4.5546875" style="542" hidden="1" customWidth="1"/>
    <col min="100" max="100" width="4.44140625" style="542" hidden="1" customWidth="1"/>
    <col min="101" max="103" width="9.109375" style="542"/>
    <col min="104" max="104" width="9.33203125" style="542" bestFit="1" customWidth="1"/>
    <col min="105" max="105" width="9.109375" style="542"/>
    <col min="106" max="106" width="4.88671875" style="542" customWidth="1"/>
    <col min="107" max="108" width="9.109375" style="542"/>
    <col min="109" max="109" width="4.5546875" style="542" hidden="1" customWidth="1"/>
    <col min="110" max="110" width="4.6640625" style="542" hidden="1" customWidth="1"/>
    <col min="111" max="115" width="9.109375" style="542"/>
    <col min="116" max="116" width="4.88671875" style="542" customWidth="1"/>
    <col min="117" max="118" width="9.109375" style="542"/>
    <col min="119" max="119" width="4.88671875" style="542" hidden="1" customWidth="1"/>
    <col min="120" max="120" width="5.109375" style="542" hidden="1" customWidth="1"/>
    <col min="121" max="125" width="9.109375" style="542"/>
    <col min="126" max="126" width="4.88671875" style="542" customWidth="1"/>
    <col min="127" max="128" width="9.109375" style="542"/>
    <col min="129" max="129" width="5.88671875" style="542" hidden="1" customWidth="1"/>
    <col min="130" max="130" width="5.5546875" style="542" hidden="1" customWidth="1"/>
    <col min="131" max="135" width="9.109375" style="542"/>
    <col min="136" max="136" width="4.88671875" style="542" customWidth="1"/>
    <col min="137" max="138" width="9.109375" style="542"/>
    <col min="139" max="139" width="7.6640625" style="542" hidden="1" customWidth="1"/>
    <col min="140" max="140" width="6" style="542" hidden="1" customWidth="1"/>
    <col min="141" max="145" width="9.109375" style="542"/>
    <col min="146" max="146" width="4.88671875" style="737" customWidth="1"/>
    <col min="147" max="148" width="9.109375" style="542"/>
    <col min="149" max="149" width="8.6640625" style="542" hidden="1" customWidth="1"/>
    <col min="150" max="150" width="5.33203125" style="542" hidden="1" customWidth="1"/>
    <col min="151" max="155" width="9.109375" style="542"/>
    <col min="156" max="156" width="4.88671875" style="542" customWidth="1"/>
    <col min="157" max="158" width="9.109375" style="542"/>
    <col min="159" max="159" width="8.109375" style="542" customWidth="1"/>
    <col min="160" max="160" width="4.88671875" style="542" hidden="1" customWidth="1"/>
    <col min="161" max="165" width="9.109375" style="542"/>
    <col min="166" max="166" width="4.88671875" style="542" customWidth="1"/>
    <col min="167" max="168" width="9.109375" style="542"/>
    <col min="169" max="169" width="8.5546875" style="542" hidden="1" customWidth="1"/>
    <col min="170" max="170" width="5.5546875" style="542" hidden="1" customWidth="1"/>
    <col min="171" max="171" width="10.109375" style="542" customWidth="1"/>
    <col min="172" max="172" width="11.5546875" style="542" customWidth="1"/>
    <col min="173" max="173" width="10.44140625" style="542" customWidth="1"/>
    <col min="174" max="174" width="9.109375" style="542"/>
    <col min="175" max="175" width="11.109375" style="542" customWidth="1"/>
    <col min="176" max="176" width="4.88671875" style="542" customWidth="1"/>
    <col min="177" max="178" width="9.109375" style="542"/>
    <col min="179" max="179" width="9.109375" style="542" customWidth="1"/>
    <col min="180" max="180" width="5" style="542" hidden="1" customWidth="1"/>
    <col min="181" max="185" width="9.109375" style="542"/>
    <col min="186" max="186" width="4.88671875" style="542" customWidth="1"/>
    <col min="187" max="188" width="9.109375" style="542"/>
    <col min="189" max="189" width="8.6640625" style="542" customWidth="1"/>
    <col min="190" max="190" width="5.33203125" style="542" hidden="1" customWidth="1"/>
    <col min="191" max="195" width="9.109375" style="542"/>
    <col min="196" max="196" width="4.88671875" style="542" customWidth="1"/>
    <col min="197" max="199" width="9.109375" style="542"/>
    <col min="200" max="200" width="0" style="542" hidden="1" customWidth="1"/>
    <col min="201" max="205" width="9.109375" style="542"/>
    <col min="206" max="206" width="4.88671875" style="542" customWidth="1"/>
    <col min="207" max="209" width="9.109375" style="542"/>
    <col min="210" max="210" width="0" style="542" hidden="1" customWidth="1"/>
    <col min="211" max="215" width="9.109375" style="542"/>
    <col min="216" max="216" width="4.88671875" style="542" customWidth="1"/>
    <col min="217" max="218" width="9.109375" style="542"/>
    <col min="219" max="219" width="7.5546875" style="542" customWidth="1"/>
    <col min="220" max="220" width="4.44140625" style="542" hidden="1" customWidth="1"/>
    <col min="221" max="225" width="9.109375" style="542"/>
    <col min="226" max="226" width="4.88671875" style="542" customWidth="1"/>
    <col min="227" max="228" width="9.109375" style="542"/>
    <col min="229" max="229" width="6.33203125" style="542" hidden="1" customWidth="1"/>
    <col min="230" max="230" width="5.5546875" style="542" hidden="1" customWidth="1"/>
    <col min="231" max="16384" width="9.109375" style="542"/>
  </cols>
  <sheetData>
    <row r="1" spans="1:235" s="497" customFormat="1" ht="30" customHeight="1">
      <c r="A1" s="1095" t="s">
        <v>226</v>
      </c>
      <c r="B1" s="1096"/>
      <c r="C1" s="1096"/>
      <c r="D1" s="1096"/>
      <c r="E1" s="1096"/>
      <c r="F1" s="1096"/>
      <c r="G1" s="1096"/>
      <c r="H1" s="1096"/>
      <c r="I1" s="1096"/>
      <c r="J1" s="1096"/>
      <c r="K1" s="1095" t="s">
        <v>226</v>
      </c>
      <c r="L1" s="1096"/>
      <c r="M1" s="1096"/>
      <c r="N1" s="1096"/>
      <c r="O1" s="1096"/>
      <c r="P1" s="1096"/>
      <c r="Q1" s="1096"/>
      <c r="R1" s="1096"/>
      <c r="S1" s="1096"/>
      <c r="T1" s="1096"/>
      <c r="U1" s="1095" t="s">
        <v>226</v>
      </c>
      <c r="V1" s="1096"/>
      <c r="W1" s="1096"/>
      <c r="X1" s="1096"/>
      <c r="Y1" s="1096"/>
      <c r="Z1" s="1096"/>
      <c r="AA1" s="1096"/>
      <c r="AB1" s="1096"/>
      <c r="AC1" s="1096"/>
      <c r="AD1" s="1096"/>
      <c r="AE1" s="1095" t="s">
        <v>226</v>
      </c>
      <c r="AF1" s="1096"/>
      <c r="AG1" s="1096"/>
      <c r="AH1" s="1096"/>
      <c r="AI1" s="1096"/>
      <c r="AJ1" s="1096"/>
      <c r="AK1" s="1096"/>
      <c r="AL1" s="1096"/>
      <c r="AM1" s="1096"/>
      <c r="AN1" s="1096"/>
      <c r="AO1" s="1095" t="s">
        <v>226</v>
      </c>
      <c r="AP1" s="1096"/>
      <c r="AQ1" s="1096"/>
      <c r="AR1" s="1096"/>
      <c r="AS1" s="1096"/>
      <c r="AT1" s="1096"/>
      <c r="AU1" s="1096"/>
      <c r="AV1" s="1096"/>
      <c r="AW1" s="1096"/>
      <c r="AX1" s="1096"/>
      <c r="AY1" s="1095" t="s">
        <v>226</v>
      </c>
      <c r="AZ1" s="1096"/>
      <c r="BA1" s="1096"/>
      <c r="BB1" s="1096"/>
      <c r="BC1" s="1096"/>
      <c r="BD1" s="1096"/>
      <c r="BE1" s="1096"/>
      <c r="BF1" s="1096"/>
      <c r="BG1" s="1096"/>
      <c r="BH1" s="1096"/>
      <c r="BI1" s="1095" t="s">
        <v>226</v>
      </c>
      <c r="BJ1" s="1096"/>
      <c r="BK1" s="1096"/>
      <c r="BL1" s="1096"/>
      <c r="BM1" s="1096"/>
      <c r="BN1" s="1096"/>
      <c r="BO1" s="1096"/>
      <c r="BP1" s="1096"/>
      <c r="BQ1" s="1096"/>
      <c r="BR1" s="1096"/>
      <c r="BS1" s="1096"/>
      <c r="BT1" s="1096"/>
      <c r="BU1" s="1096"/>
      <c r="BV1" s="1096"/>
      <c r="BW1" s="1096"/>
      <c r="BX1" s="1095" t="s">
        <v>226</v>
      </c>
      <c r="BY1" s="1096"/>
      <c r="BZ1" s="1096"/>
      <c r="CA1" s="1096"/>
      <c r="CB1" s="1096"/>
      <c r="CC1" s="1096"/>
      <c r="CD1" s="1096"/>
      <c r="CE1" s="1096"/>
      <c r="CF1" s="1096"/>
      <c r="CG1" s="1096"/>
      <c r="CH1" s="1095" t="s">
        <v>226</v>
      </c>
      <c r="CI1" s="1096"/>
      <c r="CJ1" s="1096"/>
      <c r="CK1" s="1096"/>
      <c r="CL1" s="1096"/>
      <c r="CM1" s="1096"/>
      <c r="CN1" s="1096"/>
      <c r="CO1" s="1096"/>
      <c r="CP1" s="1096"/>
      <c r="CQ1" s="1096"/>
      <c r="CR1" s="1095" t="s">
        <v>226</v>
      </c>
      <c r="CS1" s="1096"/>
      <c r="CT1" s="1096"/>
      <c r="CU1" s="1096"/>
      <c r="CV1" s="1096"/>
      <c r="CW1" s="1096"/>
      <c r="CX1" s="1096"/>
      <c r="CY1" s="1096"/>
      <c r="CZ1" s="1096"/>
      <c r="DA1" s="1096"/>
      <c r="DB1" s="1095" t="s">
        <v>226</v>
      </c>
      <c r="DC1" s="1096"/>
      <c r="DD1" s="1096"/>
      <c r="DE1" s="1096"/>
      <c r="DF1" s="1096"/>
      <c r="DG1" s="1096"/>
      <c r="DH1" s="1096"/>
      <c r="DI1" s="1096"/>
      <c r="DJ1" s="1096"/>
      <c r="DK1" s="1096"/>
      <c r="DL1" s="1095" t="s">
        <v>226</v>
      </c>
      <c r="DM1" s="1096"/>
      <c r="DN1" s="1096"/>
      <c r="DO1" s="1096"/>
      <c r="DP1" s="1096"/>
      <c r="DQ1" s="1096"/>
      <c r="DR1" s="1096"/>
      <c r="DS1" s="1096"/>
      <c r="DT1" s="1096"/>
      <c r="DU1" s="1096"/>
      <c r="DV1" s="1095" t="s">
        <v>226</v>
      </c>
      <c r="DW1" s="1096"/>
      <c r="DX1" s="1096"/>
      <c r="DY1" s="1096"/>
      <c r="DZ1" s="1096"/>
      <c r="EA1" s="1096"/>
      <c r="EB1" s="1096"/>
      <c r="EC1" s="1096"/>
      <c r="ED1" s="1096"/>
      <c r="EE1" s="1096"/>
      <c r="EF1" s="1095" t="s">
        <v>226</v>
      </c>
      <c r="EG1" s="1096"/>
      <c r="EH1" s="1096"/>
      <c r="EI1" s="1096"/>
      <c r="EJ1" s="1096"/>
      <c r="EK1" s="1096"/>
      <c r="EL1" s="1096"/>
      <c r="EM1" s="1096"/>
      <c r="EN1" s="1096"/>
      <c r="EO1" s="1096"/>
      <c r="EP1" s="1095" t="s">
        <v>226</v>
      </c>
      <c r="EQ1" s="1096"/>
      <c r="ER1" s="1096"/>
      <c r="ES1" s="1096"/>
      <c r="ET1" s="1096"/>
      <c r="EU1" s="1096"/>
      <c r="EV1" s="1096"/>
      <c r="EW1" s="1096"/>
      <c r="EX1" s="1096"/>
      <c r="EY1" s="1096"/>
      <c r="EZ1" s="1095" t="s">
        <v>226</v>
      </c>
      <c r="FA1" s="1096"/>
      <c r="FB1" s="1096"/>
      <c r="FC1" s="1096"/>
      <c r="FD1" s="1096"/>
      <c r="FE1" s="1096"/>
      <c r="FF1" s="1096"/>
      <c r="FG1" s="1096"/>
      <c r="FH1" s="1096"/>
      <c r="FI1" s="1096"/>
      <c r="FJ1" s="1095" t="s">
        <v>226</v>
      </c>
      <c r="FK1" s="1096"/>
      <c r="FL1" s="1096"/>
      <c r="FM1" s="1096"/>
      <c r="FN1" s="1096"/>
      <c r="FO1" s="1096"/>
      <c r="FP1" s="1096"/>
      <c r="FQ1" s="1096"/>
      <c r="FR1" s="1096"/>
      <c r="FS1" s="1096"/>
      <c r="FT1" s="1095" t="s">
        <v>226</v>
      </c>
      <c r="FU1" s="1096"/>
      <c r="FV1" s="1096"/>
      <c r="FW1" s="1096"/>
      <c r="FX1" s="1096"/>
      <c r="FY1" s="1096"/>
      <c r="FZ1" s="1096"/>
      <c r="GA1" s="1096"/>
      <c r="GB1" s="1096"/>
      <c r="GC1" s="1096"/>
      <c r="GD1" s="1095" t="s">
        <v>226</v>
      </c>
      <c r="GE1" s="1096"/>
      <c r="GF1" s="1096"/>
      <c r="GG1" s="1096"/>
      <c r="GH1" s="1096"/>
      <c r="GI1" s="1096"/>
      <c r="GJ1" s="1096"/>
      <c r="GK1" s="1096"/>
      <c r="GL1" s="1096"/>
      <c r="GM1" s="1096"/>
      <c r="GN1" s="1095" t="s">
        <v>226</v>
      </c>
      <c r="GO1" s="1096"/>
      <c r="GP1" s="1096"/>
      <c r="GQ1" s="1096"/>
      <c r="GR1" s="1096"/>
      <c r="GS1" s="1096"/>
      <c r="GT1" s="1096"/>
      <c r="GU1" s="1096"/>
      <c r="GV1" s="1096"/>
      <c r="GW1" s="1096"/>
      <c r="GX1" s="1104" t="s">
        <v>226</v>
      </c>
      <c r="GY1" s="1105"/>
      <c r="GZ1" s="1105"/>
      <c r="HA1" s="1105"/>
      <c r="HB1" s="1105"/>
      <c r="HC1" s="1105"/>
      <c r="HD1" s="1105"/>
      <c r="HE1" s="1105"/>
      <c r="HF1" s="1105"/>
      <c r="HG1" s="1105"/>
      <c r="HH1" s="1091" t="s">
        <v>226</v>
      </c>
      <c r="HI1" s="1092"/>
      <c r="HJ1" s="1092"/>
      <c r="HK1" s="1092"/>
      <c r="HL1" s="1092"/>
      <c r="HM1" s="1092"/>
      <c r="HN1" s="1092"/>
      <c r="HO1" s="1092"/>
      <c r="HP1" s="1092"/>
      <c r="HQ1" s="1092"/>
      <c r="HR1" s="1091" t="s">
        <v>226</v>
      </c>
      <c r="HS1" s="1092"/>
      <c r="HT1" s="1092"/>
      <c r="HU1" s="1092"/>
      <c r="HV1" s="1092"/>
      <c r="HW1" s="1092"/>
      <c r="HX1" s="1092"/>
      <c r="HY1" s="1092"/>
      <c r="HZ1" s="1092"/>
      <c r="IA1" s="1092"/>
    </row>
    <row r="2" spans="1:235" s="498" customFormat="1">
      <c r="A2" s="1169" t="s">
        <v>220</v>
      </c>
      <c r="B2" s="1170"/>
      <c r="C2" s="1170"/>
      <c r="D2" s="1170"/>
      <c r="E2" s="1170"/>
      <c r="F2" s="1170"/>
      <c r="G2" s="1170"/>
      <c r="H2" s="1170"/>
      <c r="I2" s="1170"/>
      <c r="J2" s="1170"/>
      <c r="K2" s="1183" t="s">
        <v>221</v>
      </c>
      <c r="L2" s="1184"/>
      <c r="M2" s="1184"/>
      <c r="N2" s="1184"/>
      <c r="O2" s="1184"/>
      <c r="P2" s="1184"/>
      <c r="Q2" s="1184"/>
      <c r="R2" s="1184"/>
      <c r="S2" s="1184"/>
      <c r="T2" s="1184"/>
      <c r="U2" s="1131" t="s">
        <v>249</v>
      </c>
      <c r="V2" s="1132"/>
      <c r="W2" s="1132"/>
      <c r="X2" s="1132"/>
      <c r="Y2" s="1132"/>
      <c r="Z2" s="1132"/>
      <c r="AA2" s="1132"/>
      <c r="AB2" s="1132"/>
      <c r="AC2" s="1132"/>
      <c r="AD2" s="1132"/>
      <c r="AE2" s="1097" t="s">
        <v>243</v>
      </c>
      <c r="AF2" s="1098"/>
      <c r="AG2" s="1098"/>
      <c r="AH2" s="1098"/>
      <c r="AI2" s="1098"/>
      <c r="AJ2" s="1098"/>
      <c r="AK2" s="1098"/>
      <c r="AL2" s="1098"/>
      <c r="AM2" s="1098"/>
      <c r="AN2" s="1098"/>
      <c r="AO2" s="1088" t="s">
        <v>188</v>
      </c>
      <c r="AP2" s="1089"/>
      <c r="AQ2" s="1089"/>
      <c r="AR2" s="1089"/>
      <c r="AS2" s="1089"/>
      <c r="AT2" s="1089"/>
      <c r="AU2" s="1089"/>
      <c r="AV2" s="1089"/>
      <c r="AW2" s="1089"/>
      <c r="AX2" s="1089"/>
      <c r="AY2" s="1199" t="s">
        <v>27</v>
      </c>
      <c r="AZ2" s="1200"/>
      <c r="BA2" s="1200"/>
      <c r="BB2" s="1200"/>
      <c r="BC2" s="1200"/>
      <c r="BD2" s="1200"/>
      <c r="BE2" s="1200"/>
      <c r="BF2" s="1200"/>
      <c r="BG2" s="1200"/>
      <c r="BH2" s="1200"/>
      <c r="BI2" s="1206" t="s">
        <v>28</v>
      </c>
      <c r="BJ2" s="1207"/>
      <c r="BK2" s="1207"/>
      <c r="BL2" s="1207"/>
      <c r="BM2" s="1207"/>
      <c r="BN2" s="1207"/>
      <c r="BO2" s="1207"/>
      <c r="BP2" s="1207"/>
      <c r="BQ2" s="1207"/>
      <c r="BR2" s="1207"/>
      <c r="BS2" s="1207"/>
      <c r="BT2" s="1207"/>
      <c r="BU2" s="1207"/>
      <c r="BV2" s="1207"/>
      <c r="BW2" s="1207"/>
      <c r="BX2" s="1093" t="s">
        <v>218</v>
      </c>
      <c r="BY2" s="1094"/>
      <c r="BZ2" s="1094"/>
      <c r="CA2" s="1094"/>
      <c r="CB2" s="1094"/>
      <c r="CC2" s="1094"/>
      <c r="CD2" s="1094"/>
      <c r="CE2" s="1094"/>
      <c r="CF2" s="1094"/>
      <c r="CG2" s="1094"/>
      <c r="CH2" s="1093" t="s">
        <v>327</v>
      </c>
      <c r="CI2" s="1094"/>
      <c r="CJ2" s="1094"/>
      <c r="CK2" s="1094"/>
      <c r="CL2" s="1094"/>
      <c r="CM2" s="1094"/>
      <c r="CN2" s="1094"/>
      <c r="CO2" s="1094"/>
      <c r="CP2" s="1094"/>
      <c r="CQ2" s="1094"/>
      <c r="CR2" s="1113" t="s">
        <v>238</v>
      </c>
      <c r="CS2" s="1114"/>
      <c r="CT2" s="1114"/>
      <c r="CU2" s="1114"/>
      <c r="CV2" s="1114"/>
      <c r="CW2" s="1114"/>
      <c r="CX2" s="1114"/>
      <c r="CY2" s="1114"/>
      <c r="CZ2" s="1114"/>
      <c r="DA2" s="1114"/>
      <c r="DB2" s="1093" t="s">
        <v>304</v>
      </c>
      <c r="DC2" s="1094"/>
      <c r="DD2" s="1094"/>
      <c r="DE2" s="1094"/>
      <c r="DF2" s="1094"/>
      <c r="DG2" s="1094"/>
      <c r="DH2" s="1094"/>
      <c r="DI2" s="1094"/>
      <c r="DJ2" s="1094"/>
      <c r="DK2" s="1094"/>
      <c r="DL2" s="1113" t="s">
        <v>123</v>
      </c>
      <c r="DM2" s="1114"/>
      <c r="DN2" s="1114"/>
      <c r="DO2" s="1114"/>
      <c r="DP2" s="1114"/>
      <c r="DQ2" s="1114"/>
      <c r="DR2" s="1114"/>
      <c r="DS2" s="1114"/>
      <c r="DT2" s="1114"/>
      <c r="DU2" s="1114"/>
      <c r="DV2" s="1199" t="s">
        <v>219</v>
      </c>
      <c r="DW2" s="1200"/>
      <c r="DX2" s="1200"/>
      <c r="DY2" s="1200"/>
      <c r="DZ2" s="1200"/>
      <c r="EA2" s="1200"/>
      <c r="EB2" s="1200"/>
      <c r="EC2" s="1200"/>
      <c r="ED2" s="1200"/>
      <c r="EE2" s="1200"/>
      <c r="EF2" s="1142" t="s">
        <v>277</v>
      </c>
      <c r="EG2" s="1143"/>
      <c r="EH2" s="1143"/>
      <c r="EI2" s="1143"/>
      <c r="EJ2" s="1143"/>
      <c r="EK2" s="1143"/>
      <c r="EL2" s="1143"/>
      <c r="EM2" s="1143"/>
      <c r="EN2" s="1143"/>
      <c r="EO2" s="1143"/>
      <c r="EP2" s="1088" t="s">
        <v>287</v>
      </c>
      <c r="EQ2" s="1089"/>
      <c r="ER2" s="1089"/>
      <c r="ES2" s="1089"/>
      <c r="ET2" s="1089"/>
      <c r="EU2" s="1089"/>
      <c r="EV2" s="1089"/>
      <c r="EW2" s="1089"/>
      <c r="EX2" s="1089"/>
      <c r="EY2" s="1089"/>
      <c r="EZ2" s="1113" t="s">
        <v>342</v>
      </c>
      <c r="FA2" s="1114"/>
      <c r="FB2" s="1114"/>
      <c r="FC2" s="1114"/>
      <c r="FD2" s="1114"/>
      <c r="FE2" s="1114"/>
      <c r="FF2" s="1114"/>
      <c r="FG2" s="1114"/>
      <c r="FH2" s="1114"/>
      <c r="FI2" s="1114"/>
      <c r="FJ2" s="1093" t="s">
        <v>190</v>
      </c>
      <c r="FK2" s="1094"/>
      <c r="FL2" s="1094"/>
      <c r="FM2" s="1094"/>
      <c r="FN2" s="1094"/>
      <c r="FO2" s="1094"/>
      <c r="FP2" s="1094"/>
      <c r="FQ2" s="1094"/>
      <c r="FR2" s="1094"/>
      <c r="FS2" s="1094"/>
      <c r="FT2" s="1142" t="s">
        <v>198</v>
      </c>
      <c r="FU2" s="1143"/>
      <c r="FV2" s="1143"/>
      <c r="FW2" s="1143"/>
      <c r="FX2" s="1143"/>
      <c r="FY2" s="1143"/>
      <c r="FZ2" s="1143"/>
      <c r="GA2" s="1143"/>
      <c r="GB2" s="1143"/>
      <c r="GC2" s="1143"/>
      <c r="GD2" s="1093" t="s">
        <v>196</v>
      </c>
      <c r="GE2" s="1094"/>
      <c r="GF2" s="1094"/>
      <c r="GG2" s="1094"/>
      <c r="GH2" s="1094"/>
      <c r="GI2" s="1094"/>
      <c r="GJ2" s="1094"/>
      <c r="GK2" s="1094"/>
      <c r="GL2" s="1094"/>
      <c r="GM2" s="1094"/>
      <c r="GN2" s="1110" t="s">
        <v>303</v>
      </c>
      <c r="GO2" s="1111"/>
      <c r="GP2" s="1111"/>
      <c r="GQ2" s="1111"/>
      <c r="GR2" s="1111"/>
      <c r="GS2" s="1111"/>
      <c r="GT2" s="1111"/>
      <c r="GU2" s="1111"/>
      <c r="GV2" s="1111"/>
      <c r="GW2" s="1111"/>
      <c r="GX2" s="1106" t="s">
        <v>362</v>
      </c>
      <c r="GY2" s="1107"/>
      <c r="GZ2" s="1107"/>
      <c r="HA2" s="1107"/>
      <c r="HB2" s="1107"/>
      <c r="HC2" s="1107"/>
      <c r="HD2" s="1107"/>
      <c r="HE2" s="1107"/>
      <c r="HF2" s="1107"/>
      <c r="HG2" s="1107"/>
      <c r="HH2" s="1108" t="s">
        <v>329</v>
      </c>
      <c r="HI2" s="1109"/>
      <c r="HJ2" s="1109"/>
      <c r="HK2" s="1109"/>
      <c r="HL2" s="1109"/>
      <c r="HM2" s="1109"/>
      <c r="HN2" s="1109"/>
      <c r="HO2" s="1109"/>
      <c r="HP2" s="1109"/>
      <c r="HQ2" s="1109"/>
      <c r="HR2" s="1093" t="s">
        <v>346</v>
      </c>
      <c r="HS2" s="1094"/>
      <c r="HT2" s="1094"/>
      <c r="HU2" s="1094"/>
      <c r="HV2" s="1094"/>
      <c r="HW2" s="1094"/>
      <c r="HX2" s="1094"/>
      <c r="HY2" s="1094"/>
      <c r="HZ2" s="1094"/>
      <c r="IA2" s="1094"/>
    </row>
    <row r="3" spans="1:235" ht="25.2" thickBot="1">
      <c r="A3" s="499" t="s">
        <v>222</v>
      </c>
      <c r="B3" s="969" t="s">
        <v>223</v>
      </c>
      <c r="C3" s="969" t="s">
        <v>224</v>
      </c>
      <c r="D3" s="969"/>
      <c r="E3" s="969"/>
      <c r="F3" s="806" t="s">
        <v>225</v>
      </c>
      <c r="G3" s="969" t="s">
        <v>17</v>
      </c>
      <c r="H3" s="969" t="s">
        <v>10</v>
      </c>
      <c r="I3" s="969" t="s">
        <v>236</v>
      </c>
      <c r="J3" s="969" t="s">
        <v>206</v>
      </c>
      <c r="K3" s="502" t="s">
        <v>222</v>
      </c>
      <c r="L3" s="502" t="s">
        <v>223</v>
      </c>
      <c r="M3" s="502" t="s">
        <v>224</v>
      </c>
      <c r="N3" s="502"/>
      <c r="O3" s="502"/>
      <c r="P3" s="502" t="s">
        <v>225</v>
      </c>
      <c r="Q3" s="502" t="s">
        <v>17</v>
      </c>
      <c r="R3" s="502" t="s">
        <v>10</v>
      </c>
      <c r="S3" s="503" t="s">
        <v>236</v>
      </c>
      <c r="T3" s="504" t="s">
        <v>206</v>
      </c>
      <c r="U3" s="505" t="s">
        <v>222</v>
      </c>
      <c r="V3" s="505" t="s">
        <v>223</v>
      </c>
      <c r="W3" s="505" t="s">
        <v>224</v>
      </c>
      <c r="X3" s="505"/>
      <c r="Y3" s="505"/>
      <c r="Z3" s="506" t="s">
        <v>225</v>
      </c>
      <c r="AA3" s="505" t="s">
        <v>17</v>
      </c>
      <c r="AB3" s="505" t="s">
        <v>10</v>
      </c>
      <c r="AC3" s="507" t="s">
        <v>236</v>
      </c>
      <c r="AD3" s="508" t="s">
        <v>206</v>
      </c>
      <c r="AE3" s="509" t="s">
        <v>222</v>
      </c>
      <c r="AF3" s="509" t="s">
        <v>223</v>
      </c>
      <c r="AG3" s="509" t="s">
        <v>224</v>
      </c>
      <c r="AH3" s="509"/>
      <c r="AI3" s="509"/>
      <c r="AJ3" s="510" t="s">
        <v>225</v>
      </c>
      <c r="AK3" s="509" t="s">
        <v>17</v>
      </c>
      <c r="AL3" s="509" t="s">
        <v>10</v>
      </c>
      <c r="AM3" s="511" t="s">
        <v>236</v>
      </c>
      <c r="AN3" s="512" t="s">
        <v>206</v>
      </c>
      <c r="AO3" s="513" t="s">
        <v>222</v>
      </c>
      <c r="AP3" s="513" t="s">
        <v>223</v>
      </c>
      <c r="AQ3" s="513" t="s">
        <v>224</v>
      </c>
      <c r="AR3" s="513"/>
      <c r="AS3" s="513"/>
      <c r="AT3" s="513" t="s">
        <v>225</v>
      </c>
      <c r="AU3" s="513" t="s">
        <v>17</v>
      </c>
      <c r="AV3" s="513" t="s">
        <v>10</v>
      </c>
      <c r="AW3" s="514" t="s">
        <v>236</v>
      </c>
      <c r="AX3" s="515" t="s">
        <v>206</v>
      </c>
      <c r="AY3" s="516" t="s">
        <v>222</v>
      </c>
      <c r="AZ3" s="516" t="s">
        <v>223</v>
      </c>
      <c r="BA3" s="516" t="s">
        <v>224</v>
      </c>
      <c r="BB3" s="516"/>
      <c r="BC3" s="516"/>
      <c r="BD3" s="516" t="s">
        <v>225</v>
      </c>
      <c r="BE3" s="516" t="s">
        <v>17</v>
      </c>
      <c r="BF3" s="516" t="s">
        <v>10</v>
      </c>
      <c r="BG3" s="517" t="s">
        <v>236</v>
      </c>
      <c r="BH3" s="518" t="s">
        <v>206</v>
      </c>
      <c r="BI3" s="1079" t="s">
        <v>222</v>
      </c>
      <c r="BJ3" s="1079" t="s">
        <v>223</v>
      </c>
      <c r="BK3" s="1079" t="s">
        <v>224</v>
      </c>
      <c r="BL3" s="1079" t="s">
        <v>237</v>
      </c>
      <c r="BM3" s="1079"/>
      <c r="BN3" s="1079" t="s">
        <v>225</v>
      </c>
      <c r="BO3" s="1079" t="s">
        <v>17</v>
      </c>
      <c r="BP3" s="1079" t="s">
        <v>10</v>
      </c>
      <c r="BQ3" s="961" t="s">
        <v>376</v>
      </c>
      <c r="BR3" s="961" t="s">
        <v>377</v>
      </c>
      <c r="BS3" s="961" t="s">
        <v>378</v>
      </c>
      <c r="BT3" s="961" t="s">
        <v>380</v>
      </c>
      <c r="BU3" s="961" t="s">
        <v>379</v>
      </c>
      <c r="BV3" s="933" t="s">
        <v>236</v>
      </c>
      <c r="BW3" s="935" t="s">
        <v>206</v>
      </c>
      <c r="BX3" s="521" t="s">
        <v>222</v>
      </c>
      <c r="BY3" s="521" t="s">
        <v>223</v>
      </c>
      <c r="BZ3" s="521" t="s">
        <v>224</v>
      </c>
      <c r="CA3" s="521"/>
      <c r="CB3" s="521"/>
      <c r="CC3" s="521" t="s">
        <v>225</v>
      </c>
      <c r="CD3" s="521" t="s">
        <v>17</v>
      </c>
      <c r="CE3" s="521" t="s">
        <v>10</v>
      </c>
      <c r="CF3" s="522" t="s">
        <v>236</v>
      </c>
      <c r="CG3" s="523" t="s">
        <v>206</v>
      </c>
      <c r="CH3" s="521" t="s">
        <v>222</v>
      </c>
      <c r="CI3" s="521" t="s">
        <v>223</v>
      </c>
      <c r="CJ3" s="521" t="s">
        <v>224</v>
      </c>
      <c r="CK3" s="521"/>
      <c r="CL3" s="521"/>
      <c r="CM3" s="521" t="s">
        <v>225</v>
      </c>
      <c r="CN3" s="521" t="s">
        <v>17</v>
      </c>
      <c r="CO3" s="521" t="s">
        <v>10</v>
      </c>
      <c r="CP3" s="522" t="s">
        <v>236</v>
      </c>
      <c r="CQ3" s="523" t="s">
        <v>206</v>
      </c>
      <c r="CR3" s="524" t="s">
        <v>222</v>
      </c>
      <c r="CS3" s="524" t="s">
        <v>223</v>
      </c>
      <c r="CT3" s="524" t="s">
        <v>224</v>
      </c>
      <c r="CU3" s="524"/>
      <c r="CV3" s="524"/>
      <c r="CW3" s="524" t="s">
        <v>225</v>
      </c>
      <c r="CX3" s="524" t="s">
        <v>17</v>
      </c>
      <c r="CY3" s="524" t="s">
        <v>10</v>
      </c>
      <c r="CZ3" s="525" t="s">
        <v>236</v>
      </c>
      <c r="DA3" s="526" t="s">
        <v>206</v>
      </c>
      <c r="DB3" s="521" t="s">
        <v>222</v>
      </c>
      <c r="DC3" s="521" t="s">
        <v>223</v>
      </c>
      <c r="DD3" s="521" t="s">
        <v>224</v>
      </c>
      <c r="DE3" s="521"/>
      <c r="DF3" s="521"/>
      <c r="DG3" s="521" t="s">
        <v>225</v>
      </c>
      <c r="DH3" s="521" t="s">
        <v>17</v>
      </c>
      <c r="DI3" s="521" t="s">
        <v>10</v>
      </c>
      <c r="DJ3" s="522" t="s">
        <v>236</v>
      </c>
      <c r="DK3" s="523" t="s">
        <v>206</v>
      </c>
      <c r="DL3" s="524" t="s">
        <v>222</v>
      </c>
      <c r="DM3" s="524" t="s">
        <v>223</v>
      </c>
      <c r="DN3" s="524" t="s">
        <v>224</v>
      </c>
      <c r="DO3" s="524"/>
      <c r="DP3" s="524"/>
      <c r="DQ3" s="524" t="s">
        <v>225</v>
      </c>
      <c r="DR3" s="524" t="s">
        <v>17</v>
      </c>
      <c r="DS3" s="524" t="s">
        <v>10</v>
      </c>
      <c r="DT3" s="525" t="s">
        <v>236</v>
      </c>
      <c r="DU3" s="526" t="s">
        <v>206</v>
      </c>
      <c r="DV3" s="527" t="s">
        <v>222</v>
      </c>
      <c r="DW3" s="527" t="s">
        <v>223</v>
      </c>
      <c r="DX3" s="527" t="s">
        <v>224</v>
      </c>
      <c r="DY3" s="527"/>
      <c r="DZ3" s="527"/>
      <c r="EA3" s="527" t="s">
        <v>225</v>
      </c>
      <c r="EB3" s="527" t="s">
        <v>17</v>
      </c>
      <c r="EC3" s="527" t="s">
        <v>10</v>
      </c>
      <c r="ED3" s="528" t="s">
        <v>236</v>
      </c>
      <c r="EE3" s="529" t="s">
        <v>206</v>
      </c>
      <c r="EF3" s="530" t="s">
        <v>222</v>
      </c>
      <c r="EG3" s="530" t="s">
        <v>223</v>
      </c>
      <c r="EH3" s="530" t="s">
        <v>224</v>
      </c>
      <c r="EI3" s="530"/>
      <c r="EJ3" s="530"/>
      <c r="EK3" s="530" t="s">
        <v>225</v>
      </c>
      <c r="EL3" s="530" t="s">
        <v>17</v>
      </c>
      <c r="EM3" s="530" t="s">
        <v>10</v>
      </c>
      <c r="EN3" s="531" t="s">
        <v>236</v>
      </c>
      <c r="EO3" s="532" t="s">
        <v>206</v>
      </c>
      <c r="EP3" s="533" t="s">
        <v>222</v>
      </c>
      <c r="EQ3" s="533" t="s">
        <v>223</v>
      </c>
      <c r="ER3" s="533" t="s">
        <v>224</v>
      </c>
      <c r="ES3" s="533"/>
      <c r="ET3" s="533"/>
      <c r="EU3" s="533" t="s">
        <v>225</v>
      </c>
      <c r="EV3" s="533" t="s">
        <v>17</v>
      </c>
      <c r="EW3" s="533" t="s">
        <v>10</v>
      </c>
      <c r="EX3" s="534" t="s">
        <v>236</v>
      </c>
      <c r="EY3" s="535" t="s">
        <v>206</v>
      </c>
      <c r="EZ3" s="524" t="s">
        <v>222</v>
      </c>
      <c r="FA3" s="524" t="s">
        <v>223</v>
      </c>
      <c r="FB3" s="524" t="s">
        <v>224</v>
      </c>
      <c r="FC3" s="524" t="s">
        <v>237</v>
      </c>
      <c r="FD3" s="524"/>
      <c r="FE3" s="524" t="s">
        <v>225</v>
      </c>
      <c r="FF3" s="524" t="s">
        <v>17</v>
      </c>
      <c r="FG3" s="524" t="s">
        <v>10</v>
      </c>
      <c r="FH3" s="525" t="s">
        <v>236</v>
      </c>
      <c r="FI3" s="526" t="s">
        <v>206</v>
      </c>
      <c r="FJ3" s="536" t="s">
        <v>222</v>
      </c>
      <c r="FK3" s="536" t="s">
        <v>223</v>
      </c>
      <c r="FL3" s="536" t="s">
        <v>224</v>
      </c>
      <c r="FM3" s="536"/>
      <c r="FN3" s="536"/>
      <c r="FO3" s="536" t="s">
        <v>225</v>
      </c>
      <c r="FP3" s="536" t="s">
        <v>17</v>
      </c>
      <c r="FQ3" s="536" t="s">
        <v>10</v>
      </c>
      <c r="FR3" s="537" t="s">
        <v>236</v>
      </c>
      <c r="FS3" s="538" t="s">
        <v>206</v>
      </c>
      <c r="FT3" s="530" t="s">
        <v>222</v>
      </c>
      <c r="FU3" s="530" t="s">
        <v>223</v>
      </c>
      <c r="FV3" s="530" t="s">
        <v>224</v>
      </c>
      <c r="FW3" s="530" t="s">
        <v>372</v>
      </c>
      <c r="FX3" s="530"/>
      <c r="FY3" s="530" t="s">
        <v>225</v>
      </c>
      <c r="FZ3" s="530" t="s">
        <v>17</v>
      </c>
      <c r="GA3" s="530" t="s">
        <v>10</v>
      </c>
      <c r="GB3" s="531" t="s">
        <v>236</v>
      </c>
      <c r="GC3" s="532" t="s">
        <v>206</v>
      </c>
      <c r="GD3" s="536" t="s">
        <v>222</v>
      </c>
      <c r="GE3" s="536" t="s">
        <v>223</v>
      </c>
      <c r="GF3" s="536" t="s">
        <v>224</v>
      </c>
      <c r="GG3" s="536" t="s">
        <v>372</v>
      </c>
      <c r="GH3" s="536"/>
      <c r="GI3" s="536" t="s">
        <v>225</v>
      </c>
      <c r="GJ3" s="536" t="s">
        <v>17</v>
      </c>
      <c r="GK3" s="536" t="s">
        <v>10</v>
      </c>
      <c r="GL3" s="537" t="s">
        <v>236</v>
      </c>
      <c r="GM3" s="538" t="s">
        <v>206</v>
      </c>
      <c r="GN3" s="539" t="s">
        <v>222</v>
      </c>
      <c r="GO3" s="539" t="s">
        <v>223</v>
      </c>
      <c r="GP3" s="539" t="s">
        <v>224</v>
      </c>
      <c r="GQ3" s="539" t="s">
        <v>372</v>
      </c>
      <c r="GR3" s="539"/>
      <c r="GS3" s="539" t="s">
        <v>225</v>
      </c>
      <c r="GT3" s="539" t="s">
        <v>17</v>
      </c>
      <c r="GU3" s="539" t="s">
        <v>10</v>
      </c>
      <c r="GV3" s="540" t="s">
        <v>236</v>
      </c>
      <c r="GW3" s="541" t="s">
        <v>206</v>
      </c>
      <c r="GX3" s="516" t="s">
        <v>222</v>
      </c>
      <c r="GY3" s="516" t="s">
        <v>223</v>
      </c>
      <c r="GZ3" s="516" t="s">
        <v>224</v>
      </c>
      <c r="HA3" s="516" t="s">
        <v>372</v>
      </c>
      <c r="HB3" s="516"/>
      <c r="HC3" s="516" t="s">
        <v>225</v>
      </c>
      <c r="HD3" s="516" t="s">
        <v>17</v>
      </c>
      <c r="HE3" s="516" t="s">
        <v>10</v>
      </c>
      <c r="HF3" s="517" t="s">
        <v>236</v>
      </c>
      <c r="HG3" s="518" t="s">
        <v>206</v>
      </c>
      <c r="HH3" s="536" t="s">
        <v>222</v>
      </c>
      <c r="HI3" s="536" t="s">
        <v>223</v>
      </c>
      <c r="HJ3" s="536" t="s">
        <v>224</v>
      </c>
      <c r="HK3" s="536" t="s">
        <v>237</v>
      </c>
      <c r="HL3" s="536"/>
      <c r="HM3" s="536" t="s">
        <v>225</v>
      </c>
      <c r="HN3" s="536" t="s">
        <v>17</v>
      </c>
      <c r="HO3" s="536" t="s">
        <v>10</v>
      </c>
      <c r="HP3" s="537" t="s">
        <v>236</v>
      </c>
      <c r="HQ3" s="538" t="s">
        <v>206</v>
      </c>
      <c r="HR3" s="533" t="s">
        <v>222</v>
      </c>
      <c r="HS3" s="533" t="s">
        <v>223</v>
      </c>
      <c r="HT3" s="533" t="s">
        <v>224</v>
      </c>
      <c r="HU3" s="533"/>
      <c r="HV3" s="533"/>
      <c r="HW3" s="533" t="s">
        <v>225</v>
      </c>
      <c r="HX3" s="533" t="s">
        <v>17</v>
      </c>
      <c r="HY3" s="533" t="s">
        <v>10</v>
      </c>
      <c r="HZ3" s="534" t="s">
        <v>236</v>
      </c>
      <c r="IA3" s="535" t="s">
        <v>206</v>
      </c>
    </row>
    <row r="4" spans="1:235">
      <c r="A4" s="968">
        <v>1</v>
      </c>
      <c r="B4" s="972">
        <v>0</v>
      </c>
      <c r="C4" s="818">
        <v>0</v>
      </c>
      <c r="D4" s="818">
        <v>0</v>
      </c>
      <c r="E4" s="818">
        <v>0</v>
      </c>
      <c r="F4" s="819">
        <v>0</v>
      </c>
      <c r="G4" s="818">
        <v>0</v>
      </c>
      <c r="H4" s="1014">
        <v>621</v>
      </c>
      <c r="I4" s="818">
        <f>B4+C4+D4+E4-F4-G4</f>
        <v>0</v>
      </c>
      <c r="J4" s="973">
        <v>0</v>
      </c>
      <c r="K4" s="547">
        <v>1</v>
      </c>
      <c r="L4" s="548">
        <v>319</v>
      </c>
      <c r="M4" s="548">
        <v>30</v>
      </c>
      <c r="N4" s="548"/>
      <c r="O4" s="548"/>
      <c r="P4" s="548"/>
      <c r="Q4" s="548"/>
      <c r="R4" s="597"/>
      <c r="S4" s="548">
        <f>+L4+M4-P4-Q4</f>
        <v>349</v>
      </c>
      <c r="T4" s="549">
        <v>46</v>
      </c>
      <c r="U4" s="550">
        <v>1</v>
      </c>
      <c r="V4" s="551">
        <v>0</v>
      </c>
      <c r="W4" s="551">
        <v>0</v>
      </c>
      <c r="X4" s="551">
        <v>0</v>
      </c>
      <c r="Y4" s="551">
        <v>0</v>
      </c>
      <c r="Z4" s="552">
        <v>0</v>
      </c>
      <c r="AA4" s="551">
        <v>0</v>
      </c>
      <c r="AB4" s="551">
        <v>124</v>
      </c>
      <c r="AC4" s="551">
        <f>V4+W4+X4+Y4-Z4-AA4</f>
        <v>0</v>
      </c>
      <c r="AD4" s="553">
        <v>0</v>
      </c>
      <c r="AE4" s="509">
        <v>1</v>
      </c>
      <c r="AF4" s="554">
        <v>0</v>
      </c>
      <c r="AG4" s="554">
        <v>0</v>
      </c>
      <c r="AH4" s="554">
        <v>0</v>
      </c>
      <c r="AI4" s="554">
        <v>0</v>
      </c>
      <c r="AJ4" s="555">
        <v>0</v>
      </c>
      <c r="AK4" s="554">
        <v>0</v>
      </c>
      <c r="AL4" s="556">
        <v>720</v>
      </c>
      <c r="AM4" s="554">
        <f>AF4+AG4+AH4+AI4-AJ4-AK4</f>
        <v>0</v>
      </c>
      <c r="AN4" s="557">
        <v>0</v>
      </c>
      <c r="AO4" s="513">
        <v>1</v>
      </c>
      <c r="AP4" s="558">
        <v>0</v>
      </c>
      <c r="AQ4" s="558">
        <v>0</v>
      </c>
      <c r="AR4" s="558"/>
      <c r="AS4" s="558"/>
      <c r="AT4" s="558"/>
      <c r="AU4" s="558">
        <v>0</v>
      </c>
      <c r="AV4" s="558">
        <v>0</v>
      </c>
      <c r="AW4" s="558">
        <f>AP4+AQ4+AR4+AS4-AT4-AU4</f>
        <v>0</v>
      </c>
      <c r="AX4" s="559">
        <v>0</v>
      </c>
      <c r="AY4" s="516">
        <v>1</v>
      </c>
      <c r="AZ4" s="560">
        <v>0</v>
      </c>
      <c r="BA4" s="560"/>
      <c r="BB4" s="560"/>
      <c r="BC4" s="560"/>
      <c r="BD4" s="561"/>
      <c r="BE4" s="560"/>
      <c r="BF4" s="560">
        <v>2900</v>
      </c>
      <c r="BG4" s="560">
        <f>AZ4+BA4+BB4+BC4-BD4-BE4</f>
        <v>0</v>
      </c>
      <c r="BH4" s="562">
        <v>0</v>
      </c>
      <c r="BI4" s="1081">
        <v>1</v>
      </c>
      <c r="BJ4" s="1082">
        <v>30</v>
      </c>
      <c r="BK4" s="1082"/>
      <c r="BL4" s="1082">
        <v>30</v>
      </c>
      <c r="BM4" s="1082"/>
      <c r="BN4" s="1083"/>
      <c r="BO4" s="1082">
        <v>30</v>
      </c>
      <c r="BP4" s="1084">
        <v>10000</v>
      </c>
      <c r="BQ4" s="1077"/>
      <c r="BR4" s="962"/>
      <c r="BS4" s="962">
        <v>32</v>
      </c>
      <c r="BT4" s="962"/>
      <c r="BU4" s="963">
        <f>BQ4-BR4-BS4-BT4</f>
        <v>-32</v>
      </c>
      <c r="BV4" s="937">
        <f>BJ4+BK4+BL4+BM4-BN4-BO4</f>
        <v>30</v>
      </c>
      <c r="BW4" s="939">
        <v>18</v>
      </c>
      <c r="BX4" s="521">
        <v>1</v>
      </c>
      <c r="BY4" s="564">
        <v>0</v>
      </c>
      <c r="BZ4" s="564">
        <v>0</v>
      </c>
      <c r="CA4" s="564"/>
      <c r="CB4" s="564"/>
      <c r="CC4" s="564"/>
      <c r="CD4" s="564">
        <v>0</v>
      </c>
      <c r="CE4" s="564">
        <v>0</v>
      </c>
      <c r="CF4" s="564">
        <f>BY4+BZ4+CA4+CB4-CC4-CD4</f>
        <v>0</v>
      </c>
      <c r="CG4" s="565">
        <v>0</v>
      </c>
      <c r="CH4" s="521">
        <v>1</v>
      </c>
      <c r="CI4" s="566">
        <v>0</v>
      </c>
      <c r="CJ4" s="566"/>
      <c r="CK4" s="564"/>
      <c r="CL4" s="564"/>
      <c r="CM4" s="564"/>
      <c r="CN4" s="566">
        <v>0</v>
      </c>
      <c r="CO4" s="564"/>
      <c r="CP4" s="566">
        <f>CI4+CJ4+CK4+CL4-CM4-CN4</f>
        <v>0</v>
      </c>
      <c r="CQ4" s="565"/>
      <c r="CR4" s="524">
        <v>1</v>
      </c>
      <c r="CS4" s="567">
        <v>0</v>
      </c>
      <c r="CT4" s="567"/>
      <c r="CU4" s="567"/>
      <c r="CV4" s="567"/>
      <c r="CW4" s="567"/>
      <c r="CX4" s="567">
        <v>0</v>
      </c>
      <c r="CY4" s="567">
        <v>0</v>
      </c>
      <c r="CZ4" s="567">
        <f>CS4+CT4+CU4+CV4-CW4-CX4</f>
        <v>0</v>
      </c>
      <c r="DA4" s="568">
        <v>0</v>
      </c>
      <c r="DB4" s="521">
        <v>1</v>
      </c>
      <c r="DC4" s="564">
        <v>0</v>
      </c>
      <c r="DD4" s="564">
        <v>0</v>
      </c>
      <c r="DE4" s="564"/>
      <c r="DF4" s="564"/>
      <c r="DG4" s="564"/>
      <c r="DH4" s="564">
        <v>0</v>
      </c>
      <c r="DI4" s="564">
        <v>0</v>
      </c>
      <c r="DJ4" s="564">
        <f>DC4+DD4+DE4+DF4-DG4-DH4</f>
        <v>0</v>
      </c>
      <c r="DK4" s="565">
        <v>0</v>
      </c>
      <c r="DL4" s="524">
        <v>1</v>
      </c>
      <c r="DM4" s="567"/>
      <c r="DN4" s="567"/>
      <c r="DO4" s="567"/>
      <c r="DP4" s="567"/>
      <c r="DQ4" s="567"/>
      <c r="DR4" s="567"/>
      <c r="DS4" s="567"/>
      <c r="DT4" s="567">
        <f>DM4+DN4+DO4+DP4-DQ4-DR4</f>
        <v>0</v>
      </c>
      <c r="DU4" s="568"/>
      <c r="DV4" s="527">
        <v>1</v>
      </c>
      <c r="DW4" s="569">
        <v>0</v>
      </c>
      <c r="DX4" s="569">
        <v>0</v>
      </c>
      <c r="DY4" s="569"/>
      <c r="DZ4" s="569"/>
      <c r="EA4" s="569"/>
      <c r="EB4" s="569">
        <v>0</v>
      </c>
      <c r="EC4" s="569">
        <v>142</v>
      </c>
      <c r="ED4" s="569">
        <f>+DW4+DX4-EA4-EB4</f>
        <v>0</v>
      </c>
      <c r="EE4" s="570">
        <v>0</v>
      </c>
      <c r="EF4" s="530">
        <v>1</v>
      </c>
      <c r="EG4" s="571">
        <v>0</v>
      </c>
      <c r="EH4" s="571">
        <v>0</v>
      </c>
      <c r="EI4" s="571"/>
      <c r="EJ4" s="571"/>
      <c r="EK4" s="571"/>
      <c r="EL4" s="571">
        <v>0</v>
      </c>
      <c r="EM4" s="571">
        <v>0</v>
      </c>
      <c r="EN4" s="571">
        <f>+EG4+EH4-EK4-EL4</f>
        <v>0</v>
      </c>
      <c r="EO4" s="572">
        <v>0</v>
      </c>
      <c r="EP4" s="533">
        <v>1</v>
      </c>
      <c r="EQ4" s="573"/>
      <c r="ER4" s="573"/>
      <c r="ES4" s="573"/>
      <c r="ET4" s="573"/>
      <c r="EU4" s="573"/>
      <c r="EV4" s="573"/>
      <c r="EW4" s="573"/>
      <c r="EX4" s="573"/>
      <c r="EY4" s="574"/>
      <c r="EZ4" s="524">
        <v>1</v>
      </c>
      <c r="FA4" s="567"/>
      <c r="FB4" s="567"/>
      <c r="FC4" s="567"/>
      <c r="FD4" s="567"/>
      <c r="FE4" s="567"/>
      <c r="FF4" s="567"/>
      <c r="FG4" s="567"/>
      <c r="FH4" s="567"/>
      <c r="FI4" s="568"/>
      <c r="FJ4" s="536">
        <v>1</v>
      </c>
      <c r="FK4" s="575"/>
      <c r="FL4" s="575"/>
      <c r="FM4" s="575"/>
      <c r="FN4" s="575"/>
      <c r="FO4" s="575"/>
      <c r="FP4" s="575"/>
      <c r="FQ4" s="575"/>
      <c r="FR4" s="575">
        <f t="shared" ref="FR4:FR20" si="0">+FK4+FL4-FO4-FP4</f>
        <v>0</v>
      </c>
      <c r="FS4" s="576"/>
      <c r="FT4" s="530">
        <v>1</v>
      </c>
      <c r="FU4" s="571"/>
      <c r="FV4" s="571"/>
      <c r="FW4" s="571"/>
      <c r="FX4" s="571"/>
      <c r="FY4" s="571"/>
      <c r="FZ4" s="571"/>
      <c r="GA4" s="571"/>
      <c r="GB4" s="571"/>
      <c r="GC4" s="572"/>
      <c r="GD4" s="536">
        <v>1</v>
      </c>
      <c r="GE4" s="575"/>
      <c r="GF4" s="575"/>
      <c r="GG4" s="575"/>
      <c r="GH4" s="575"/>
      <c r="GI4" s="575"/>
      <c r="GJ4" s="575"/>
      <c r="GK4" s="575"/>
      <c r="GL4" s="575"/>
      <c r="GM4" s="576"/>
      <c r="GN4" s="539">
        <v>1</v>
      </c>
      <c r="GO4" s="577"/>
      <c r="GP4" s="577"/>
      <c r="GQ4" s="577"/>
      <c r="GR4" s="577"/>
      <c r="GS4" s="577"/>
      <c r="GT4" s="577"/>
      <c r="GU4" s="577"/>
      <c r="GV4" s="577"/>
      <c r="GW4" s="578"/>
      <c r="GX4" s="516">
        <v>1</v>
      </c>
      <c r="GY4" s="579">
        <v>0</v>
      </c>
      <c r="GZ4" s="579">
        <v>0</v>
      </c>
      <c r="HA4" s="579">
        <v>0</v>
      </c>
      <c r="HB4" s="560"/>
      <c r="HC4" s="560"/>
      <c r="HD4" s="579">
        <v>0</v>
      </c>
      <c r="HE4" s="560">
        <v>0</v>
      </c>
      <c r="HF4" s="579">
        <f>+GY4+GZ4+HA4-HC4-HD4</f>
        <v>0</v>
      </c>
      <c r="HG4" s="562">
        <v>0</v>
      </c>
      <c r="HH4" s="536">
        <v>1</v>
      </c>
      <c r="HI4" s="575"/>
      <c r="HJ4" s="575"/>
      <c r="HK4" s="575"/>
      <c r="HL4" s="575"/>
      <c r="HM4" s="575"/>
      <c r="HN4" s="575"/>
      <c r="HO4" s="575"/>
      <c r="HP4" s="575"/>
      <c r="HQ4" s="576"/>
      <c r="HR4" s="533">
        <v>1</v>
      </c>
      <c r="HS4" s="573"/>
      <c r="HT4" s="573"/>
      <c r="HU4" s="573"/>
      <c r="HV4" s="573"/>
      <c r="HW4" s="573"/>
      <c r="HX4" s="573"/>
      <c r="HY4" s="573"/>
      <c r="HZ4" s="573"/>
      <c r="IA4" s="574"/>
    </row>
    <row r="5" spans="1:235">
      <c r="A5" s="968">
        <v>2</v>
      </c>
      <c r="B5" s="974">
        <v>0</v>
      </c>
      <c r="C5" s="544">
        <v>0</v>
      </c>
      <c r="D5" s="544">
        <v>0</v>
      </c>
      <c r="E5" s="544">
        <v>0</v>
      </c>
      <c r="F5" s="545">
        <v>0</v>
      </c>
      <c r="G5" s="544">
        <v>0</v>
      </c>
      <c r="H5" s="544">
        <v>621</v>
      </c>
      <c r="I5" s="544">
        <f t="shared" ref="I5:I19" si="1">B5+C5+D5+E5-F5-G5</f>
        <v>0</v>
      </c>
      <c r="J5" s="975">
        <v>0</v>
      </c>
      <c r="K5" s="580">
        <v>2</v>
      </c>
      <c r="L5" s="581">
        <v>45</v>
      </c>
      <c r="M5" s="581">
        <v>5</v>
      </c>
      <c r="N5" s="581"/>
      <c r="O5" s="581"/>
      <c r="P5" s="581"/>
      <c r="Q5" s="581"/>
      <c r="R5" s="581"/>
      <c r="S5" s="581">
        <f t="shared" ref="S5:S19" si="2">+L5+M5-P5-Q5</f>
        <v>50</v>
      </c>
      <c r="T5" s="582">
        <v>7</v>
      </c>
      <c r="U5" s="550">
        <v>2</v>
      </c>
      <c r="V5" s="551">
        <v>0</v>
      </c>
      <c r="W5" s="551">
        <v>0</v>
      </c>
      <c r="X5" s="551">
        <v>0</v>
      </c>
      <c r="Y5" s="551">
        <v>0</v>
      </c>
      <c r="Z5" s="552">
        <v>0</v>
      </c>
      <c r="AA5" s="551">
        <v>0</v>
      </c>
      <c r="AB5" s="551">
        <v>124</v>
      </c>
      <c r="AC5" s="551">
        <f t="shared" ref="AC5:AC20" si="3">V5+W5+X5+Y5-Z5-AA5</f>
        <v>0</v>
      </c>
      <c r="AD5" s="553">
        <v>0</v>
      </c>
      <c r="AE5" s="509">
        <v>2</v>
      </c>
      <c r="AF5" s="554">
        <v>0</v>
      </c>
      <c r="AG5" s="554">
        <v>0</v>
      </c>
      <c r="AH5" s="554">
        <v>0</v>
      </c>
      <c r="AI5" s="554">
        <v>0</v>
      </c>
      <c r="AJ5" s="555">
        <v>0</v>
      </c>
      <c r="AK5" s="554">
        <v>0</v>
      </c>
      <c r="AL5" s="556">
        <v>720</v>
      </c>
      <c r="AM5" s="554">
        <f t="shared" ref="AM5:AM20" si="4">AF5+AG5+AH5+AI5-AJ5-AK5</f>
        <v>0</v>
      </c>
      <c r="AN5" s="557">
        <v>0</v>
      </c>
      <c r="AO5" s="513">
        <v>2</v>
      </c>
      <c r="AP5" s="558">
        <v>0</v>
      </c>
      <c r="AQ5" s="558">
        <v>0</v>
      </c>
      <c r="AR5" s="558"/>
      <c r="AS5" s="558"/>
      <c r="AT5" s="558"/>
      <c r="AU5" s="558">
        <v>0</v>
      </c>
      <c r="AV5" s="558">
        <v>0</v>
      </c>
      <c r="AW5" s="558">
        <f t="shared" ref="AW5:AW20" si="5">AP5+AQ5+AR5+AS5-AT5-AU5</f>
        <v>0</v>
      </c>
      <c r="AX5" s="559">
        <v>0</v>
      </c>
      <c r="AY5" s="516">
        <v>2</v>
      </c>
      <c r="AZ5" s="560">
        <v>0</v>
      </c>
      <c r="BA5" s="560"/>
      <c r="BB5" s="560"/>
      <c r="BC5" s="560"/>
      <c r="BD5" s="561"/>
      <c r="BE5" s="560"/>
      <c r="BF5" s="560">
        <v>2900</v>
      </c>
      <c r="BG5" s="560">
        <f t="shared" ref="BG5:BG20" si="6">AZ5+BA5+BB5+BC5-BD5-BE5</f>
        <v>0</v>
      </c>
      <c r="BH5" s="562">
        <v>0</v>
      </c>
      <c r="BI5" s="1085">
        <v>2</v>
      </c>
      <c r="BJ5" s="937">
        <v>0</v>
      </c>
      <c r="BK5" s="937"/>
      <c r="BL5" s="937"/>
      <c r="BM5" s="937"/>
      <c r="BN5" s="936"/>
      <c r="BO5" s="937"/>
      <c r="BP5" s="1060">
        <v>10000</v>
      </c>
      <c r="BQ5" s="1078"/>
      <c r="BR5" s="962"/>
      <c r="BS5" s="962"/>
      <c r="BT5" s="962"/>
      <c r="BU5" s="963">
        <f t="shared" ref="BU5:BU20" si="7">BQ5-BR5-BS5-BT5</f>
        <v>0</v>
      </c>
      <c r="BV5" s="937">
        <f t="shared" ref="BV5:BV20" si="8">BJ5+BK5+BL5+BM5-BN5-BO5</f>
        <v>0</v>
      </c>
      <c r="BW5" s="939"/>
      <c r="BX5" s="521">
        <v>2</v>
      </c>
      <c r="BY5" s="564">
        <v>0</v>
      </c>
      <c r="BZ5" s="564">
        <v>0</v>
      </c>
      <c r="CA5" s="564"/>
      <c r="CB5" s="564"/>
      <c r="CC5" s="564"/>
      <c r="CD5" s="564">
        <v>0</v>
      </c>
      <c r="CE5" s="564">
        <v>0</v>
      </c>
      <c r="CF5" s="564">
        <f t="shared" ref="CF5:CF20" si="9">BY5+BZ5+CA5+CB5-CC5-CD5</f>
        <v>0</v>
      </c>
      <c r="CG5" s="565">
        <v>0</v>
      </c>
      <c r="CH5" s="521">
        <v>2</v>
      </c>
      <c r="CI5" s="566">
        <v>0</v>
      </c>
      <c r="CJ5" s="566"/>
      <c r="CK5" s="564"/>
      <c r="CL5" s="564"/>
      <c r="CM5" s="564"/>
      <c r="CN5" s="566">
        <v>0</v>
      </c>
      <c r="CO5" s="564"/>
      <c r="CP5" s="566">
        <f t="shared" ref="CP5:CP20" si="10">CI5+CJ5+CK5+CL5-CM5-CN5</f>
        <v>0</v>
      </c>
      <c r="CQ5" s="565"/>
      <c r="CR5" s="524">
        <v>2</v>
      </c>
      <c r="CS5" s="567">
        <v>0</v>
      </c>
      <c r="CT5" s="567"/>
      <c r="CU5" s="567"/>
      <c r="CV5" s="567"/>
      <c r="CW5" s="567"/>
      <c r="CX5" s="567">
        <v>0</v>
      </c>
      <c r="CY5" s="567"/>
      <c r="CZ5" s="567">
        <f t="shared" ref="CZ5:CZ20" si="11">CS5+CT5+CU5+CV5-CW5-CX5</f>
        <v>0</v>
      </c>
      <c r="DA5" s="568"/>
      <c r="DB5" s="521">
        <v>2</v>
      </c>
      <c r="DC5" s="564"/>
      <c r="DD5" s="564"/>
      <c r="DE5" s="564"/>
      <c r="DF5" s="564"/>
      <c r="DG5" s="564"/>
      <c r="DH5" s="564"/>
      <c r="DI5" s="564"/>
      <c r="DJ5" s="564"/>
      <c r="DK5" s="565"/>
      <c r="DL5" s="524">
        <v>2</v>
      </c>
      <c r="DM5" s="567"/>
      <c r="DN5" s="567"/>
      <c r="DO5" s="567"/>
      <c r="DP5" s="567"/>
      <c r="DQ5" s="567"/>
      <c r="DR5" s="567"/>
      <c r="DS5" s="567"/>
      <c r="DT5" s="567">
        <f t="shared" ref="DT5:DT20" si="12">DM5+DN5+DO5+DP5-DQ5-DR5</f>
        <v>0</v>
      </c>
      <c r="DU5" s="568"/>
      <c r="DV5" s="527">
        <v>2</v>
      </c>
      <c r="DW5" s="569">
        <v>0</v>
      </c>
      <c r="DX5" s="569">
        <v>0</v>
      </c>
      <c r="DY5" s="569"/>
      <c r="DZ5" s="569"/>
      <c r="EA5" s="569"/>
      <c r="EB5" s="569">
        <v>0</v>
      </c>
      <c r="EC5" s="569">
        <v>142</v>
      </c>
      <c r="ED5" s="569">
        <f t="shared" ref="ED5:ED20" si="13">+DW5+DX5-EA5-EB5</f>
        <v>0</v>
      </c>
      <c r="EE5" s="570"/>
      <c r="EF5" s="530">
        <v>2</v>
      </c>
      <c r="EG5" s="571">
        <v>0</v>
      </c>
      <c r="EH5" s="571">
        <v>0</v>
      </c>
      <c r="EI5" s="571"/>
      <c r="EJ5" s="571"/>
      <c r="EK5" s="571"/>
      <c r="EL5" s="571">
        <v>0</v>
      </c>
      <c r="EM5" s="571">
        <v>0</v>
      </c>
      <c r="EN5" s="571">
        <f t="shared" ref="EN5:EN20" si="14">+EG5+EH5-EK5-EL5</f>
        <v>0</v>
      </c>
      <c r="EO5" s="572">
        <v>0</v>
      </c>
      <c r="EP5" s="533">
        <v>2</v>
      </c>
      <c r="EQ5" s="573"/>
      <c r="ER5" s="573"/>
      <c r="ES5" s="573"/>
      <c r="ET5" s="573"/>
      <c r="EU5" s="573"/>
      <c r="EV5" s="573"/>
      <c r="EW5" s="573"/>
      <c r="EX5" s="573"/>
      <c r="EY5" s="574"/>
      <c r="EZ5" s="524">
        <v>2</v>
      </c>
      <c r="FA5" s="567"/>
      <c r="FB5" s="567"/>
      <c r="FC5" s="567"/>
      <c r="FD5" s="567"/>
      <c r="FE5" s="567"/>
      <c r="FF5" s="567"/>
      <c r="FG5" s="567"/>
      <c r="FH5" s="567"/>
      <c r="FI5" s="568"/>
      <c r="FJ5" s="536">
        <v>2</v>
      </c>
      <c r="FK5" s="575"/>
      <c r="FL5" s="575"/>
      <c r="FM5" s="575"/>
      <c r="FN5" s="575"/>
      <c r="FO5" s="575"/>
      <c r="FP5" s="575"/>
      <c r="FQ5" s="575"/>
      <c r="FR5" s="575">
        <f t="shared" si="0"/>
        <v>0</v>
      </c>
      <c r="FS5" s="576"/>
      <c r="FT5" s="530">
        <v>2</v>
      </c>
      <c r="FU5" s="571"/>
      <c r="FV5" s="571"/>
      <c r="FW5" s="571"/>
      <c r="FX5" s="571"/>
      <c r="FY5" s="571"/>
      <c r="FZ5" s="571"/>
      <c r="GA5" s="571"/>
      <c r="GB5" s="571"/>
      <c r="GC5" s="572"/>
      <c r="GD5" s="536">
        <v>2</v>
      </c>
      <c r="GE5" s="575"/>
      <c r="GF5" s="575"/>
      <c r="GG5" s="575"/>
      <c r="GH5" s="575"/>
      <c r="GI5" s="575"/>
      <c r="GJ5" s="575"/>
      <c r="GK5" s="575"/>
      <c r="GL5" s="575"/>
      <c r="GM5" s="576"/>
      <c r="GN5" s="539">
        <v>2</v>
      </c>
      <c r="GO5" s="577"/>
      <c r="GP5" s="577"/>
      <c r="GQ5" s="577"/>
      <c r="GR5" s="577"/>
      <c r="GS5" s="577"/>
      <c r="GT5" s="577"/>
      <c r="GU5" s="577"/>
      <c r="GV5" s="577"/>
      <c r="GW5" s="578"/>
      <c r="GX5" s="516">
        <v>2</v>
      </c>
      <c r="GY5" s="560"/>
      <c r="GZ5" s="560"/>
      <c r="HA5" s="560"/>
      <c r="HB5" s="560"/>
      <c r="HC5" s="560"/>
      <c r="HD5" s="560"/>
      <c r="HE5" s="560"/>
      <c r="HF5" s="560"/>
      <c r="HG5" s="562"/>
      <c r="HH5" s="536">
        <v>2</v>
      </c>
      <c r="HI5" s="575"/>
      <c r="HJ5" s="575"/>
      <c r="HK5" s="575"/>
      <c r="HL5" s="575"/>
      <c r="HM5" s="575"/>
      <c r="HN5" s="575"/>
      <c r="HO5" s="575"/>
      <c r="HP5" s="575"/>
      <c r="HQ5" s="576"/>
      <c r="HR5" s="533">
        <v>2</v>
      </c>
      <c r="HS5" s="573"/>
      <c r="HT5" s="573"/>
      <c r="HU5" s="573"/>
      <c r="HV5" s="573"/>
      <c r="HW5" s="573"/>
      <c r="HX5" s="573"/>
      <c r="HY5" s="573"/>
      <c r="HZ5" s="573"/>
      <c r="IA5" s="574"/>
    </row>
    <row r="6" spans="1:235">
      <c r="A6" s="968">
        <v>3</v>
      </c>
      <c r="B6" s="974">
        <v>0</v>
      </c>
      <c r="C6" s="544">
        <v>0</v>
      </c>
      <c r="D6" s="544">
        <v>0</v>
      </c>
      <c r="E6" s="544">
        <v>0</v>
      </c>
      <c r="F6" s="583">
        <v>0</v>
      </c>
      <c r="G6" s="544">
        <v>0</v>
      </c>
      <c r="H6" s="544">
        <v>621</v>
      </c>
      <c r="I6" s="544">
        <f t="shared" si="1"/>
        <v>0</v>
      </c>
      <c r="J6" s="975">
        <v>0</v>
      </c>
      <c r="K6" s="580">
        <v>3</v>
      </c>
      <c r="L6" s="581">
        <v>1026</v>
      </c>
      <c r="M6" s="581">
        <v>599</v>
      </c>
      <c r="N6" s="581"/>
      <c r="O6" s="581"/>
      <c r="P6" s="581"/>
      <c r="Q6" s="581"/>
      <c r="R6" s="581"/>
      <c r="S6" s="581">
        <f t="shared" si="2"/>
        <v>1625</v>
      </c>
      <c r="T6" s="582">
        <v>159</v>
      </c>
      <c r="U6" s="550">
        <v>3</v>
      </c>
      <c r="V6" s="551">
        <v>0</v>
      </c>
      <c r="W6" s="551">
        <v>0</v>
      </c>
      <c r="X6" s="551">
        <v>0</v>
      </c>
      <c r="Y6" s="551">
        <v>0</v>
      </c>
      <c r="Z6" s="552">
        <v>0</v>
      </c>
      <c r="AA6" s="551">
        <v>0</v>
      </c>
      <c r="AB6" s="551">
        <v>124</v>
      </c>
      <c r="AC6" s="551">
        <f>V6+W6+X6+Y6-Z6-AA6</f>
        <v>0</v>
      </c>
      <c r="AD6" s="553">
        <v>0</v>
      </c>
      <c r="AE6" s="509">
        <v>3</v>
      </c>
      <c r="AF6" s="556">
        <v>0</v>
      </c>
      <c r="AG6" s="554">
        <v>0</v>
      </c>
      <c r="AH6" s="554">
        <v>0</v>
      </c>
      <c r="AI6" s="554">
        <v>0</v>
      </c>
      <c r="AJ6" s="555">
        <v>0</v>
      </c>
      <c r="AK6" s="556">
        <v>0</v>
      </c>
      <c r="AL6" s="556">
        <v>720</v>
      </c>
      <c r="AM6" s="556">
        <f t="shared" si="4"/>
        <v>0</v>
      </c>
      <c r="AN6" s="557">
        <v>0</v>
      </c>
      <c r="AO6" s="513">
        <v>3</v>
      </c>
      <c r="AP6" s="558"/>
      <c r="AQ6" s="558"/>
      <c r="AR6" s="558"/>
      <c r="AS6" s="558"/>
      <c r="AT6" s="558"/>
      <c r="AU6" s="558"/>
      <c r="AV6" s="558"/>
      <c r="AW6" s="558">
        <f t="shared" si="5"/>
        <v>0</v>
      </c>
      <c r="AX6" s="559"/>
      <c r="AY6" s="516">
        <v>3</v>
      </c>
      <c r="AZ6" s="560">
        <v>2</v>
      </c>
      <c r="BA6" s="584">
        <v>7</v>
      </c>
      <c r="BB6" s="560"/>
      <c r="BC6" s="560"/>
      <c r="BD6" s="561"/>
      <c r="BE6" s="560"/>
      <c r="BF6" s="560">
        <v>2900</v>
      </c>
      <c r="BG6" s="560">
        <f t="shared" si="6"/>
        <v>9</v>
      </c>
      <c r="BH6" s="562">
        <v>0</v>
      </c>
      <c r="BI6" s="1085">
        <v>3</v>
      </c>
      <c r="BJ6" s="937">
        <v>130</v>
      </c>
      <c r="BK6" s="937"/>
      <c r="BL6" s="937">
        <v>70</v>
      </c>
      <c r="BM6" s="937"/>
      <c r="BN6" s="936"/>
      <c r="BO6" s="937">
        <v>70</v>
      </c>
      <c r="BP6" s="1060">
        <v>10000</v>
      </c>
      <c r="BQ6" s="1077"/>
      <c r="BR6" s="962"/>
      <c r="BS6" s="962">
        <v>7</v>
      </c>
      <c r="BT6" s="962"/>
      <c r="BU6" s="963">
        <f t="shared" si="7"/>
        <v>-7</v>
      </c>
      <c r="BV6" s="937">
        <f t="shared" si="8"/>
        <v>130</v>
      </c>
      <c r="BW6" s="939">
        <v>81</v>
      </c>
      <c r="BX6" s="521">
        <v>3</v>
      </c>
      <c r="BY6" s="564"/>
      <c r="BZ6" s="564"/>
      <c r="CA6" s="564"/>
      <c r="CB6" s="564"/>
      <c r="CC6" s="564"/>
      <c r="CD6" s="564"/>
      <c r="CE6" s="564"/>
      <c r="CF6" s="564">
        <f t="shared" si="9"/>
        <v>0</v>
      </c>
      <c r="CG6" s="565"/>
      <c r="CH6" s="521">
        <v>3</v>
      </c>
      <c r="CI6" s="566">
        <v>0</v>
      </c>
      <c r="CJ6" s="566"/>
      <c r="CK6" s="564"/>
      <c r="CL6" s="564"/>
      <c r="CM6" s="564"/>
      <c r="CN6" s="566">
        <v>0</v>
      </c>
      <c r="CO6" s="564"/>
      <c r="CP6" s="566">
        <f t="shared" si="10"/>
        <v>0</v>
      </c>
      <c r="CQ6" s="565"/>
      <c r="CR6" s="524">
        <v>3</v>
      </c>
      <c r="CS6" s="567">
        <v>0</v>
      </c>
      <c r="CT6" s="567"/>
      <c r="CU6" s="567"/>
      <c r="CV6" s="567"/>
      <c r="CW6" s="567"/>
      <c r="CX6" s="567">
        <v>0</v>
      </c>
      <c r="CY6" s="567"/>
      <c r="CZ6" s="567">
        <f t="shared" si="11"/>
        <v>0</v>
      </c>
      <c r="DA6" s="568"/>
      <c r="DB6" s="521">
        <v>3</v>
      </c>
      <c r="DC6" s="564"/>
      <c r="DD6" s="564"/>
      <c r="DE6" s="564"/>
      <c r="DF6" s="564"/>
      <c r="DG6" s="564"/>
      <c r="DH6" s="564"/>
      <c r="DI6" s="564"/>
      <c r="DJ6" s="564"/>
      <c r="DK6" s="565"/>
      <c r="DL6" s="524">
        <v>3</v>
      </c>
      <c r="DM6" s="567"/>
      <c r="DN6" s="567"/>
      <c r="DO6" s="567"/>
      <c r="DP6" s="567"/>
      <c r="DQ6" s="567"/>
      <c r="DR6" s="567"/>
      <c r="DS6" s="567"/>
      <c r="DT6" s="567">
        <f t="shared" si="12"/>
        <v>0</v>
      </c>
      <c r="DU6" s="568"/>
      <c r="DV6" s="527">
        <v>3</v>
      </c>
      <c r="DW6" s="569">
        <v>0</v>
      </c>
      <c r="DX6" s="569"/>
      <c r="DY6" s="569"/>
      <c r="DZ6" s="569"/>
      <c r="EA6" s="569"/>
      <c r="EB6" s="569">
        <v>0</v>
      </c>
      <c r="EC6" s="569">
        <v>142</v>
      </c>
      <c r="ED6" s="569">
        <f t="shared" si="13"/>
        <v>0</v>
      </c>
      <c r="EE6" s="570"/>
      <c r="EF6" s="530">
        <v>3</v>
      </c>
      <c r="EG6" s="571">
        <v>0</v>
      </c>
      <c r="EH6" s="571">
        <v>0</v>
      </c>
      <c r="EI6" s="571"/>
      <c r="EJ6" s="571"/>
      <c r="EK6" s="571"/>
      <c r="EL6" s="571">
        <v>0</v>
      </c>
      <c r="EM6" s="571">
        <v>0</v>
      </c>
      <c r="EN6" s="571">
        <f t="shared" si="14"/>
        <v>0</v>
      </c>
      <c r="EO6" s="572">
        <v>0</v>
      </c>
      <c r="EP6" s="533">
        <v>3</v>
      </c>
      <c r="EQ6" s="573"/>
      <c r="ER6" s="573"/>
      <c r="ES6" s="573"/>
      <c r="ET6" s="573"/>
      <c r="EU6" s="573"/>
      <c r="EV6" s="573"/>
      <c r="EW6" s="573"/>
      <c r="EX6" s="573"/>
      <c r="EY6" s="574"/>
      <c r="EZ6" s="524">
        <v>3</v>
      </c>
      <c r="FA6" s="567"/>
      <c r="FB6" s="567"/>
      <c r="FC6" s="567"/>
      <c r="FD6" s="567"/>
      <c r="FE6" s="567"/>
      <c r="FF6" s="567"/>
      <c r="FG6" s="567"/>
      <c r="FH6" s="567"/>
      <c r="FI6" s="568"/>
      <c r="FJ6" s="536">
        <v>3</v>
      </c>
      <c r="FK6" s="575"/>
      <c r="FL6" s="575"/>
      <c r="FM6" s="575"/>
      <c r="FN6" s="575"/>
      <c r="FO6" s="575"/>
      <c r="FP6" s="575"/>
      <c r="FQ6" s="575"/>
      <c r="FR6" s="575">
        <f t="shared" si="0"/>
        <v>0</v>
      </c>
      <c r="FS6" s="576"/>
      <c r="FT6" s="530">
        <v>3</v>
      </c>
      <c r="FU6" s="571"/>
      <c r="FV6" s="571"/>
      <c r="FW6" s="571"/>
      <c r="FX6" s="571"/>
      <c r="FY6" s="571"/>
      <c r="FZ6" s="571"/>
      <c r="GA6" s="571"/>
      <c r="GB6" s="571"/>
      <c r="GC6" s="572"/>
      <c r="GD6" s="536">
        <v>3</v>
      </c>
      <c r="GE6" s="575"/>
      <c r="GF6" s="575"/>
      <c r="GG6" s="575"/>
      <c r="GH6" s="575"/>
      <c r="GI6" s="575"/>
      <c r="GJ6" s="575"/>
      <c r="GK6" s="575"/>
      <c r="GL6" s="575"/>
      <c r="GM6" s="576"/>
      <c r="GN6" s="539">
        <v>3</v>
      </c>
      <c r="GO6" s="577"/>
      <c r="GP6" s="577"/>
      <c r="GQ6" s="577"/>
      <c r="GR6" s="577"/>
      <c r="GS6" s="577"/>
      <c r="GT6" s="577"/>
      <c r="GU6" s="577"/>
      <c r="GV6" s="577"/>
      <c r="GW6" s="578"/>
      <c r="GX6" s="516">
        <v>3</v>
      </c>
      <c r="GY6" s="560"/>
      <c r="GZ6" s="560"/>
      <c r="HA6" s="560"/>
      <c r="HB6" s="560"/>
      <c r="HC6" s="560"/>
      <c r="HD6" s="560"/>
      <c r="HE6" s="560"/>
      <c r="HF6" s="560"/>
      <c r="HG6" s="562"/>
      <c r="HH6" s="536">
        <v>3</v>
      </c>
      <c r="HI6" s="575"/>
      <c r="HJ6" s="575"/>
      <c r="HK6" s="575"/>
      <c r="HL6" s="575"/>
      <c r="HM6" s="575"/>
      <c r="HN6" s="575"/>
      <c r="HO6" s="575"/>
      <c r="HP6" s="575"/>
      <c r="HQ6" s="576"/>
      <c r="HR6" s="533">
        <v>3</v>
      </c>
      <c r="HS6" s="573"/>
      <c r="HT6" s="573"/>
      <c r="HU6" s="573"/>
      <c r="HV6" s="573"/>
      <c r="HW6" s="573"/>
      <c r="HX6" s="573"/>
      <c r="HY6" s="573"/>
      <c r="HZ6" s="573"/>
      <c r="IA6" s="574"/>
    </row>
    <row r="7" spans="1:235">
      <c r="A7" s="968">
        <v>4</v>
      </c>
      <c r="B7" s="974">
        <v>0</v>
      </c>
      <c r="C7" s="544">
        <v>0</v>
      </c>
      <c r="D7" s="544">
        <v>0</v>
      </c>
      <c r="E7" s="544">
        <v>0</v>
      </c>
      <c r="F7" s="545">
        <v>0</v>
      </c>
      <c r="G7" s="544">
        <v>0</v>
      </c>
      <c r="H7" s="970">
        <v>621</v>
      </c>
      <c r="I7" s="544">
        <f t="shared" si="1"/>
        <v>0</v>
      </c>
      <c r="J7" s="975">
        <v>0</v>
      </c>
      <c r="K7" s="580">
        <v>4</v>
      </c>
      <c r="L7" s="581">
        <v>1073</v>
      </c>
      <c r="M7" s="581">
        <v>240</v>
      </c>
      <c r="N7" s="581"/>
      <c r="O7" s="581"/>
      <c r="P7" s="581"/>
      <c r="Q7" s="581"/>
      <c r="R7" s="581"/>
      <c r="S7" s="581">
        <f t="shared" si="2"/>
        <v>1313</v>
      </c>
      <c r="T7" s="582">
        <v>137</v>
      </c>
      <c r="U7" s="550">
        <v>4</v>
      </c>
      <c r="V7" s="551">
        <v>0</v>
      </c>
      <c r="W7" s="551">
        <v>0</v>
      </c>
      <c r="X7" s="551">
        <v>0</v>
      </c>
      <c r="Y7" s="551">
        <v>0</v>
      </c>
      <c r="Z7" s="585">
        <v>0</v>
      </c>
      <c r="AA7" s="551">
        <v>0</v>
      </c>
      <c r="AB7" s="551">
        <v>124</v>
      </c>
      <c r="AC7" s="551">
        <f t="shared" si="3"/>
        <v>0</v>
      </c>
      <c r="AD7" s="553">
        <v>0</v>
      </c>
      <c r="AE7" s="509">
        <v>4</v>
      </c>
      <c r="AF7" s="554">
        <v>0</v>
      </c>
      <c r="AG7" s="554">
        <v>0</v>
      </c>
      <c r="AH7" s="554">
        <v>0</v>
      </c>
      <c r="AI7" s="554">
        <v>0</v>
      </c>
      <c r="AJ7" s="555">
        <v>0</v>
      </c>
      <c r="AK7" s="554">
        <v>0</v>
      </c>
      <c r="AL7" s="556">
        <v>720</v>
      </c>
      <c r="AM7" s="554">
        <f t="shared" si="4"/>
        <v>0</v>
      </c>
      <c r="AN7" s="557">
        <v>0</v>
      </c>
      <c r="AO7" s="513">
        <v>4</v>
      </c>
      <c r="AP7" s="558">
        <v>0</v>
      </c>
      <c r="AQ7" s="558">
        <v>0</v>
      </c>
      <c r="AR7" s="558"/>
      <c r="AS7" s="558"/>
      <c r="AT7" s="558"/>
      <c r="AU7" s="558">
        <v>0</v>
      </c>
      <c r="AV7" s="558">
        <v>0</v>
      </c>
      <c r="AW7" s="558">
        <f t="shared" si="5"/>
        <v>0</v>
      </c>
      <c r="AX7" s="559">
        <v>0</v>
      </c>
      <c r="AY7" s="516">
        <v>4</v>
      </c>
      <c r="AZ7" s="560">
        <v>150</v>
      </c>
      <c r="BA7" s="584"/>
      <c r="BB7" s="560"/>
      <c r="BC7" s="560"/>
      <c r="BD7" s="561"/>
      <c r="BE7" s="560"/>
      <c r="BF7" s="560">
        <v>2900</v>
      </c>
      <c r="BG7" s="560">
        <f t="shared" si="6"/>
        <v>150</v>
      </c>
      <c r="BH7" s="562">
        <v>96</v>
      </c>
      <c r="BI7" s="1085">
        <v>4</v>
      </c>
      <c r="BJ7" s="937">
        <v>980</v>
      </c>
      <c r="BK7" s="937"/>
      <c r="BL7" s="937">
        <v>580</v>
      </c>
      <c r="BM7" s="937"/>
      <c r="BN7" s="936"/>
      <c r="BO7" s="937">
        <v>580</v>
      </c>
      <c r="BP7" s="1060">
        <v>10000</v>
      </c>
      <c r="BQ7" s="1077"/>
      <c r="BR7" s="962"/>
      <c r="BS7" s="962"/>
      <c r="BT7" s="962"/>
      <c r="BU7" s="963">
        <f t="shared" si="7"/>
        <v>0</v>
      </c>
      <c r="BV7" s="937">
        <f t="shared" si="8"/>
        <v>980</v>
      </c>
      <c r="BW7" s="939">
        <v>146</v>
      </c>
      <c r="BX7" s="521">
        <v>4</v>
      </c>
      <c r="BY7" s="564"/>
      <c r="BZ7" s="564"/>
      <c r="CA7" s="564"/>
      <c r="CB7" s="564"/>
      <c r="CC7" s="564"/>
      <c r="CD7" s="564"/>
      <c r="CE7" s="564"/>
      <c r="CF7" s="564">
        <f t="shared" si="9"/>
        <v>0</v>
      </c>
      <c r="CG7" s="565"/>
      <c r="CH7" s="521">
        <v>4</v>
      </c>
      <c r="CI7" s="566">
        <v>0</v>
      </c>
      <c r="CJ7" s="566"/>
      <c r="CK7" s="564"/>
      <c r="CL7" s="564"/>
      <c r="CM7" s="564"/>
      <c r="CN7" s="566">
        <v>0</v>
      </c>
      <c r="CO7" s="564"/>
      <c r="CP7" s="566">
        <f t="shared" si="10"/>
        <v>0</v>
      </c>
      <c r="CQ7" s="565"/>
      <c r="CR7" s="524">
        <v>4</v>
      </c>
      <c r="CS7" s="567">
        <v>0</v>
      </c>
      <c r="CT7" s="567"/>
      <c r="CU7" s="567"/>
      <c r="CV7" s="567"/>
      <c r="CW7" s="567"/>
      <c r="CX7" s="567">
        <v>0</v>
      </c>
      <c r="CY7" s="567">
        <v>678</v>
      </c>
      <c r="CZ7" s="567">
        <f>+CS7+CT7-CW7-CX7</f>
        <v>0</v>
      </c>
      <c r="DA7" s="568">
        <v>0</v>
      </c>
      <c r="DB7" s="521">
        <v>4</v>
      </c>
      <c r="DC7" s="564"/>
      <c r="DD7" s="564"/>
      <c r="DE7" s="564"/>
      <c r="DF7" s="564"/>
      <c r="DG7" s="564"/>
      <c r="DH7" s="564"/>
      <c r="DI7" s="564"/>
      <c r="DJ7" s="564"/>
      <c r="DK7" s="565"/>
      <c r="DL7" s="524">
        <v>4</v>
      </c>
      <c r="DM7" s="567"/>
      <c r="DN7" s="567"/>
      <c r="DO7" s="567"/>
      <c r="DP7" s="567"/>
      <c r="DQ7" s="567"/>
      <c r="DR7" s="567"/>
      <c r="DS7" s="567"/>
      <c r="DT7" s="567">
        <f t="shared" si="12"/>
        <v>0</v>
      </c>
      <c r="DU7" s="568"/>
      <c r="DV7" s="527">
        <v>4</v>
      </c>
      <c r="DW7" s="569">
        <v>0</v>
      </c>
      <c r="DX7" s="569"/>
      <c r="DY7" s="569"/>
      <c r="DZ7" s="569"/>
      <c r="EA7" s="569"/>
      <c r="EB7" s="569">
        <v>0</v>
      </c>
      <c r="EC7" s="569">
        <v>142</v>
      </c>
      <c r="ED7" s="569">
        <f t="shared" si="13"/>
        <v>0</v>
      </c>
      <c r="EE7" s="570"/>
      <c r="EF7" s="530">
        <v>4</v>
      </c>
      <c r="EG7" s="571">
        <v>0</v>
      </c>
      <c r="EH7" s="571">
        <v>0</v>
      </c>
      <c r="EI7" s="571"/>
      <c r="EJ7" s="571"/>
      <c r="EK7" s="571"/>
      <c r="EL7" s="571">
        <v>0</v>
      </c>
      <c r="EM7" s="571">
        <v>0</v>
      </c>
      <c r="EN7" s="571">
        <f t="shared" si="14"/>
        <v>0</v>
      </c>
      <c r="EO7" s="572">
        <v>0</v>
      </c>
      <c r="EP7" s="533">
        <v>4</v>
      </c>
      <c r="EQ7" s="573"/>
      <c r="ER7" s="573"/>
      <c r="ES7" s="573"/>
      <c r="ET7" s="573"/>
      <c r="EU7" s="573"/>
      <c r="EV7" s="573"/>
      <c r="EW7" s="573"/>
      <c r="EX7" s="573"/>
      <c r="EY7" s="574"/>
      <c r="EZ7" s="524">
        <v>4</v>
      </c>
      <c r="FA7" s="567"/>
      <c r="FB7" s="567"/>
      <c r="FC7" s="567"/>
      <c r="FD7" s="567"/>
      <c r="FE7" s="567"/>
      <c r="FF7" s="567"/>
      <c r="FG7" s="567"/>
      <c r="FH7" s="567"/>
      <c r="FI7" s="568"/>
      <c r="FJ7" s="536">
        <v>4</v>
      </c>
      <c r="FK7" s="575"/>
      <c r="FL7" s="575"/>
      <c r="FM7" s="575"/>
      <c r="FN7" s="575"/>
      <c r="FO7" s="575"/>
      <c r="FP7" s="575"/>
      <c r="FQ7" s="575"/>
      <c r="FR7" s="575">
        <f t="shared" si="0"/>
        <v>0</v>
      </c>
      <c r="FS7" s="576"/>
      <c r="FT7" s="530">
        <v>4</v>
      </c>
      <c r="FU7" s="571"/>
      <c r="FV7" s="571"/>
      <c r="FW7" s="571"/>
      <c r="FX7" s="571"/>
      <c r="FY7" s="571"/>
      <c r="FZ7" s="571"/>
      <c r="GA7" s="571"/>
      <c r="GB7" s="571"/>
      <c r="GC7" s="572"/>
      <c r="GD7" s="536">
        <v>4</v>
      </c>
      <c r="GE7" s="575"/>
      <c r="GF7" s="575"/>
      <c r="GG7" s="575"/>
      <c r="GH7" s="575"/>
      <c r="GI7" s="575"/>
      <c r="GJ7" s="575"/>
      <c r="GK7" s="575"/>
      <c r="GL7" s="575"/>
      <c r="GM7" s="576"/>
      <c r="GN7" s="539">
        <v>4</v>
      </c>
      <c r="GO7" s="577"/>
      <c r="GP7" s="577"/>
      <c r="GQ7" s="577"/>
      <c r="GR7" s="577"/>
      <c r="GS7" s="577"/>
      <c r="GT7" s="577"/>
      <c r="GU7" s="577"/>
      <c r="GV7" s="577"/>
      <c r="GW7" s="578"/>
      <c r="GX7" s="516">
        <v>4</v>
      </c>
      <c r="GY7" s="560"/>
      <c r="GZ7" s="560"/>
      <c r="HA7" s="560"/>
      <c r="HB7" s="560"/>
      <c r="HC7" s="560"/>
      <c r="HD7" s="560"/>
      <c r="HE7" s="560"/>
      <c r="HF7" s="560"/>
      <c r="HG7" s="562"/>
      <c r="HH7" s="536">
        <v>4</v>
      </c>
      <c r="HI7" s="575"/>
      <c r="HJ7" s="575"/>
      <c r="HK7" s="575"/>
      <c r="HL7" s="575"/>
      <c r="HM7" s="575"/>
      <c r="HN7" s="575"/>
      <c r="HO7" s="575"/>
      <c r="HP7" s="575"/>
      <c r="HQ7" s="576"/>
      <c r="HR7" s="533">
        <v>4</v>
      </c>
      <c r="HS7" s="573"/>
      <c r="HT7" s="573"/>
      <c r="HU7" s="573"/>
      <c r="HV7" s="573"/>
      <c r="HW7" s="573"/>
      <c r="HX7" s="573"/>
      <c r="HY7" s="573"/>
      <c r="HZ7" s="573"/>
      <c r="IA7" s="574"/>
    </row>
    <row r="8" spans="1:235">
      <c r="A8" s="968">
        <v>5</v>
      </c>
      <c r="B8" s="974">
        <v>0</v>
      </c>
      <c r="C8" s="544">
        <v>0</v>
      </c>
      <c r="D8" s="544">
        <v>0</v>
      </c>
      <c r="E8" s="544">
        <v>0</v>
      </c>
      <c r="F8" s="583">
        <v>0</v>
      </c>
      <c r="G8" s="544">
        <v>0</v>
      </c>
      <c r="H8" s="544">
        <v>621</v>
      </c>
      <c r="I8" s="544">
        <f t="shared" si="1"/>
        <v>0</v>
      </c>
      <c r="J8" s="975">
        <v>0</v>
      </c>
      <c r="K8" s="580">
        <v>5</v>
      </c>
      <c r="L8" s="581">
        <v>1098</v>
      </c>
      <c r="M8" s="581"/>
      <c r="N8" s="581"/>
      <c r="O8" s="581"/>
      <c r="P8" s="581"/>
      <c r="Q8" s="581"/>
      <c r="R8" s="581"/>
      <c r="S8" s="581">
        <f t="shared" si="2"/>
        <v>1098</v>
      </c>
      <c r="T8" s="582">
        <v>106</v>
      </c>
      <c r="U8" s="550">
        <v>5</v>
      </c>
      <c r="V8" s="551">
        <v>0</v>
      </c>
      <c r="W8" s="551">
        <v>0</v>
      </c>
      <c r="X8" s="551">
        <v>0</v>
      </c>
      <c r="Y8" s="551">
        <v>0</v>
      </c>
      <c r="Z8" s="552">
        <v>0</v>
      </c>
      <c r="AA8" s="551">
        <v>0</v>
      </c>
      <c r="AB8" s="551">
        <v>124</v>
      </c>
      <c r="AC8" s="551">
        <f t="shared" si="3"/>
        <v>0</v>
      </c>
      <c r="AD8" s="553">
        <v>0</v>
      </c>
      <c r="AE8" s="509">
        <v>5</v>
      </c>
      <c r="AF8" s="554">
        <v>0</v>
      </c>
      <c r="AG8" s="554">
        <v>0</v>
      </c>
      <c r="AH8" s="554">
        <v>0</v>
      </c>
      <c r="AI8" s="554">
        <v>0</v>
      </c>
      <c r="AJ8" s="555">
        <v>0</v>
      </c>
      <c r="AK8" s="554">
        <v>0</v>
      </c>
      <c r="AL8" s="556">
        <v>720</v>
      </c>
      <c r="AM8" s="554">
        <f t="shared" si="4"/>
        <v>0</v>
      </c>
      <c r="AN8" s="557">
        <v>0</v>
      </c>
      <c r="AO8" s="513">
        <v>5</v>
      </c>
      <c r="AP8" s="558"/>
      <c r="AQ8" s="558"/>
      <c r="AR8" s="558"/>
      <c r="AS8" s="558"/>
      <c r="AT8" s="558"/>
      <c r="AU8" s="558"/>
      <c r="AV8" s="558"/>
      <c r="AW8" s="558">
        <f t="shared" si="5"/>
        <v>0</v>
      </c>
      <c r="AX8" s="559"/>
      <c r="AY8" s="516">
        <v>5</v>
      </c>
      <c r="AZ8" s="560">
        <v>10</v>
      </c>
      <c r="BA8" s="584"/>
      <c r="BB8" s="560"/>
      <c r="BC8" s="560"/>
      <c r="BD8" s="561"/>
      <c r="BE8" s="560"/>
      <c r="BF8" s="560">
        <v>2900</v>
      </c>
      <c r="BG8" s="560">
        <f t="shared" si="6"/>
        <v>10</v>
      </c>
      <c r="BH8" s="562">
        <v>5</v>
      </c>
      <c r="BI8" s="1085">
        <v>5</v>
      </c>
      <c r="BJ8" s="937">
        <v>20</v>
      </c>
      <c r="BK8" s="937"/>
      <c r="BL8" s="937">
        <v>20</v>
      </c>
      <c r="BM8" s="937"/>
      <c r="BN8" s="936"/>
      <c r="BO8" s="937">
        <v>20</v>
      </c>
      <c r="BP8" s="1060">
        <v>10000</v>
      </c>
      <c r="BQ8" s="1078"/>
      <c r="BR8" s="962"/>
      <c r="BS8" s="962"/>
      <c r="BT8" s="962"/>
      <c r="BU8" s="963">
        <f t="shared" si="7"/>
        <v>0</v>
      </c>
      <c r="BV8" s="937">
        <f t="shared" si="8"/>
        <v>20</v>
      </c>
      <c r="BW8" s="939">
        <v>4</v>
      </c>
      <c r="BX8" s="521">
        <v>5</v>
      </c>
      <c r="BY8" s="564"/>
      <c r="BZ8" s="564"/>
      <c r="CA8" s="564"/>
      <c r="CB8" s="564"/>
      <c r="CC8" s="564"/>
      <c r="CD8" s="564"/>
      <c r="CE8" s="564"/>
      <c r="CF8" s="564">
        <f t="shared" si="9"/>
        <v>0</v>
      </c>
      <c r="CG8" s="565"/>
      <c r="CH8" s="521">
        <v>5</v>
      </c>
      <c r="CI8" s="566">
        <v>0</v>
      </c>
      <c r="CJ8" s="566"/>
      <c r="CK8" s="564"/>
      <c r="CL8" s="564"/>
      <c r="CM8" s="564"/>
      <c r="CN8" s="566">
        <v>0</v>
      </c>
      <c r="CO8" s="564"/>
      <c r="CP8" s="566">
        <f t="shared" si="10"/>
        <v>0</v>
      </c>
      <c r="CQ8" s="565"/>
      <c r="CR8" s="524">
        <v>5</v>
      </c>
      <c r="CS8" s="567">
        <v>0</v>
      </c>
      <c r="CT8" s="567">
        <v>14</v>
      </c>
      <c r="CU8" s="567"/>
      <c r="CV8" s="567"/>
      <c r="CW8" s="567"/>
      <c r="CX8" s="567">
        <v>0</v>
      </c>
      <c r="CY8" s="567">
        <v>678</v>
      </c>
      <c r="CZ8" s="567">
        <f t="shared" si="11"/>
        <v>14</v>
      </c>
      <c r="DA8" s="568">
        <v>2</v>
      </c>
      <c r="DB8" s="521">
        <v>5</v>
      </c>
      <c r="DC8" s="564"/>
      <c r="DD8" s="564"/>
      <c r="DE8" s="564"/>
      <c r="DF8" s="564"/>
      <c r="DG8" s="564"/>
      <c r="DH8" s="564"/>
      <c r="DI8" s="564"/>
      <c r="DJ8" s="564"/>
      <c r="DK8" s="565"/>
      <c r="DL8" s="524">
        <v>5</v>
      </c>
      <c r="DM8" s="567"/>
      <c r="DN8" s="567"/>
      <c r="DO8" s="567"/>
      <c r="DP8" s="567"/>
      <c r="DQ8" s="567"/>
      <c r="DR8" s="567"/>
      <c r="DS8" s="567"/>
      <c r="DT8" s="567">
        <f t="shared" si="12"/>
        <v>0</v>
      </c>
      <c r="DU8" s="568"/>
      <c r="DV8" s="527">
        <v>5</v>
      </c>
      <c r="DW8" s="569">
        <v>0</v>
      </c>
      <c r="DX8" s="569"/>
      <c r="DY8" s="569">
        <v>0</v>
      </c>
      <c r="DZ8" s="569"/>
      <c r="EA8" s="569"/>
      <c r="EB8" s="569">
        <v>0</v>
      </c>
      <c r="EC8" s="569">
        <v>142</v>
      </c>
      <c r="ED8" s="569">
        <f t="shared" si="13"/>
        <v>0</v>
      </c>
      <c r="EE8" s="570"/>
      <c r="EF8" s="530">
        <v>5</v>
      </c>
      <c r="EG8" s="571">
        <v>0</v>
      </c>
      <c r="EH8" s="571">
        <v>0</v>
      </c>
      <c r="EI8" s="571"/>
      <c r="EJ8" s="571"/>
      <c r="EK8" s="571"/>
      <c r="EL8" s="571">
        <v>0</v>
      </c>
      <c r="EM8" s="571">
        <v>0</v>
      </c>
      <c r="EN8" s="571">
        <f t="shared" si="14"/>
        <v>0</v>
      </c>
      <c r="EO8" s="572">
        <v>0</v>
      </c>
      <c r="EP8" s="533">
        <v>5</v>
      </c>
      <c r="EQ8" s="573"/>
      <c r="ER8" s="573"/>
      <c r="ES8" s="573"/>
      <c r="ET8" s="573"/>
      <c r="EU8" s="573"/>
      <c r="EV8" s="573"/>
      <c r="EW8" s="573"/>
      <c r="EX8" s="573"/>
      <c r="EY8" s="574"/>
      <c r="EZ8" s="524">
        <v>5</v>
      </c>
      <c r="FA8" s="567"/>
      <c r="FB8" s="567"/>
      <c r="FC8" s="567"/>
      <c r="FD8" s="567"/>
      <c r="FE8" s="567"/>
      <c r="FF8" s="567"/>
      <c r="FG8" s="567"/>
      <c r="FH8" s="567"/>
      <c r="FI8" s="568"/>
      <c r="FJ8" s="536">
        <v>5</v>
      </c>
      <c r="FK8" s="575">
        <v>0</v>
      </c>
      <c r="FL8" s="575">
        <v>0</v>
      </c>
      <c r="FM8" s="575"/>
      <c r="FN8" s="575"/>
      <c r="FO8" s="575"/>
      <c r="FP8" s="575">
        <v>0</v>
      </c>
      <c r="FQ8" s="575">
        <v>0</v>
      </c>
      <c r="FR8" s="575">
        <f t="shared" si="0"/>
        <v>0</v>
      </c>
      <c r="FS8" s="576">
        <v>0</v>
      </c>
      <c r="FT8" s="530">
        <v>5</v>
      </c>
      <c r="FU8" s="571"/>
      <c r="FV8" s="571"/>
      <c r="FW8" s="571"/>
      <c r="FX8" s="571"/>
      <c r="FY8" s="571"/>
      <c r="FZ8" s="571"/>
      <c r="GA8" s="571"/>
      <c r="GB8" s="571"/>
      <c r="GC8" s="572"/>
      <c r="GD8" s="536">
        <v>5</v>
      </c>
      <c r="GE8" s="575"/>
      <c r="GF8" s="575"/>
      <c r="GG8" s="575"/>
      <c r="GH8" s="575"/>
      <c r="GI8" s="575"/>
      <c r="GJ8" s="575"/>
      <c r="GK8" s="575"/>
      <c r="GL8" s="575"/>
      <c r="GM8" s="576"/>
      <c r="GN8" s="539">
        <v>5</v>
      </c>
      <c r="GO8" s="577"/>
      <c r="GP8" s="577"/>
      <c r="GQ8" s="577"/>
      <c r="GR8" s="577"/>
      <c r="GS8" s="577"/>
      <c r="GT8" s="577"/>
      <c r="GU8" s="577"/>
      <c r="GV8" s="577"/>
      <c r="GW8" s="578"/>
      <c r="GX8" s="516">
        <v>5</v>
      </c>
      <c r="GY8" s="560"/>
      <c r="GZ8" s="560"/>
      <c r="HA8" s="560"/>
      <c r="HB8" s="560"/>
      <c r="HC8" s="560"/>
      <c r="HD8" s="560"/>
      <c r="HE8" s="560"/>
      <c r="HF8" s="560"/>
      <c r="HG8" s="562"/>
      <c r="HH8" s="536">
        <v>5</v>
      </c>
      <c r="HI8" s="575"/>
      <c r="HJ8" s="575"/>
      <c r="HK8" s="575"/>
      <c r="HL8" s="575"/>
      <c r="HM8" s="575"/>
      <c r="HN8" s="575"/>
      <c r="HO8" s="575"/>
      <c r="HP8" s="575"/>
      <c r="HQ8" s="576"/>
      <c r="HR8" s="533">
        <v>5</v>
      </c>
      <c r="HS8" s="573"/>
      <c r="HT8" s="573"/>
      <c r="HU8" s="573"/>
      <c r="HV8" s="573"/>
      <c r="HW8" s="573"/>
      <c r="HX8" s="573"/>
      <c r="HY8" s="573"/>
      <c r="HZ8" s="573"/>
      <c r="IA8" s="574"/>
    </row>
    <row r="9" spans="1:235">
      <c r="A9" s="968">
        <v>6</v>
      </c>
      <c r="B9" s="974">
        <v>0</v>
      </c>
      <c r="C9" s="544">
        <v>0</v>
      </c>
      <c r="D9" s="544">
        <v>0</v>
      </c>
      <c r="E9" s="544">
        <v>0</v>
      </c>
      <c r="F9" s="545">
        <v>0</v>
      </c>
      <c r="G9" s="544">
        <v>0</v>
      </c>
      <c r="H9" s="544">
        <v>621</v>
      </c>
      <c r="I9" s="544">
        <f t="shared" si="1"/>
        <v>0</v>
      </c>
      <c r="J9" s="975">
        <v>0</v>
      </c>
      <c r="K9" s="580">
        <v>6</v>
      </c>
      <c r="L9" s="581">
        <v>794</v>
      </c>
      <c r="M9" s="581">
        <v>1201</v>
      </c>
      <c r="N9" s="581"/>
      <c r="O9" s="581"/>
      <c r="P9" s="581"/>
      <c r="Q9" s="581"/>
      <c r="R9" s="581"/>
      <c r="S9" s="581">
        <f>+L9+M9-P9-Q9</f>
        <v>1995</v>
      </c>
      <c r="T9" s="582">
        <v>142</v>
      </c>
      <c r="U9" s="550">
        <v>6</v>
      </c>
      <c r="V9" s="551">
        <v>0</v>
      </c>
      <c r="W9" s="551">
        <v>0</v>
      </c>
      <c r="X9" s="551">
        <v>0</v>
      </c>
      <c r="Y9" s="551">
        <v>0</v>
      </c>
      <c r="Z9" s="552">
        <v>0</v>
      </c>
      <c r="AA9" s="551">
        <v>0</v>
      </c>
      <c r="AB9" s="551">
        <v>124</v>
      </c>
      <c r="AC9" s="551">
        <f t="shared" si="3"/>
        <v>0</v>
      </c>
      <c r="AD9" s="586">
        <v>0</v>
      </c>
      <c r="AE9" s="509">
        <v>6</v>
      </c>
      <c r="AF9" s="554">
        <v>0</v>
      </c>
      <c r="AG9" s="554">
        <v>0</v>
      </c>
      <c r="AH9" s="554">
        <v>0</v>
      </c>
      <c r="AI9" s="554">
        <v>0</v>
      </c>
      <c r="AJ9" s="555">
        <v>0</v>
      </c>
      <c r="AK9" s="554">
        <v>0</v>
      </c>
      <c r="AL9" s="556">
        <v>720</v>
      </c>
      <c r="AM9" s="554">
        <f t="shared" si="4"/>
        <v>0</v>
      </c>
      <c r="AN9" s="557">
        <v>0</v>
      </c>
      <c r="AO9" s="513">
        <v>6</v>
      </c>
      <c r="AP9" s="558"/>
      <c r="AQ9" s="558"/>
      <c r="AR9" s="558"/>
      <c r="AS9" s="558"/>
      <c r="AT9" s="558"/>
      <c r="AU9" s="558"/>
      <c r="AV9" s="558"/>
      <c r="AW9" s="558">
        <f t="shared" si="5"/>
        <v>0</v>
      </c>
      <c r="AX9" s="559"/>
      <c r="AY9" s="516">
        <v>6</v>
      </c>
      <c r="AZ9" s="560">
        <v>14</v>
      </c>
      <c r="BA9" s="584"/>
      <c r="BB9" s="560"/>
      <c r="BC9" s="560"/>
      <c r="BD9" s="561"/>
      <c r="BE9" s="560"/>
      <c r="BF9" s="560">
        <v>2900</v>
      </c>
      <c r="BG9" s="560">
        <f t="shared" si="6"/>
        <v>14</v>
      </c>
      <c r="BH9" s="562">
        <v>6</v>
      </c>
      <c r="BI9" s="1085">
        <v>6</v>
      </c>
      <c r="BJ9" s="937">
        <v>567</v>
      </c>
      <c r="BK9" s="937"/>
      <c r="BL9" s="937">
        <v>383</v>
      </c>
      <c r="BM9" s="937"/>
      <c r="BN9" s="936"/>
      <c r="BO9" s="937">
        <v>383</v>
      </c>
      <c r="BP9" s="1060">
        <v>10000</v>
      </c>
      <c r="BQ9" s="1077"/>
      <c r="BR9" s="962"/>
      <c r="BS9" s="962"/>
      <c r="BT9" s="962"/>
      <c r="BU9" s="963">
        <f t="shared" si="7"/>
        <v>0</v>
      </c>
      <c r="BV9" s="937">
        <f t="shared" si="8"/>
        <v>567</v>
      </c>
      <c r="BW9" s="939">
        <v>95</v>
      </c>
      <c r="BX9" s="521">
        <v>6</v>
      </c>
      <c r="BY9" s="564">
        <v>0</v>
      </c>
      <c r="BZ9" s="564">
        <v>0</v>
      </c>
      <c r="CA9" s="564"/>
      <c r="CB9" s="564"/>
      <c r="CC9" s="564"/>
      <c r="CD9" s="564">
        <v>0</v>
      </c>
      <c r="CE9" s="564">
        <v>0</v>
      </c>
      <c r="CF9" s="564">
        <f t="shared" si="9"/>
        <v>0</v>
      </c>
      <c r="CG9" s="565">
        <v>0</v>
      </c>
      <c r="CH9" s="521">
        <v>6</v>
      </c>
      <c r="CI9" s="566">
        <v>0</v>
      </c>
      <c r="CJ9" s="566"/>
      <c r="CK9" s="564"/>
      <c r="CL9" s="564"/>
      <c r="CM9" s="564"/>
      <c r="CN9" s="566">
        <v>0</v>
      </c>
      <c r="CO9" s="564"/>
      <c r="CP9" s="566">
        <f t="shared" si="10"/>
        <v>0</v>
      </c>
      <c r="CQ9" s="565"/>
      <c r="CR9" s="524">
        <v>6</v>
      </c>
      <c r="CS9" s="567">
        <v>101</v>
      </c>
      <c r="CT9" s="567"/>
      <c r="CU9" s="567"/>
      <c r="CV9" s="567"/>
      <c r="CW9" s="567"/>
      <c r="CX9" s="567">
        <v>46</v>
      </c>
      <c r="CY9" s="567">
        <v>678</v>
      </c>
      <c r="CZ9" s="567">
        <f t="shared" si="11"/>
        <v>55</v>
      </c>
      <c r="DA9" s="568">
        <v>17</v>
      </c>
      <c r="DB9" s="521">
        <v>6</v>
      </c>
      <c r="DC9" s="564"/>
      <c r="DD9" s="564"/>
      <c r="DE9" s="564"/>
      <c r="DF9" s="564"/>
      <c r="DG9" s="564"/>
      <c r="DH9" s="564"/>
      <c r="DI9" s="564"/>
      <c r="DJ9" s="564"/>
      <c r="DK9" s="565"/>
      <c r="DL9" s="524">
        <v>6</v>
      </c>
      <c r="DM9" s="567"/>
      <c r="DN9" s="567"/>
      <c r="DO9" s="567"/>
      <c r="DP9" s="567"/>
      <c r="DQ9" s="567"/>
      <c r="DR9" s="567"/>
      <c r="DS9" s="567"/>
      <c r="DT9" s="567">
        <f t="shared" si="12"/>
        <v>0</v>
      </c>
      <c r="DU9" s="568"/>
      <c r="DV9" s="527">
        <v>6</v>
      </c>
      <c r="DW9" s="569">
        <v>0</v>
      </c>
      <c r="DX9" s="569"/>
      <c r="DY9" s="569"/>
      <c r="DZ9" s="569"/>
      <c r="EA9" s="569"/>
      <c r="EB9" s="569">
        <v>0</v>
      </c>
      <c r="EC9" s="569">
        <v>142</v>
      </c>
      <c r="ED9" s="569">
        <f t="shared" si="13"/>
        <v>0</v>
      </c>
      <c r="EE9" s="570"/>
      <c r="EF9" s="530">
        <v>6</v>
      </c>
      <c r="EG9" s="571">
        <v>0</v>
      </c>
      <c r="EH9" s="571">
        <v>0</v>
      </c>
      <c r="EI9" s="571"/>
      <c r="EJ9" s="571"/>
      <c r="EK9" s="571"/>
      <c r="EL9" s="571">
        <v>0</v>
      </c>
      <c r="EM9" s="571">
        <v>0</v>
      </c>
      <c r="EN9" s="571">
        <f t="shared" si="14"/>
        <v>0</v>
      </c>
      <c r="EO9" s="572">
        <v>0</v>
      </c>
      <c r="EP9" s="533">
        <v>6</v>
      </c>
      <c r="EQ9" s="573">
        <v>0</v>
      </c>
      <c r="ER9" s="573">
        <v>0</v>
      </c>
      <c r="ES9" s="573"/>
      <c r="ET9" s="573"/>
      <c r="EU9" s="573">
        <v>0</v>
      </c>
      <c r="EV9" s="573">
        <v>0</v>
      </c>
      <c r="EW9" s="573">
        <v>0</v>
      </c>
      <c r="EX9" s="573">
        <f>+EQ9+ER9-EU9-EV9</f>
        <v>0</v>
      </c>
      <c r="EY9" s="574">
        <v>0</v>
      </c>
      <c r="EZ9" s="524">
        <v>6</v>
      </c>
      <c r="FA9" s="567"/>
      <c r="FB9" s="567"/>
      <c r="FC9" s="567"/>
      <c r="FD9" s="567"/>
      <c r="FE9" s="567"/>
      <c r="FF9" s="567"/>
      <c r="FG9" s="567"/>
      <c r="FH9" s="567"/>
      <c r="FI9" s="568"/>
      <c r="FJ9" s="536">
        <v>6</v>
      </c>
      <c r="FK9" s="575">
        <v>0</v>
      </c>
      <c r="FL9" s="575">
        <v>0</v>
      </c>
      <c r="FM9" s="575"/>
      <c r="FN9" s="575"/>
      <c r="FO9" s="575"/>
      <c r="FP9" s="575">
        <v>0</v>
      </c>
      <c r="FQ9" s="575">
        <v>0</v>
      </c>
      <c r="FR9" s="575">
        <f t="shared" si="0"/>
        <v>0</v>
      </c>
      <c r="FS9" s="576">
        <v>0</v>
      </c>
      <c r="FT9" s="530">
        <v>6</v>
      </c>
      <c r="FU9" s="571"/>
      <c r="FV9" s="571"/>
      <c r="FW9" s="571"/>
      <c r="FX9" s="571"/>
      <c r="FY9" s="571"/>
      <c r="FZ9" s="571"/>
      <c r="GA9" s="571"/>
      <c r="GB9" s="571"/>
      <c r="GC9" s="572"/>
      <c r="GD9" s="536">
        <v>6</v>
      </c>
      <c r="GE9" s="575"/>
      <c r="GF9" s="575"/>
      <c r="GG9" s="575"/>
      <c r="GH9" s="575"/>
      <c r="GI9" s="575"/>
      <c r="GJ9" s="575"/>
      <c r="GK9" s="575"/>
      <c r="GL9" s="575"/>
      <c r="GM9" s="576"/>
      <c r="GN9" s="539">
        <v>6</v>
      </c>
      <c r="GO9" s="577"/>
      <c r="GP9" s="577"/>
      <c r="GQ9" s="577"/>
      <c r="GR9" s="577"/>
      <c r="GS9" s="577"/>
      <c r="GT9" s="577"/>
      <c r="GU9" s="577"/>
      <c r="GV9" s="577"/>
      <c r="GW9" s="578"/>
      <c r="GX9" s="516">
        <v>6</v>
      </c>
      <c r="GY9" s="560"/>
      <c r="GZ9" s="560"/>
      <c r="HA9" s="560"/>
      <c r="HB9" s="560"/>
      <c r="HC9" s="560"/>
      <c r="HD9" s="560"/>
      <c r="HE9" s="560"/>
      <c r="HF9" s="560"/>
      <c r="HG9" s="562"/>
      <c r="HH9" s="536">
        <v>6</v>
      </c>
      <c r="HI9" s="575"/>
      <c r="HJ9" s="575"/>
      <c r="HK9" s="575"/>
      <c r="HL9" s="575"/>
      <c r="HM9" s="575"/>
      <c r="HN9" s="575"/>
      <c r="HO9" s="575"/>
      <c r="HP9" s="575"/>
      <c r="HQ9" s="576"/>
      <c r="HR9" s="533">
        <v>6</v>
      </c>
      <c r="HS9" s="573"/>
      <c r="HT9" s="573"/>
      <c r="HU9" s="573"/>
      <c r="HV9" s="573"/>
      <c r="HW9" s="573"/>
      <c r="HX9" s="573"/>
      <c r="HY9" s="573"/>
      <c r="HZ9" s="573"/>
      <c r="IA9" s="574"/>
    </row>
    <row r="10" spans="1:235" ht="25.2" thickBot="1">
      <c r="A10" s="968">
        <v>7</v>
      </c>
      <c r="B10" s="976">
        <v>0</v>
      </c>
      <c r="C10" s="831">
        <v>0</v>
      </c>
      <c r="D10" s="831">
        <v>0</v>
      </c>
      <c r="E10" s="831">
        <v>0</v>
      </c>
      <c r="F10" s="832">
        <v>0</v>
      </c>
      <c r="G10" s="831">
        <v>0</v>
      </c>
      <c r="H10" s="831">
        <v>621</v>
      </c>
      <c r="I10" s="831">
        <f>B10+C10+D10+E10-F10-G10</f>
        <v>0</v>
      </c>
      <c r="J10" s="977">
        <v>0</v>
      </c>
      <c r="K10" s="587">
        <v>7</v>
      </c>
      <c r="L10" s="588">
        <v>472</v>
      </c>
      <c r="M10" s="588">
        <v>117</v>
      </c>
      <c r="N10" s="588"/>
      <c r="O10" s="588"/>
      <c r="P10" s="588"/>
      <c r="Q10" s="588">
        <v>103</v>
      </c>
      <c r="R10" s="626">
        <v>621</v>
      </c>
      <c r="S10" s="588">
        <f t="shared" si="2"/>
        <v>486</v>
      </c>
      <c r="T10" s="589">
        <v>49</v>
      </c>
      <c r="U10" s="550">
        <v>7</v>
      </c>
      <c r="V10" s="551">
        <v>0</v>
      </c>
      <c r="W10" s="551">
        <v>0</v>
      </c>
      <c r="X10" s="551">
        <v>0</v>
      </c>
      <c r="Y10" s="551">
        <v>0</v>
      </c>
      <c r="Z10" s="552">
        <v>0</v>
      </c>
      <c r="AA10" s="551">
        <v>0</v>
      </c>
      <c r="AB10" s="551">
        <v>124</v>
      </c>
      <c r="AC10" s="551">
        <f t="shared" si="3"/>
        <v>0</v>
      </c>
      <c r="AD10" s="586">
        <v>0</v>
      </c>
      <c r="AE10" s="509">
        <v>7</v>
      </c>
      <c r="AF10" s="554">
        <v>0</v>
      </c>
      <c r="AG10" s="554">
        <v>0</v>
      </c>
      <c r="AH10" s="554">
        <v>0</v>
      </c>
      <c r="AI10" s="554">
        <v>0</v>
      </c>
      <c r="AJ10" s="555">
        <v>0</v>
      </c>
      <c r="AK10" s="554">
        <v>0</v>
      </c>
      <c r="AL10" s="556">
        <v>720</v>
      </c>
      <c r="AM10" s="554">
        <f t="shared" si="4"/>
        <v>0</v>
      </c>
      <c r="AN10" s="557">
        <v>0</v>
      </c>
      <c r="AO10" s="513">
        <v>7</v>
      </c>
      <c r="AP10" s="558"/>
      <c r="AQ10" s="558"/>
      <c r="AR10" s="558"/>
      <c r="AS10" s="558"/>
      <c r="AT10" s="558"/>
      <c r="AU10" s="558"/>
      <c r="AV10" s="558"/>
      <c r="AW10" s="558">
        <f t="shared" si="5"/>
        <v>0</v>
      </c>
      <c r="AX10" s="559"/>
      <c r="AY10" s="516">
        <v>7</v>
      </c>
      <c r="AZ10" s="560">
        <v>83</v>
      </c>
      <c r="BA10" s="584">
        <v>5</v>
      </c>
      <c r="BB10" s="560"/>
      <c r="BC10" s="560"/>
      <c r="BD10" s="561"/>
      <c r="BE10" s="560"/>
      <c r="BF10" s="560">
        <v>2900</v>
      </c>
      <c r="BG10" s="560">
        <f t="shared" si="6"/>
        <v>88</v>
      </c>
      <c r="BH10" s="562">
        <v>108</v>
      </c>
      <c r="BI10" s="1085">
        <v>7</v>
      </c>
      <c r="BJ10" s="937">
        <v>1500</v>
      </c>
      <c r="BK10" s="937">
        <v>13</v>
      </c>
      <c r="BL10" s="937">
        <v>500</v>
      </c>
      <c r="BM10" s="937"/>
      <c r="BN10" s="936"/>
      <c r="BO10" s="937">
        <v>500</v>
      </c>
      <c r="BP10" s="1060">
        <v>10000</v>
      </c>
      <c r="BQ10" s="1077"/>
      <c r="BR10" s="962"/>
      <c r="BS10" s="962">
        <v>92</v>
      </c>
      <c r="BT10" s="962"/>
      <c r="BU10" s="963">
        <f t="shared" si="7"/>
        <v>-92</v>
      </c>
      <c r="BV10" s="937">
        <f t="shared" si="8"/>
        <v>1513</v>
      </c>
      <c r="BW10" s="939">
        <v>195</v>
      </c>
      <c r="BX10" s="521">
        <v>7</v>
      </c>
      <c r="BY10" s="564"/>
      <c r="BZ10" s="564"/>
      <c r="CA10" s="564"/>
      <c r="CB10" s="564"/>
      <c r="CC10" s="564"/>
      <c r="CD10" s="564"/>
      <c r="CE10" s="564"/>
      <c r="CF10" s="564">
        <f t="shared" si="9"/>
        <v>0</v>
      </c>
      <c r="CG10" s="565"/>
      <c r="CH10" s="521">
        <v>7</v>
      </c>
      <c r="CI10" s="566">
        <v>0</v>
      </c>
      <c r="CJ10" s="566"/>
      <c r="CK10" s="564"/>
      <c r="CL10" s="564"/>
      <c r="CM10" s="564"/>
      <c r="CN10" s="566">
        <v>0</v>
      </c>
      <c r="CO10" s="564"/>
      <c r="CP10" s="566">
        <f t="shared" si="10"/>
        <v>0</v>
      </c>
      <c r="CQ10" s="565"/>
      <c r="CR10" s="524">
        <v>7</v>
      </c>
      <c r="CS10" s="567">
        <v>0</v>
      </c>
      <c r="CT10" s="567"/>
      <c r="CU10" s="567"/>
      <c r="CV10" s="567"/>
      <c r="CW10" s="567"/>
      <c r="CX10" s="567">
        <v>0</v>
      </c>
      <c r="CY10" s="567">
        <v>678</v>
      </c>
      <c r="CZ10" s="567">
        <f t="shared" si="11"/>
        <v>0</v>
      </c>
      <c r="DA10" s="568">
        <v>0</v>
      </c>
      <c r="DB10" s="521">
        <v>7</v>
      </c>
      <c r="DC10" s="564"/>
      <c r="DD10" s="564"/>
      <c r="DE10" s="564"/>
      <c r="DF10" s="564"/>
      <c r="DG10" s="564"/>
      <c r="DH10" s="564"/>
      <c r="DI10" s="564"/>
      <c r="DJ10" s="564"/>
      <c r="DK10" s="565"/>
      <c r="DL10" s="524">
        <v>7</v>
      </c>
      <c r="DM10" s="567"/>
      <c r="DN10" s="567"/>
      <c r="DO10" s="567"/>
      <c r="DP10" s="567"/>
      <c r="DQ10" s="567"/>
      <c r="DR10" s="567"/>
      <c r="DS10" s="567"/>
      <c r="DT10" s="567">
        <f t="shared" si="12"/>
        <v>0</v>
      </c>
      <c r="DU10" s="568"/>
      <c r="DV10" s="527">
        <v>7</v>
      </c>
      <c r="DW10" s="569">
        <v>0</v>
      </c>
      <c r="DX10" s="569"/>
      <c r="DY10" s="569"/>
      <c r="DZ10" s="569"/>
      <c r="EA10" s="569"/>
      <c r="EB10" s="569">
        <v>0</v>
      </c>
      <c r="EC10" s="569">
        <v>142</v>
      </c>
      <c r="ED10" s="569">
        <f t="shared" si="13"/>
        <v>0</v>
      </c>
      <c r="EE10" s="570"/>
      <c r="EF10" s="530">
        <v>7</v>
      </c>
      <c r="EG10" s="571">
        <v>0</v>
      </c>
      <c r="EH10" s="571">
        <v>0</v>
      </c>
      <c r="EI10" s="571"/>
      <c r="EJ10" s="571"/>
      <c r="EK10" s="571"/>
      <c r="EL10" s="571">
        <v>0</v>
      </c>
      <c r="EM10" s="571">
        <v>0</v>
      </c>
      <c r="EN10" s="571">
        <f t="shared" si="14"/>
        <v>0</v>
      </c>
      <c r="EO10" s="572">
        <v>0</v>
      </c>
      <c r="EP10" s="533">
        <v>7</v>
      </c>
      <c r="EQ10" s="573">
        <v>0</v>
      </c>
      <c r="ER10" s="573">
        <v>0</v>
      </c>
      <c r="ES10" s="573"/>
      <c r="ET10" s="573"/>
      <c r="EU10" s="573"/>
      <c r="EV10" s="573">
        <v>0</v>
      </c>
      <c r="EW10" s="573">
        <v>0</v>
      </c>
      <c r="EX10" s="573">
        <f>+EQ10+ER10-EU10-EV10</f>
        <v>0</v>
      </c>
      <c r="EY10" s="574">
        <v>0</v>
      </c>
      <c r="EZ10" s="524">
        <v>7</v>
      </c>
      <c r="FA10" s="567"/>
      <c r="FB10" s="567"/>
      <c r="FC10" s="567"/>
      <c r="FD10" s="567"/>
      <c r="FE10" s="567"/>
      <c r="FF10" s="567"/>
      <c r="FG10" s="567"/>
      <c r="FH10" s="567"/>
      <c r="FI10" s="568"/>
      <c r="FJ10" s="536">
        <v>7</v>
      </c>
      <c r="FK10" s="575">
        <v>0</v>
      </c>
      <c r="FL10" s="575">
        <v>0</v>
      </c>
      <c r="FM10" s="575"/>
      <c r="FN10" s="575"/>
      <c r="FO10" s="575"/>
      <c r="FP10" s="575"/>
      <c r="FQ10" s="575"/>
      <c r="FR10" s="575">
        <f t="shared" si="0"/>
        <v>0</v>
      </c>
      <c r="FS10" s="576">
        <v>0</v>
      </c>
      <c r="FT10" s="530">
        <v>7</v>
      </c>
      <c r="FU10" s="571"/>
      <c r="FV10" s="571"/>
      <c r="FW10" s="571"/>
      <c r="FX10" s="571"/>
      <c r="FY10" s="571"/>
      <c r="FZ10" s="571"/>
      <c r="GA10" s="571"/>
      <c r="GB10" s="571"/>
      <c r="GC10" s="572"/>
      <c r="GD10" s="536">
        <v>7</v>
      </c>
      <c r="GE10" s="575"/>
      <c r="GF10" s="575"/>
      <c r="GG10" s="575"/>
      <c r="GH10" s="575"/>
      <c r="GI10" s="575"/>
      <c r="GJ10" s="575"/>
      <c r="GK10" s="575"/>
      <c r="GL10" s="575"/>
      <c r="GM10" s="576"/>
      <c r="GN10" s="539">
        <v>7</v>
      </c>
      <c r="GO10" s="577"/>
      <c r="GP10" s="577"/>
      <c r="GQ10" s="577"/>
      <c r="GR10" s="577"/>
      <c r="GS10" s="577"/>
      <c r="GT10" s="577"/>
      <c r="GU10" s="577"/>
      <c r="GV10" s="577"/>
      <c r="GW10" s="578"/>
      <c r="GX10" s="516">
        <v>7</v>
      </c>
      <c r="GY10" s="560"/>
      <c r="GZ10" s="560"/>
      <c r="HA10" s="560"/>
      <c r="HB10" s="560"/>
      <c r="HC10" s="560"/>
      <c r="HD10" s="560"/>
      <c r="HE10" s="560"/>
      <c r="HF10" s="560"/>
      <c r="HG10" s="562"/>
      <c r="HH10" s="536">
        <v>7</v>
      </c>
      <c r="HI10" s="575"/>
      <c r="HJ10" s="575"/>
      <c r="HK10" s="575"/>
      <c r="HL10" s="575"/>
      <c r="HM10" s="575"/>
      <c r="HN10" s="575"/>
      <c r="HO10" s="575"/>
      <c r="HP10" s="575"/>
      <c r="HQ10" s="576"/>
      <c r="HR10" s="533">
        <v>7</v>
      </c>
      <c r="HS10" s="590">
        <v>0</v>
      </c>
      <c r="HT10" s="590">
        <v>0</v>
      </c>
      <c r="HU10" s="573"/>
      <c r="HV10" s="573"/>
      <c r="HW10" s="573"/>
      <c r="HX10" s="590">
        <v>0</v>
      </c>
      <c r="HY10" s="573">
        <v>0</v>
      </c>
      <c r="HZ10" s="590">
        <f>+HS10+HT10-HW10-HX10</f>
        <v>0</v>
      </c>
      <c r="IA10" s="574"/>
    </row>
    <row r="11" spans="1:235">
      <c r="A11" s="968">
        <v>8</v>
      </c>
      <c r="B11" s="972">
        <v>0</v>
      </c>
      <c r="C11" s="818">
        <v>0</v>
      </c>
      <c r="D11" s="818">
        <v>0</v>
      </c>
      <c r="E11" s="818">
        <v>0</v>
      </c>
      <c r="F11" s="819">
        <v>0</v>
      </c>
      <c r="G11" s="818">
        <v>0</v>
      </c>
      <c r="H11" s="818">
        <v>621</v>
      </c>
      <c r="I11" s="818">
        <f t="shared" si="1"/>
        <v>0</v>
      </c>
      <c r="J11" s="973">
        <v>0</v>
      </c>
      <c r="K11" s="547">
        <v>8</v>
      </c>
      <c r="L11" s="548">
        <v>383</v>
      </c>
      <c r="M11" s="548">
        <v>120</v>
      </c>
      <c r="N11" s="548"/>
      <c r="O11" s="548"/>
      <c r="P11" s="548"/>
      <c r="Q11" s="548"/>
      <c r="R11" s="597"/>
      <c r="S11" s="548">
        <f t="shared" si="2"/>
        <v>503</v>
      </c>
      <c r="T11" s="549">
        <v>53</v>
      </c>
      <c r="U11" s="550">
        <v>8</v>
      </c>
      <c r="V11" s="551">
        <v>0</v>
      </c>
      <c r="W11" s="551">
        <v>0</v>
      </c>
      <c r="X11" s="551">
        <v>0</v>
      </c>
      <c r="Y11" s="551">
        <v>0</v>
      </c>
      <c r="Z11" s="552">
        <v>0</v>
      </c>
      <c r="AA11" s="551">
        <v>0</v>
      </c>
      <c r="AB11" s="551">
        <v>124</v>
      </c>
      <c r="AC11" s="551">
        <f t="shared" si="3"/>
        <v>0</v>
      </c>
      <c r="AD11" s="553">
        <v>0</v>
      </c>
      <c r="AE11" s="509">
        <v>8</v>
      </c>
      <c r="AF11" s="554">
        <v>0</v>
      </c>
      <c r="AG11" s="554">
        <v>0</v>
      </c>
      <c r="AH11" s="554">
        <v>0</v>
      </c>
      <c r="AI11" s="554">
        <v>0</v>
      </c>
      <c r="AJ11" s="555">
        <v>0</v>
      </c>
      <c r="AK11" s="554">
        <v>0</v>
      </c>
      <c r="AL11" s="556">
        <v>720</v>
      </c>
      <c r="AM11" s="554">
        <f t="shared" si="4"/>
        <v>0</v>
      </c>
      <c r="AN11" s="557">
        <v>0</v>
      </c>
      <c r="AO11" s="513">
        <v>8</v>
      </c>
      <c r="AP11" s="558"/>
      <c r="AQ11" s="558"/>
      <c r="AR11" s="558"/>
      <c r="AS11" s="558"/>
      <c r="AT11" s="558"/>
      <c r="AU11" s="558"/>
      <c r="AV11" s="558"/>
      <c r="AW11" s="558">
        <f t="shared" si="5"/>
        <v>0</v>
      </c>
      <c r="AX11" s="559"/>
      <c r="AY11" s="516">
        <v>8</v>
      </c>
      <c r="AZ11" s="560">
        <v>230</v>
      </c>
      <c r="BA11" s="584">
        <v>3</v>
      </c>
      <c r="BB11" s="560"/>
      <c r="BC11" s="560"/>
      <c r="BD11" s="561"/>
      <c r="BE11" s="560"/>
      <c r="BF11" s="560">
        <v>2900</v>
      </c>
      <c r="BG11" s="560">
        <f t="shared" si="6"/>
        <v>233</v>
      </c>
      <c r="BH11" s="562">
        <v>62</v>
      </c>
      <c r="BI11" s="1085">
        <v>8</v>
      </c>
      <c r="BJ11" s="937">
        <v>34</v>
      </c>
      <c r="BK11" s="937"/>
      <c r="BL11" s="937">
        <v>34</v>
      </c>
      <c r="BM11" s="937"/>
      <c r="BN11" s="936"/>
      <c r="BO11" s="937">
        <v>34</v>
      </c>
      <c r="BP11" s="1060">
        <v>10000</v>
      </c>
      <c r="BQ11" s="1077"/>
      <c r="BR11" s="962"/>
      <c r="BS11" s="962"/>
      <c r="BT11" s="962"/>
      <c r="BU11" s="963">
        <f t="shared" si="7"/>
        <v>0</v>
      </c>
      <c r="BV11" s="937">
        <f t="shared" si="8"/>
        <v>34</v>
      </c>
      <c r="BW11" s="939">
        <v>12</v>
      </c>
      <c r="BX11" s="521">
        <v>8</v>
      </c>
      <c r="BY11" s="564"/>
      <c r="BZ11" s="564"/>
      <c r="CA11" s="564"/>
      <c r="CB11" s="564"/>
      <c r="CC11" s="564"/>
      <c r="CD11" s="564"/>
      <c r="CE11" s="564"/>
      <c r="CF11" s="564">
        <f t="shared" si="9"/>
        <v>0</v>
      </c>
      <c r="CG11" s="565"/>
      <c r="CH11" s="521">
        <v>8</v>
      </c>
      <c r="CI11" s="566">
        <v>0</v>
      </c>
      <c r="CJ11" s="566"/>
      <c r="CK11" s="564"/>
      <c r="CL11" s="564"/>
      <c r="CM11" s="564"/>
      <c r="CN11" s="566">
        <v>0</v>
      </c>
      <c r="CO11" s="564"/>
      <c r="CP11" s="566">
        <f t="shared" si="10"/>
        <v>0</v>
      </c>
      <c r="CQ11" s="565"/>
      <c r="CR11" s="524">
        <v>8</v>
      </c>
      <c r="CS11" s="567">
        <v>0</v>
      </c>
      <c r="CT11" s="567"/>
      <c r="CU11" s="567"/>
      <c r="CV11" s="567"/>
      <c r="CW11" s="567"/>
      <c r="CX11" s="567">
        <v>0</v>
      </c>
      <c r="CY11" s="567">
        <v>678</v>
      </c>
      <c r="CZ11" s="567">
        <f t="shared" si="11"/>
        <v>0</v>
      </c>
      <c r="DA11" s="568">
        <v>0</v>
      </c>
      <c r="DB11" s="521">
        <v>8</v>
      </c>
      <c r="DC11" s="564"/>
      <c r="DD11" s="564"/>
      <c r="DE11" s="564"/>
      <c r="DF11" s="564"/>
      <c r="DG11" s="564"/>
      <c r="DH11" s="564"/>
      <c r="DI11" s="564"/>
      <c r="DJ11" s="564"/>
      <c r="DK11" s="565"/>
      <c r="DL11" s="524">
        <v>8</v>
      </c>
      <c r="DM11" s="567"/>
      <c r="DN11" s="567"/>
      <c r="DO11" s="567"/>
      <c r="DP11" s="567"/>
      <c r="DQ11" s="567"/>
      <c r="DR11" s="567"/>
      <c r="DS11" s="567"/>
      <c r="DT11" s="567">
        <f t="shared" si="12"/>
        <v>0</v>
      </c>
      <c r="DU11" s="568"/>
      <c r="DV11" s="527">
        <v>8</v>
      </c>
      <c r="DW11" s="569">
        <v>0</v>
      </c>
      <c r="DX11" s="569">
        <v>0</v>
      </c>
      <c r="DY11" s="569">
        <v>0</v>
      </c>
      <c r="DZ11" s="569"/>
      <c r="EA11" s="569"/>
      <c r="EB11" s="569">
        <v>0</v>
      </c>
      <c r="EC11" s="569">
        <v>142</v>
      </c>
      <c r="ED11" s="569">
        <f t="shared" si="13"/>
        <v>0</v>
      </c>
      <c r="EE11" s="570"/>
      <c r="EF11" s="530">
        <v>8</v>
      </c>
      <c r="EG11" s="571">
        <v>0</v>
      </c>
      <c r="EH11" s="571">
        <v>0</v>
      </c>
      <c r="EI11" s="571"/>
      <c r="EJ11" s="571"/>
      <c r="EK11" s="571"/>
      <c r="EL11" s="571">
        <v>0</v>
      </c>
      <c r="EM11" s="571">
        <v>0</v>
      </c>
      <c r="EN11" s="571">
        <f t="shared" si="14"/>
        <v>0</v>
      </c>
      <c r="EO11" s="572">
        <v>0</v>
      </c>
      <c r="EP11" s="533">
        <v>8</v>
      </c>
      <c r="EQ11" s="573"/>
      <c r="ER11" s="573"/>
      <c r="ES11" s="573"/>
      <c r="ET11" s="573"/>
      <c r="EU11" s="573"/>
      <c r="EV11" s="573"/>
      <c r="EW11" s="573"/>
      <c r="EX11" s="573"/>
      <c r="EY11" s="574"/>
      <c r="EZ11" s="524">
        <v>8</v>
      </c>
      <c r="FA11" s="567">
        <v>1</v>
      </c>
      <c r="FB11" s="567">
        <v>0</v>
      </c>
      <c r="FC11" s="567">
        <v>0</v>
      </c>
      <c r="FD11" s="567"/>
      <c r="FE11" s="567"/>
      <c r="FF11" s="567">
        <v>0</v>
      </c>
      <c r="FG11" s="567">
        <v>0</v>
      </c>
      <c r="FH11" s="567">
        <f>+FA11+FB11+FC11-FE11-FF11</f>
        <v>1</v>
      </c>
      <c r="FI11" s="568">
        <v>1</v>
      </c>
      <c r="FJ11" s="536">
        <v>8</v>
      </c>
      <c r="FK11" s="575"/>
      <c r="FL11" s="575"/>
      <c r="FM11" s="575"/>
      <c r="FN11" s="575"/>
      <c r="FO11" s="575"/>
      <c r="FP11" s="575"/>
      <c r="FQ11" s="575"/>
      <c r="FR11" s="575">
        <f t="shared" si="0"/>
        <v>0</v>
      </c>
      <c r="FS11" s="576"/>
      <c r="FT11" s="530">
        <v>8</v>
      </c>
      <c r="FU11" s="591"/>
      <c r="FV11" s="591"/>
      <c r="FW11" s="591"/>
      <c r="FX11" s="571"/>
      <c r="FY11" s="571"/>
      <c r="FZ11" s="591"/>
      <c r="GA11" s="571"/>
      <c r="GB11" s="591">
        <f>+FU11+FV11+FW11-FY11-FZ11</f>
        <v>0</v>
      </c>
      <c r="GC11" s="572">
        <v>0</v>
      </c>
      <c r="GD11" s="536">
        <v>8</v>
      </c>
      <c r="GE11" s="592"/>
      <c r="GF11" s="592"/>
      <c r="GG11" s="592"/>
      <c r="GH11" s="592"/>
      <c r="GI11" s="592"/>
      <c r="GJ11" s="592"/>
      <c r="GK11" s="575"/>
      <c r="GL11" s="592">
        <f>+GE11+GF11+GG11-GI11-GJ11</f>
        <v>0</v>
      </c>
      <c r="GM11" s="576">
        <v>0</v>
      </c>
      <c r="GN11" s="539">
        <v>8</v>
      </c>
      <c r="GO11" s="593"/>
      <c r="GP11" s="593"/>
      <c r="GQ11" s="593"/>
      <c r="GR11" s="577"/>
      <c r="GS11" s="577"/>
      <c r="GT11" s="593"/>
      <c r="GU11" s="577"/>
      <c r="GV11" s="593">
        <f>+GO11+GP11+GQ11-GS11-GT11</f>
        <v>0</v>
      </c>
      <c r="GW11" s="578">
        <v>0</v>
      </c>
      <c r="GX11" s="516">
        <v>8</v>
      </c>
      <c r="GY11" s="579"/>
      <c r="GZ11" s="579"/>
      <c r="HA11" s="579"/>
      <c r="HB11" s="560"/>
      <c r="HC11" s="560"/>
      <c r="HD11" s="579"/>
      <c r="HE11" s="560"/>
      <c r="HF11" s="579">
        <f>+GY11+GZ11+HA11-HC11-HD11</f>
        <v>0</v>
      </c>
      <c r="HG11" s="562">
        <v>0</v>
      </c>
      <c r="HH11" s="536">
        <v>8</v>
      </c>
      <c r="HI11" s="575"/>
      <c r="HJ11" s="575"/>
      <c r="HK11" s="575"/>
      <c r="HL11" s="575"/>
      <c r="HM11" s="575"/>
      <c r="HN11" s="575"/>
      <c r="HO11" s="575"/>
      <c r="HP11" s="575"/>
      <c r="HQ11" s="576"/>
      <c r="HR11" s="533">
        <v>8</v>
      </c>
      <c r="HS11" s="573"/>
      <c r="HT11" s="573"/>
      <c r="HU11" s="573"/>
      <c r="HV11" s="573"/>
      <c r="HW11" s="573"/>
      <c r="HX11" s="573"/>
      <c r="HY11" s="573"/>
      <c r="HZ11" s="573"/>
      <c r="IA11" s="574"/>
    </row>
    <row r="12" spans="1:235" ht="25.2" thickBot="1">
      <c r="A12" s="968">
        <v>9</v>
      </c>
      <c r="B12" s="974">
        <v>0</v>
      </c>
      <c r="C12" s="544">
        <v>0</v>
      </c>
      <c r="D12" s="544">
        <v>0</v>
      </c>
      <c r="E12" s="544">
        <v>0</v>
      </c>
      <c r="F12" s="545">
        <v>0</v>
      </c>
      <c r="G12" s="544">
        <v>0</v>
      </c>
      <c r="H12" s="544">
        <v>621</v>
      </c>
      <c r="I12" s="544">
        <f t="shared" si="1"/>
        <v>0</v>
      </c>
      <c r="J12" s="975">
        <v>0</v>
      </c>
      <c r="K12" s="580">
        <v>9</v>
      </c>
      <c r="L12" s="581">
        <v>469</v>
      </c>
      <c r="M12" s="581">
        <v>19</v>
      </c>
      <c r="N12" s="594"/>
      <c r="O12" s="581"/>
      <c r="P12" s="581"/>
      <c r="Q12" s="581"/>
      <c r="R12" s="581"/>
      <c r="S12" s="581">
        <f>+L12+M12-P12-Q12</f>
        <v>488</v>
      </c>
      <c r="T12" s="582">
        <v>63</v>
      </c>
      <c r="U12" s="550">
        <v>9</v>
      </c>
      <c r="V12" s="595">
        <v>0</v>
      </c>
      <c r="W12" s="551">
        <v>0</v>
      </c>
      <c r="X12" s="551">
        <v>0</v>
      </c>
      <c r="Y12" s="551">
        <v>0</v>
      </c>
      <c r="Z12" s="552">
        <v>0</v>
      </c>
      <c r="AA12" s="551">
        <v>0</v>
      </c>
      <c r="AB12" s="551">
        <v>124</v>
      </c>
      <c r="AC12" s="551">
        <f t="shared" si="3"/>
        <v>0</v>
      </c>
      <c r="AD12" s="586">
        <v>0</v>
      </c>
      <c r="AE12" s="509">
        <v>9</v>
      </c>
      <c r="AF12" s="554">
        <v>0</v>
      </c>
      <c r="AG12" s="554">
        <v>0</v>
      </c>
      <c r="AH12" s="554">
        <v>0</v>
      </c>
      <c r="AI12" s="554">
        <v>0</v>
      </c>
      <c r="AJ12" s="555">
        <v>0</v>
      </c>
      <c r="AK12" s="554">
        <v>0</v>
      </c>
      <c r="AL12" s="556">
        <v>720</v>
      </c>
      <c r="AM12" s="554">
        <f t="shared" si="4"/>
        <v>0</v>
      </c>
      <c r="AN12" s="557">
        <v>0</v>
      </c>
      <c r="AO12" s="513">
        <v>9</v>
      </c>
      <c r="AP12" s="558"/>
      <c r="AQ12" s="558"/>
      <c r="AR12" s="558"/>
      <c r="AS12" s="558"/>
      <c r="AT12" s="558"/>
      <c r="AU12" s="558"/>
      <c r="AV12" s="558"/>
      <c r="AW12" s="558">
        <f t="shared" si="5"/>
        <v>0</v>
      </c>
      <c r="AX12" s="559"/>
      <c r="AY12" s="516">
        <v>9</v>
      </c>
      <c r="AZ12" s="560">
        <v>16</v>
      </c>
      <c r="BA12" s="584"/>
      <c r="BB12" s="560"/>
      <c r="BC12" s="560"/>
      <c r="BD12" s="561"/>
      <c r="BE12" s="560"/>
      <c r="BF12" s="560">
        <v>2900</v>
      </c>
      <c r="BG12" s="560">
        <f t="shared" si="6"/>
        <v>16</v>
      </c>
      <c r="BH12" s="562">
        <f>25+1</f>
        <v>26</v>
      </c>
      <c r="BI12" s="1086">
        <v>9</v>
      </c>
      <c r="BJ12" s="1062">
        <v>500</v>
      </c>
      <c r="BK12" s="1062"/>
      <c r="BL12" s="1062">
        <v>300</v>
      </c>
      <c r="BM12" s="1062"/>
      <c r="BN12" s="1087"/>
      <c r="BO12" s="1062">
        <v>300</v>
      </c>
      <c r="BP12" s="1064">
        <v>10000</v>
      </c>
      <c r="BQ12" s="1077"/>
      <c r="BR12" s="962"/>
      <c r="BS12" s="962">
        <v>45</v>
      </c>
      <c r="BT12" s="962"/>
      <c r="BU12" s="963">
        <f t="shared" si="7"/>
        <v>-45</v>
      </c>
      <c r="BV12" s="937">
        <f t="shared" si="8"/>
        <v>500</v>
      </c>
      <c r="BW12" s="939">
        <v>85</v>
      </c>
      <c r="BX12" s="521">
        <v>9</v>
      </c>
      <c r="BY12" s="564">
        <v>2</v>
      </c>
      <c r="BZ12" s="564">
        <v>0</v>
      </c>
      <c r="CA12" s="564"/>
      <c r="CB12" s="564"/>
      <c r="CC12" s="564"/>
      <c r="CD12" s="564"/>
      <c r="CE12" s="564"/>
      <c r="CF12" s="564">
        <f t="shared" si="9"/>
        <v>2</v>
      </c>
      <c r="CG12" s="565">
        <v>1</v>
      </c>
      <c r="CH12" s="521">
        <v>9</v>
      </c>
      <c r="CI12" s="566">
        <v>0</v>
      </c>
      <c r="CJ12" s="566"/>
      <c r="CK12" s="564"/>
      <c r="CL12" s="564"/>
      <c r="CM12" s="564"/>
      <c r="CN12" s="566">
        <v>0</v>
      </c>
      <c r="CO12" s="564"/>
      <c r="CP12" s="566">
        <f t="shared" si="10"/>
        <v>0</v>
      </c>
      <c r="CQ12" s="565"/>
      <c r="CR12" s="524">
        <v>9</v>
      </c>
      <c r="CS12" s="567">
        <v>0</v>
      </c>
      <c r="CT12" s="567">
        <v>15</v>
      </c>
      <c r="CU12" s="567"/>
      <c r="CV12" s="567"/>
      <c r="CW12" s="567"/>
      <c r="CX12" s="567"/>
      <c r="CY12" s="567">
        <v>678</v>
      </c>
      <c r="CZ12" s="567">
        <f t="shared" si="11"/>
        <v>15</v>
      </c>
      <c r="DA12" s="568">
        <v>1</v>
      </c>
      <c r="DB12" s="521">
        <v>9</v>
      </c>
      <c r="DC12" s="564"/>
      <c r="DD12" s="564"/>
      <c r="DE12" s="564"/>
      <c r="DF12" s="564"/>
      <c r="DG12" s="564"/>
      <c r="DH12" s="564"/>
      <c r="DI12" s="564"/>
      <c r="DJ12" s="564"/>
      <c r="DK12" s="565"/>
      <c r="DL12" s="524">
        <v>9</v>
      </c>
      <c r="DM12" s="567"/>
      <c r="DN12" s="567"/>
      <c r="DO12" s="567"/>
      <c r="DP12" s="567"/>
      <c r="DQ12" s="567"/>
      <c r="DR12" s="567"/>
      <c r="DS12" s="567"/>
      <c r="DT12" s="567">
        <f t="shared" si="12"/>
        <v>0</v>
      </c>
      <c r="DU12" s="568"/>
      <c r="DV12" s="527">
        <v>9</v>
      </c>
      <c r="DW12" s="569">
        <v>0</v>
      </c>
      <c r="DX12" s="569">
        <v>0</v>
      </c>
      <c r="DY12" s="569"/>
      <c r="DZ12" s="569"/>
      <c r="EA12" s="569"/>
      <c r="EB12" s="569">
        <v>0</v>
      </c>
      <c r="EC12" s="569">
        <v>142</v>
      </c>
      <c r="ED12" s="569">
        <f t="shared" si="13"/>
        <v>0</v>
      </c>
      <c r="EE12" s="570">
        <v>0</v>
      </c>
      <c r="EF12" s="530">
        <v>9</v>
      </c>
      <c r="EG12" s="571">
        <v>0</v>
      </c>
      <c r="EH12" s="571">
        <v>0</v>
      </c>
      <c r="EI12" s="571"/>
      <c r="EJ12" s="571"/>
      <c r="EK12" s="571"/>
      <c r="EL12" s="571">
        <v>0</v>
      </c>
      <c r="EM12" s="571">
        <v>0</v>
      </c>
      <c r="EN12" s="571">
        <f t="shared" si="14"/>
        <v>0</v>
      </c>
      <c r="EO12" s="572">
        <v>0</v>
      </c>
      <c r="EP12" s="533">
        <v>9</v>
      </c>
      <c r="EQ12" s="573"/>
      <c r="ER12" s="573"/>
      <c r="ES12" s="573"/>
      <c r="ET12" s="573"/>
      <c r="EU12" s="573"/>
      <c r="EV12" s="573"/>
      <c r="EW12" s="573"/>
      <c r="EX12" s="573"/>
      <c r="EY12" s="574"/>
      <c r="EZ12" s="524">
        <v>9</v>
      </c>
      <c r="FA12" s="567"/>
      <c r="FB12" s="567"/>
      <c r="FC12" s="567"/>
      <c r="FD12" s="567"/>
      <c r="FE12" s="567"/>
      <c r="FF12" s="567"/>
      <c r="FG12" s="567"/>
      <c r="FH12" s="567"/>
      <c r="FI12" s="568"/>
      <c r="FJ12" s="536">
        <v>9</v>
      </c>
      <c r="FK12" s="575"/>
      <c r="FL12" s="575"/>
      <c r="FM12" s="575"/>
      <c r="FN12" s="575"/>
      <c r="FO12" s="575"/>
      <c r="FP12" s="575"/>
      <c r="FQ12" s="575"/>
      <c r="FR12" s="575">
        <f t="shared" si="0"/>
        <v>0</v>
      </c>
      <c r="FS12" s="576"/>
      <c r="FT12" s="530">
        <v>9</v>
      </c>
      <c r="FU12" s="571"/>
      <c r="FV12" s="571"/>
      <c r="FW12" s="571"/>
      <c r="FX12" s="571"/>
      <c r="FY12" s="571"/>
      <c r="FZ12" s="571"/>
      <c r="GA12" s="571"/>
      <c r="GB12" s="571"/>
      <c r="GC12" s="572"/>
      <c r="GD12" s="536">
        <v>9</v>
      </c>
      <c r="GE12" s="575"/>
      <c r="GF12" s="575"/>
      <c r="GG12" s="575"/>
      <c r="GH12" s="575"/>
      <c r="GI12" s="575"/>
      <c r="GJ12" s="575"/>
      <c r="GK12" s="575"/>
      <c r="GL12" s="575"/>
      <c r="GM12" s="576"/>
      <c r="GN12" s="539">
        <v>9</v>
      </c>
      <c r="GO12" s="577"/>
      <c r="GP12" s="577"/>
      <c r="GQ12" s="577"/>
      <c r="GR12" s="577"/>
      <c r="GS12" s="577"/>
      <c r="GT12" s="577"/>
      <c r="GU12" s="577"/>
      <c r="GV12" s="577"/>
      <c r="GW12" s="578"/>
      <c r="GX12" s="516">
        <v>9</v>
      </c>
      <c r="GY12" s="560"/>
      <c r="GZ12" s="560"/>
      <c r="HA12" s="560"/>
      <c r="HB12" s="560"/>
      <c r="HC12" s="560"/>
      <c r="HD12" s="560"/>
      <c r="HE12" s="560"/>
      <c r="HF12" s="560"/>
      <c r="HG12" s="562"/>
      <c r="HH12" s="536">
        <v>9</v>
      </c>
      <c r="HI12" s="575"/>
      <c r="HJ12" s="575"/>
      <c r="HK12" s="575"/>
      <c r="HL12" s="575"/>
      <c r="HM12" s="575"/>
      <c r="HN12" s="575"/>
      <c r="HO12" s="575"/>
      <c r="HP12" s="575"/>
      <c r="HQ12" s="576"/>
      <c r="HR12" s="533">
        <v>9</v>
      </c>
      <c r="HS12" s="573"/>
      <c r="HT12" s="573"/>
      <c r="HU12" s="573"/>
      <c r="HV12" s="573"/>
      <c r="HW12" s="573"/>
      <c r="HX12" s="573"/>
      <c r="HY12" s="573"/>
      <c r="HZ12" s="573"/>
      <c r="IA12" s="574"/>
    </row>
    <row r="13" spans="1:235">
      <c r="A13" s="968">
        <v>10</v>
      </c>
      <c r="B13" s="974">
        <v>0</v>
      </c>
      <c r="C13" s="544">
        <v>0</v>
      </c>
      <c r="D13" s="544">
        <v>0</v>
      </c>
      <c r="E13" s="544">
        <v>0</v>
      </c>
      <c r="F13" s="545">
        <v>0</v>
      </c>
      <c r="G13" s="544">
        <v>0</v>
      </c>
      <c r="H13" s="1005">
        <v>621</v>
      </c>
      <c r="I13" s="544">
        <f>B13+C13+D13+E13-F13-G13</f>
        <v>0</v>
      </c>
      <c r="J13" s="975">
        <v>0</v>
      </c>
      <c r="K13" s="580">
        <v>10</v>
      </c>
      <c r="L13" s="581">
        <v>275</v>
      </c>
      <c r="M13" s="581">
        <v>11</v>
      </c>
      <c r="N13" s="581"/>
      <c r="O13" s="581"/>
      <c r="P13" s="581"/>
      <c r="Q13" s="581"/>
      <c r="R13" s="581"/>
      <c r="S13" s="581">
        <f t="shared" si="2"/>
        <v>286</v>
      </c>
      <c r="T13" s="582">
        <v>38</v>
      </c>
      <c r="U13" s="550">
        <v>10</v>
      </c>
      <c r="V13" s="551">
        <v>0</v>
      </c>
      <c r="W13" s="551">
        <v>0</v>
      </c>
      <c r="X13" s="551">
        <v>0</v>
      </c>
      <c r="Y13" s="551">
        <v>0</v>
      </c>
      <c r="Z13" s="552">
        <v>0</v>
      </c>
      <c r="AA13" s="551">
        <v>0</v>
      </c>
      <c r="AB13" s="551">
        <v>124</v>
      </c>
      <c r="AC13" s="551">
        <f>V13+W13+X13+Y13-Z13-AA13</f>
        <v>0</v>
      </c>
      <c r="AD13" s="553">
        <v>0</v>
      </c>
      <c r="AE13" s="509">
        <v>10</v>
      </c>
      <c r="AF13" s="554">
        <v>0</v>
      </c>
      <c r="AG13" s="554">
        <v>0</v>
      </c>
      <c r="AH13" s="554">
        <v>0</v>
      </c>
      <c r="AI13" s="554">
        <v>0</v>
      </c>
      <c r="AJ13" s="555">
        <v>0</v>
      </c>
      <c r="AK13" s="554">
        <v>0</v>
      </c>
      <c r="AL13" s="556">
        <v>720</v>
      </c>
      <c r="AM13" s="554">
        <f t="shared" si="4"/>
        <v>0</v>
      </c>
      <c r="AN13" s="557">
        <v>0</v>
      </c>
      <c r="AO13" s="513">
        <v>10</v>
      </c>
      <c r="AP13" s="558"/>
      <c r="AQ13" s="558"/>
      <c r="AR13" s="558"/>
      <c r="AS13" s="558"/>
      <c r="AT13" s="558"/>
      <c r="AU13" s="558"/>
      <c r="AV13" s="558"/>
      <c r="AW13" s="558">
        <f t="shared" si="5"/>
        <v>0</v>
      </c>
      <c r="AX13" s="559"/>
      <c r="AY13" s="516">
        <v>10</v>
      </c>
      <c r="AZ13" s="560">
        <v>0</v>
      </c>
      <c r="BA13" s="560"/>
      <c r="BB13" s="560"/>
      <c r="BC13" s="560"/>
      <c r="BD13" s="561"/>
      <c r="BE13" s="560"/>
      <c r="BF13" s="560">
        <v>2900</v>
      </c>
      <c r="BG13" s="560">
        <f t="shared" si="6"/>
        <v>0</v>
      </c>
      <c r="BH13" s="562">
        <v>0</v>
      </c>
      <c r="BI13" s="933">
        <v>10</v>
      </c>
      <c r="BJ13" s="1054">
        <v>12</v>
      </c>
      <c r="BK13" s="1054"/>
      <c r="BL13" s="1054">
        <v>12</v>
      </c>
      <c r="BM13" s="1054"/>
      <c r="BN13" s="1080"/>
      <c r="BO13" s="1054">
        <v>12</v>
      </c>
      <c r="BP13" s="1054">
        <v>10000</v>
      </c>
      <c r="BQ13" s="965"/>
      <c r="BR13" s="962"/>
      <c r="BS13" s="962"/>
      <c r="BT13" s="962"/>
      <c r="BU13" s="963">
        <f t="shared" si="7"/>
        <v>0</v>
      </c>
      <c r="BV13" s="937">
        <f t="shared" si="8"/>
        <v>12</v>
      </c>
      <c r="BW13" s="939">
        <v>13</v>
      </c>
      <c r="BX13" s="521">
        <v>10</v>
      </c>
      <c r="BY13" s="564">
        <v>0</v>
      </c>
      <c r="BZ13" s="564">
        <v>0</v>
      </c>
      <c r="CA13" s="564"/>
      <c r="CB13" s="564"/>
      <c r="CC13" s="564"/>
      <c r="CD13" s="564">
        <v>0</v>
      </c>
      <c r="CE13" s="564">
        <v>0</v>
      </c>
      <c r="CF13" s="564">
        <f t="shared" si="9"/>
        <v>0</v>
      </c>
      <c r="CG13" s="565">
        <v>0</v>
      </c>
      <c r="CH13" s="521">
        <v>10</v>
      </c>
      <c r="CI13" s="566">
        <v>0</v>
      </c>
      <c r="CJ13" s="566"/>
      <c r="CK13" s="564"/>
      <c r="CL13" s="564"/>
      <c r="CM13" s="564"/>
      <c r="CN13" s="566">
        <v>0</v>
      </c>
      <c r="CO13" s="564"/>
      <c r="CP13" s="566">
        <f t="shared" si="10"/>
        <v>0</v>
      </c>
      <c r="CQ13" s="565"/>
      <c r="CR13" s="524">
        <v>10</v>
      </c>
      <c r="CS13" s="567">
        <v>0</v>
      </c>
      <c r="CT13" s="567">
        <v>0</v>
      </c>
      <c r="CU13" s="567"/>
      <c r="CV13" s="567"/>
      <c r="CW13" s="567"/>
      <c r="CX13" s="567">
        <v>0</v>
      </c>
      <c r="CY13" s="567">
        <v>678</v>
      </c>
      <c r="CZ13" s="567">
        <f t="shared" si="11"/>
        <v>0</v>
      </c>
      <c r="DA13" s="568">
        <v>0</v>
      </c>
      <c r="DB13" s="521">
        <v>10</v>
      </c>
      <c r="DC13" s="564"/>
      <c r="DD13" s="564"/>
      <c r="DE13" s="564"/>
      <c r="DF13" s="564"/>
      <c r="DG13" s="564"/>
      <c r="DH13" s="564"/>
      <c r="DI13" s="564"/>
      <c r="DJ13" s="564"/>
      <c r="DK13" s="565"/>
      <c r="DL13" s="524">
        <v>10</v>
      </c>
      <c r="DM13" s="567"/>
      <c r="DN13" s="567"/>
      <c r="DO13" s="567"/>
      <c r="DP13" s="567"/>
      <c r="DQ13" s="567"/>
      <c r="DR13" s="567"/>
      <c r="DS13" s="567"/>
      <c r="DT13" s="567">
        <f t="shared" si="12"/>
        <v>0</v>
      </c>
      <c r="DU13" s="568"/>
      <c r="DV13" s="527">
        <v>10</v>
      </c>
      <c r="DW13" s="569">
        <v>0</v>
      </c>
      <c r="DX13" s="569">
        <v>0</v>
      </c>
      <c r="DY13" s="569"/>
      <c r="DZ13" s="569"/>
      <c r="EA13" s="569"/>
      <c r="EB13" s="569">
        <v>0</v>
      </c>
      <c r="EC13" s="569">
        <v>142</v>
      </c>
      <c r="ED13" s="569">
        <f t="shared" si="13"/>
        <v>0</v>
      </c>
      <c r="EE13" s="570">
        <v>0</v>
      </c>
      <c r="EF13" s="530">
        <v>10</v>
      </c>
      <c r="EG13" s="571">
        <v>0</v>
      </c>
      <c r="EH13" s="571">
        <v>0</v>
      </c>
      <c r="EI13" s="571"/>
      <c r="EJ13" s="571"/>
      <c r="EK13" s="571"/>
      <c r="EL13" s="571">
        <v>0</v>
      </c>
      <c r="EM13" s="571">
        <v>0</v>
      </c>
      <c r="EN13" s="571">
        <f t="shared" si="14"/>
        <v>0</v>
      </c>
      <c r="EO13" s="572">
        <v>0</v>
      </c>
      <c r="EP13" s="533">
        <v>10</v>
      </c>
      <c r="EQ13" s="573"/>
      <c r="ER13" s="573"/>
      <c r="ES13" s="573"/>
      <c r="ET13" s="573"/>
      <c r="EU13" s="573"/>
      <c r="EV13" s="573"/>
      <c r="EW13" s="573"/>
      <c r="EX13" s="573"/>
      <c r="EY13" s="574"/>
      <c r="EZ13" s="524">
        <v>10</v>
      </c>
      <c r="FA13" s="567"/>
      <c r="FB13" s="567"/>
      <c r="FC13" s="567"/>
      <c r="FD13" s="567"/>
      <c r="FE13" s="567"/>
      <c r="FF13" s="567"/>
      <c r="FG13" s="567"/>
      <c r="FH13" s="567"/>
      <c r="FI13" s="568"/>
      <c r="FJ13" s="536">
        <v>10</v>
      </c>
      <c r="FK13" s="575"/>
      <c r="FL13" s="575"/>
      <c r="FM13" s="575"/>
      <c r="FN13" s="575"/>
      <c r="FO13" s="575"/>
      <c r="FP13" s="575">
        <v>0</v>
      </c>
      <c r="FQ13" s="575"/>
      <c r="FR13" s="575">
        <f t="shared" si="0"/>
        <v>0</v>
      </c>
      <c r="FS13" s="576"/>
      <c r="FT13" s="530">
        <v>10</v>
      </c>
      <c r="FU13" s="571"/>
      <c r="FV13" s="571"/>
      <c r="FW13" s="571"/>
      <c r="FX13" s="571"/>
      <c r="FY13" s="571"/>
      <c r="FZ13" s="571"/>
      <c r="GA13" s="571"/>
      <c r="GB13" s="571"/>
      <c r="GC13" s="572"/>
      <c r="GD13" s="536">
        <v>10</v>
      </c>
      <c r="GE13" s="575"/>
      <c r="GF13" s="575"/>
      <c r="GG13" s="575"/>
      <c r="GH13" s="575"/>
      <c r="GI13" s="575"/>
      <c r="GJ13" s="575"/>
      <c r="GK13" s="575"/>
      <c r="GL13" s="575"/>
      <c r="GM13" s="576"/>
      <c r="GN13" s="539">
        <v>10</v>
      </c>
      <c r="GO13" s="577"/>
      <c r="GP13" s="577"/>
      <c r="GQ13" s="577"/>
      <c r="GR13" s="577"/>
      <c r="GS13" s="577"/>
      <c r="GT13" s="577"/>
      <c r="GU13" s="577"/>
      <c r="GV13" s="577"/>
      <c r="GW13" s="578"/>
      <c r="GX13" s="516">
        <v>10</v>
      </c>
      <c r="GY13" s="560"/>
      <c r="GZ13" s="560"/>
      <c r="HA13" s="560"/>
      <c r="HB13" s="560"/>
      <c r="HC13" s="560"/>
      <c r="HD13" s="560"/>
      <c r="HE13" s="560"/>
      <c r="HF13" s="560"/>
      <c r="HG13" s="562"/>
      <c r="HH13" s="536">
        <v>10</v>
      </c>
      <c r="HI13" s="575"/>
      <c r="HJ13" s="575"/>
      <c r="HK13" s="575"/>
      <c r="HL13" s="575"/>
      <c r="HM13" s="575"/>
      <c r="HN13" s="575"/>
      <c r="HO13" s="575"/>
      <c r="HP13" s="575"/>
      <c r="HQ13" s="576"/>
      <c r="HR13" s="533">
        <v>10</v>
      </c>
      <c r="HS13" s="573"/>
      <c r="HT13" s="573"/>
      <c r="HU13" s="573"/>
      <c r="HV13" s="573"/>
      <c r="HW13" s="573"/>
      <c r="HX13" s="573"/>
      <c r="HY13" s="573"/>
      <c r="HZ13" s="573"/>
      <c r="IA13" s="574"/>
    </row>
    <row r="14" spans="1:235">
      <c r="A14" s="968">
        <v>11</v>
      </c>
      <c r="B14" s="974">
        <v>0</v>
      </c>
      <c r="C14" s="544">
        <v>0</v>
      </c>
      <c r="D14" s="544">
        <v>0</v>
      </c>
      <c r="E14" s="544">
        <v>0</v>
      </c>
      <c r="F14" s="545">
        <v>0</v>
      </c>
      <c r="G14" s="544">
        <v>0</v>
      </c>
      <c r="H14" s="544">
        <v>621</v>
      </c>
      <c r="I14" s="544">
        <f t="shared" si="1"/>
        <v>0</v>
      </c>
      <c r="J14" s="975">
        <v>0</v>
      </c>
      <c r="K14" s="580">
        <v>11</v>
      </c>
      <c r="L14" s="581">
        <v>307</v>
      </c>
      <c r="M14" s="581">
        <v>1</v>
      </c>
      <c r="N14" s="581"/>
      <c r="O14" s="581"/>
      <c r="P14" s="581"/>
      <c r="Q14" s="581"/>
      <c r="R14" s="581"/>
      <c r="S14" s="581">
        <f t="shared" si="2"/>
        <v>308</v>
      </c>
      <c r="T14" s="582">
        <v>53</v>
      </c>
      <c r="U14" s="550">
        <v>11</v>
      </c>
      <c r="V14" s="551">
        <v>0</v>
      </c>
      <c r="W14" s="551">
        <v>0</v>
      </c>
      <c r="X14" s="551">
        <v>0</v>
      </c>
      <c r="Y14" s="551">
        <v>0</v>
      </c>
      <c r="Z14" s="552">
        <v>0</v>
      </c>
      <c r="AA14" s="551">
        <v>0</v>
      </c>
      <c r="AB14" s="551">
        <v>124</v>
      </c>
      <c r="AC14" s="551">
        <f t="shared" si="3"/>
        <v>0</v>
      </c>
      <c r="AD14" s="553">
        <v>0</v>
      </c>
      <c r="AE14" s="509">
        <v>11</v>
      </c>
      <c r="AF14" s="554">
        <v>0</v>
      </c>
      <c r="AG14" s="554">
        <v>0</v>
      </c>
      <c r="AH14" s="554">
        <v>0</v>
      </c>
      <c r="AI14" s="554">
        <v>0</v>
      </c>
      <c r="AJ14" s="555">
        <v>0</v>
      </c>
      <c r="AK14" s="554">
        <v>0</v>
      </c>
      <c r="AL14" s="556">
        <v>720</v>
      </c>
      <c r="AM14" s="554">
        <f t="shared" si="4"/>
        <v>0</v>
      </c>
      <c r="AN14" s="557">
        <v>0</v>
      </c>
      <c r="AO14" s="513">
        <v>11</v>
      </c>
      <c r="AP14" s="558"/>
      <c r="AQ14" s="558"/>
      <c r="AR14" s="558"/>
      <c r="AS14" s="558"/>
      <c r="AT14" s="558"/>
      <c r="AU14" s="558"/>
      <c r="AV14" s="558"/>
      <c r="AW14" s="558">
        <f t="shared" si="5"/>
        <v>0</v>
      </c>
      <c r="AX14" s="559"/>
      <c r="AY14" s="516">
        <v>11</v>
      </c>
      <c r="AZ14" s="560">
        <v>0</v>
      </c>
      <c r="BA14" s="560"/>
      <c r="BB14" s="560"/>
      <c r="BC14" s="560"/>
      <c r="BD14" s="561"/>
      <c r="BE14" s="560"/>
      <c r="BF14" s="560">
        <v>2900</v>
      </c>
      <c r="BG14" s="560">
        <f t="shared" si="6"/>
        <v>0</v>
      </c>
      <c r="BH14" s="562">
        <v>33</v>
      </c>
      <c r="BI14" s="934">
        <v>11</v>
      </c>
      <c r="BJ14" s="936">
        <v>83</v>
      </c>
      <c r="BK14" s="937"/>
      <c r="BL14" s="938"/>
      <c r="BM14" s="938"/>
      <c r="BN14" s="938"/>
      <c r="BO14" s="938">
        <v>30</v>
      </c>
      <c r="BP14" s="937">
        <v>10000</v>
      </c>
      <c r="BQ14" s="963"/>
      <c r="BR14" s="963"/>
      <c r="BS14" s="963"/>
      <c r="BT14" s="963"/>
      <c r="BU14" s="963">
        <f t="shared" si="7"/>
        <v>0</v>
      </c>
      <c r="BV14" s="938">
        <f t="shared" si="8"/>
        <v>53</v>
      </c>
      <c r="BW14" s="939">
        <v>16</v>
      </c>
      <c r="BX14" s="521">
        <v>11</v>
      </c>
      <c r="BY14" s="564"/>
      <c r="BZ14" s="564"/>
      <c r="CA14" s="564"/>
      <c r="CB14" s="564"/>
      <c r="CC14" s="564"/>
      <c r="CD14" s="564"/>
      <c r="CE14" s="564"/>
      <c r="CF14" s="564">
        <f t="shared" si="9"/>
        <v>0</v>
      </c>
      <c r="CG14" s="565"/>
      <c r="CH14" s="521">
        <v>11</v>
      </c>
      <c r="CI14" s="566">
        <v>0</v>
      </c>
      <c r="CJ14" s="566"/>
      <c r="CK14" s="564"/>
      <c r="CL14" s="564"/>
      <c r="CM14" s="564"/>
      <c r="CN14" s="566">
        <v>0</v>
      </c>
      <c r="CO14" s="564"/>
      <c r="CP14" s="566">
        <f t="shared" si="10"/>
        <v>0</v>
      </c>
      <c r="CQ14" s="565"/>
      <c r="CR14" s="524">
        <v>11</v>
      </c>
      <c r="CS14" s="567">
        <v>0</v>
      </c>
      <c r="CT14" s="567">
        <v>0</v>
      </c>
      <c r="CU14" s="567"/>
      <c r="CV14" s="567"/>
      <c r="CW14" s="567"/>
      <c r="CX14" s="567">
        <v>0</v>
      </c>
      <c r="CY14" s="567">
        <v>678</v>
      </c>
      <c r="CZ14" s="567">
        <f t="shared" si="11"/>
        <v>0</v>
      </c>
      <c r="DA14" s="568">
        <v>0</v>
      </c>
      <c r="DB14" s="521">
        <v>11</v>
      </c>
      <c r="DC14" s="564"/>
      <c r="DD14" s="564"/>
      <c r="DE14" s="564"/>
      <c r="DF14" s="564"/>
      <c r="DG14" s="564"/>
      <c r="DH14" s="564"/>
      <c r="DI14" s="564"/>
      <c r="DJ14" s="564"/>
      <c r="DK14" s="565"/>
      <c r="DL14" s="524">
        <v>11</v>
      </c>
      <c r="DM14" s="567"/>
      <c r="DN14" s="567"/>
      <c r="DO14" s="567"/>
      <c r="DP14" s="567"/>
      <c r="DQ14" s="567"/>
      <c r="DR14" s="567"/>
      <c r="DS14" s="567"/>
      <c r="DT14" s="567">
        <f t="shared" si="12"/>
        <v>0</v>
      </c>
      <c r="DU14" s="568"/>
      <c r="DV14" s="527">
        <v>11</v>
      </c>
      <c r="DW14" s="569">
        <v>36</v>
      </c>
      <c r="DX14" s="569">
        <v>0</v>
      </c>
      <c r="DY14" s="569">
        <v>0</v>
      </c>
      <c r="DZ14" s="569"/>
      <c r="EA14" s="569"/>
      <c r="EB14" s="569">
        <v>36</v>
      </c>
      <c r="EC14" s="569">
        <v>142</v>
      </c>
      <c r="ED14" s="569">
        <f t="shared" si="13"/>
        <v>0</v>
      </c>
      <c r="EE14" s="570">
        <v>12</v>
      </c>
      <c r="EF14" s="530">
        <v>11</v>
      </c>
      <c r="EG14" s="571">
        <v>0</v>
      </c>
      <c r="EH14" s="571">
        <v>0</v>
      </c>
      <c r="EI14" s="571"/>
      <c r="EJ14" s="571"/>
      <c r="EK14" s="571"/>
      <c r="EL14" s="571">
        <v>0</v>
      </c>
      <c r="EM14" s="571">
        <v>0</v>
      </c>
      <c r="EN14" s="571">
        <f t="shared" si="14"/>
        <v>0</v>
      </c>
      <c r="EO14" s="572">
        <v>0</v>
      </c>
      <c r="EP14" s="533">
        <v>11</v>
      </c>
      <c r="EQ14" s="573"/>
      <c r="ER14" s="573"/>
      <c r="ES14" s="573"/>
      <c r="ET14" s="573"/>
      <c r="EU14" s="573"/>
      <c r="EV14" s="573"/>
      <c r="EW14" s="573"/>
      <c r="EX14" s="573"/>
      <c r="EY14" s="574"/>
      <c r="EZ14" s="524">
        <v>11</v>
      </c>
      <c r="FA14" s="567"/>
      <c r="FB14" s="567"/>
      <c r="FC14" s="567"/>
      <c r="FD14" s="567"/>
      <c r="FE14" s="567"/>
      <c r="FF14" s="567"/>
      <c r="FG14" s="567"/>
      <c r="FH14" s="567"/>
      <c r="FI14" s="568"/>
      <c r="FJ14" s="536">
        <v>11</v>
      </c>
      <c r="FK14" s="575">
        <v>0</v>
      </c>
      <c r="FL14" s="575">
        <v>0</v>
      </c>
      <c r="FM14" s="575"/>
      <c r="FN14" s="575"/>
      <c r="FO14" s="575"/>
      <c r="FP14" s="575">
        <v>0</v>
      </c>
      <c r="FQ14" s="575">
        <v>0</v>
      </c>
      <c r="FR14" s="575">
        <f t="shared" si="0"/>
        <v>0</v>
      </c>
      <c r="FS14" s="576">
        <v>0</v>
      </c>
      <c r="FT14" s="530">
        <v>11</v>
      </c>
      <c r="FU14" s="571"/>
      <c r="FV14" s="571"/>
      <c r="FW14" s="571"/>
      <c r="FX14" s="571"/>
      <c r="FY14" s="571"/>
      <c r="FZ14" s="571"/>
      <c r="GA14" s="571"/>
      <c r="GB14" s="571"/>
      <c r="GC14" s="572"/>
      <c r="GD14" s="536">
        <v>11</v>
      </c>
      <c r="GE14" s="575"/>
      <c r="GF14" s="575"/>
      <c r="GG14" s="575"/>
      <c r="GH14" s="575"/>
      <c r="GI14" s="575"/>
      <c r="GJ14" s="575"/>
      <c r="GK14" s="575"/>
      <c r="GL14" s="575"/>
      <c r="GM14" s="576"/>
      <c r="GN14" s="539">
        <v>11</v>
      </c>
      <c r="GO14" s="577"/>
      <c r="GP14" s="577"/>
      <c r="GQ14" s="577"/>
      <c r="GR14" s="577"/>
      <c r="GS14" s="577"/>
      <c r="GT14" s="577"/>
      <c r="GU14" s="577"/>
      <c r="GV14" s="577"/>
      <c r="GW14" s="578"/>
      <c r="GX14" s="516">
        <v>11</v>
      </c>
      <c r="GY14" s="560"/>
      <c r="GZ14" s="560"/>
      <c r="HA14" s="560"/>
      <c r="HB14" s="560"/>
      <c r="HC14" s="560"/>
      <c r="HD14" s="560"/>
      <c r="HE14" s="560"/>
      <c r="HF14" s="560"/>
      <c r="HG14" s="562"/>
      <c r="HH14" s="536">
        <v>11</v>
      </c>
      <c r="HI14" s="575"/>
      <c r="HJ14" s="575"/>
      <c r="HK14" s="575"/>
      <c r="HL14" s="575"/>
      <c r="HM14" s="575"/>
      <c r="HN14" s="575"/>
      <c r="HO14" s="575"/>
      <c r="HP14" s="575"/>
      <c r="HQ14" s="576"/>
      <c r="HR14" s="533">
        <v>11</v>
      </c>
      <c r="HS14" s="573"/>
      <c r="HT14" s="573"/>
      <c r="HU14" s="573"/>
      <c r="HV14" s="573"/>
      <c r="HW14" s="573"/>
      <c r="HX14" s="573"/>
      <c r="HY14" s="573"/>
      <c r="HZ14" s="573"/>
      <c r="IA14" s="574"/>
    </row>
    <row r="15" spans="1:235">
      <c r="A15" s="968">
        <v>12</v>
      </c>
      <c r="B15" s="974">
        <v>0</v>
      </c>
      <c r="C15" s="544">
        <v>0</v>
      </c>
      <c r="D15" s="544">
        <v>0</v>
      </c>
      <c r="E15" s="544">
        <v>0</v>
      </c>
      <c r="F15" s="545">
        <v>0</v>
      </c>
      <c r="G15" s="544">
        <v>0</v>
      </c>
      <c r="H15" s="544">
        <v>621</v>
      </c>
      <c r="I15" s="544">
        <f t="shared" si="1"/>
        <v>0</v>
      </c>
      <c r="J15" s="975">
        <v>0</v>
      </c>
      <c r="K15" s="580">
        <v>12</v>
      </c>
      <c r="L15" s="581">
        <v>172</v>
      </c>
      <c r="M15" s="581">
        <v>24</v>
      </c>
      <c r="N15" s="581"/>
      <c r="O15" s="581"/>
      <c r="P15" s="581"/>
      <c r="Q15" s="581"/>
      <c r="R15" s="581"/>
      <c r="S15" s="581">
        <f t="shared" si="2"/>
        <v>196</v>
      </c>
      <c r="T15" s="582">
        <v>31</v>
      </c>
      <c r="U15" s="550">
        <v>12</v>
      </c>
      <c r="V15" s="551">
        <v>0</v>
      </c>
      <c r="W15" s="551">
        <v>0</v>
      </c>
      <c r="X15" s="551">
        <v>0</v>
      </c>
      <c r="Y15" s="551">
        <v>0</v>
      </c>
      <c r="Z15" s="552">
        <v>0</v>
      </c>
      <c r="AA15" s="551">
        <v>0</v>
      </c>
      <c r="AB15" s="551">
        <v>124</v>
      </c>
      <c r="AC15" s="551">
        <f t="shared" si="3"/>
        <v>0</v>
      </c>
      <c r="AD15" s="553">
        <v>0</v>
      </c>
      <c r="AE15" s="509">
        <v>12</v>
      </c>
      <c r="AF15" s="554">
        <v>0</v>
      </c>
      <c r="AG15" s="554">
        <v>0</v>
      </c>
      <c r="AH15" s="554">
        <v>0</v>
      </c>
      <c r="AI15" s="554">
        <v>0</v>
      </c>
      <c r="AJ15" s="555">
        <v>0</v>
      </c>
      <c r="AK15" s="554">
        <v>0</v>
      </c>
      <c r="AL15" s="556">
        <v>720</v>
      </c>
      <c r="AM15" s="554">
        <f t="shared" si="4"/>
        <v>0</v>
      </c>
      <c r="AN15" s="557">
        <v>0</v>
      </c>
      <c r="AO15" s="513">
        <v>12</v>
      </c>
      <c r="AP15" s="558"/>
      <c r="AQ15" s="558"/>
      <c r="AR15" s="558"/>
      <c r="AS15" s="558"/>
      <c r="AT15" s="558"/>
      <c r="AU15" s="558"/>
      <c r="AV15" s="558"/>
      <c r="AW15" s="558">
        <f t="shared" si="5"/>
        <v>0</v>
      </c>
      <c r="AX15" s="559"/>
      <c r="AY15" s="516">
        <v>12</v>
      </c>
      <c r="AZ15" s="560">
        <v>0</v>
      </c>
      <c r="BA15" s="560"/>
      <c r="BB15" s="560"/>
      <c r="BC15" s="560"/>
      <c r="BD15" s="561"/>
      <c r="BE15" s="560"/>
      <c r="BF15" s="560">
        <v>2900</v>
      </c>
      <c r="BG15" s="560">
        <f t="shared" si="6"/>
        <v>0</v>
      </c>
      <c r="BH15" s="562">
        <v>1</v>
      </c>
      <c r="BI15" s="934">
        <v>12</v>
      </c>
      <c r="BJ15" s="937">
        <v>57</v>
      </c>
      <c r="BK15" s="938"/>
      <c r="BL15" s="938">
        <v>27</v>
      </c>
      <c r="BM15" s="938"/>
      <c r="BN15" s="938"/>
      <c r="BO15" s="938">
        <v>27</v>
      </c>
      <c r="BP15" s="937">
        <v>10000</v>
      </c>
      <c r="BQ15" s="965"/>
      <c r="BR15" s="963"/>
      <c r="BS15" s="963"/>
      <c r="BT15" s="963"/>
      <c r="BU15" s="963">
        <f t="shared" si="7"/>
        <v>0</v>
      </c>
      <c r="BV15" s="938">
        <f t="shared" si="8"/>
        <v>57</v>
      </c>
      <c r="BW15" s="939">
        <v>25</v>
      </c>
      <c r="BX15" s="521">
        <v>12</v>
      </c>
      <c r="BY15" s="564"/>
      <c r="BZ15" s="564"/>
      <c r="CA15" s="564"/>
      <c r="CB15" s="564"/>
      <c r="CC15" s="564"/>
      <c r="CD15" s="564"/>
      <c r="CE15" s="564"/>
      <c r="CF15" s="564">
        <f t="shared" si="9"/>
        <v>0</v>
      </c>
      <c r="CG15" s="565"/>
      <c r="CH15" s="521">
        <v>12</v>
      </c>
      <c r="CI15" s="566">
        <v>0</v>
      </c>
      <c r="CJ15" s="566"/>
      <c r="CK15" s="564"/>
      <c r="CL15" s="564"/>
      <c r="CM15" s="564"/>
      <c r="CN15" s="566">
        <v>0</v>
      </c>
      <c r="CO15" s="564"/>
      <c r="CP15" s="566">
        <f t="shared" si="10"/>
        <v>0</v>
      </c>
      <c r="CQ15" s="565"/>
      <c r="CR15" s="524">
        <v>12</v>
      </c>
      <c r="CS15" s="567">
        <v>0</v>
      </c>
      <c r="CT15" s="567"/>
      <c r="CU15" s="567"/>
      <c r="CV15" s="567"/>
      <c r="CW15" s="567"/>
      <c r="CX15" s="567"/>
      <c r="CY15" s="567">
        <v>678</v>
      </c>
      <c r="CZ15" s="567">
        <f t="shared" si="11"/>
        <v>0</v>
      </c>
      <c r="DA15" s="568"/>
      <c r="DB15" s="521">
        <v>12</v>
      </c>
      <c r="DC15" s="564"/>
      <c r="DD15" s="564"/>
      <c r="DE15" s="564"/>
      <c r="DF15" s="564"/>
      <c r="DG15" s="564"/>
      <c r="DH15" s="564"/>
      <c r="DI15" s="564"/>
      <c r="DJ15" s="564"/>
      <c r="DK15" s="565"/>
      <c r="DL15" s="524">
        <v>12</v>
      </c>
      <c r="DM15" s="567"/>
      <c r="DN15" s="567"/>
      <c r="DO15" s="567"/>
      <c r="DP15" s="567"/>
      <c r="DQ15" s="567"/>
      <c r="DR15" s="567"/>
      <c r="DS15" s="567"/>
      <c r="DT15" s="567">
        <f t="shared" si="12"/>
        <v>0</v>
      </c>
      <c r="DU15" s="568"/>
      <c r="DV15" s="527">
        <v>12</v>
      </c>
      <c r="DW15" s="569">
        <v>0</v>
      </c>
      <c r="DX15" s="569">
        <v>0</v>
      </c>
      <c r="DY15" s="569"/>
      <c r="DZ15" s="569"/>
      <c r="EA15" s="569"/>
      <c r="EB15" s="569"/>
      <c r="EC15" s="569">
        <v>142</v>
      </c>
      <c r="ED15" s="569">
        <f t="shared" si="13"/>
        <v>0</v>
      </c>
      <c r="EE15" s="570"/>
      <c r="EF15" s="530">
        <v>12</v>
      </c>
      <c r="EG15" s="571">
        <v>0</v>
      </c>
      <c r="EH15" s="571">
        <v>0</v>
      </c>
      <c r="EI15" s="571"/>
      <c r="EJ15" s="571"/>
      <c r="EK15" s="571"/>
      <c r="EL15" s="571">
        <v>0</v>
      </c>
      <c r="EM15" s="571">
        <v>0</v>
      </c>
      <c r="EN15" s="571">
        <f t="shared" si="14"/>
        <v>0</v>
      </c>
      <c r="EO15" s="572">
        <v>0</v>
      </c>
      <c r="EP15" s="533">
        <v>12</v>
      </c>
      <c r="EQ15" s="573"/>
      <c r="ER15" s="573"/>
      <c r="ES15" s="573"/>
      <c r="ET15" s="573"/>
      <c r="EU15" s="573"/>
      <c r="EV15" s="573"/>
      <c r="EW15" s="573"/>
      <c r="EX15" s="573"/>
      <c r="EY15" s="574"/>
      <c r="EZ15" s="524">
        <v>12</v>
      </c>
      <c r="FA15" s="567"/>
      <c r="FB15" s="567"/>
      <c r="FC15" s="567"/>
      <c r="FD15" s="567"/>
      <c r="FE15" s="567"/>
      <c r="FF15" s="567"/>
      <c r="FG15" s="567"/>
      <c r="FH15" s="567"/>
      <c r="FI15" s="568"/>
      <c r="FJ15" s="536">
        <v>12</v>
      </c>
      <c r="FK15" s="575">
        <v>0</v>
      </c>
      <c r="FL15" s="575">
        <v>0</v>
      </c>
      <c r="FM15" s="575"/>
      <c r="FN15" s="575"/>
      <c r="FO15" s="575"/>
      <c r="FP15" s="575">
        <v>0</v>
      </c>
      <c r="FQ15" s="575">
        <v>0</v>
      </c>
      <c r="FR15" s="575">
        <f t="shared" si="0"/>
        <v>0</v>
      </c>
      <c r="FS15" s="576">
        <v>0</v>
      </c>
      <c r="FT15" s="530">
        <v>12</v>
      </c>
      <c r="FU15" s="571"/>
      <c r="FV15" s="571"/>
      <c r="FW15" s="571"/>
      <c r="FX15" s="571"/>
      <c r="FY15" s="571"/>
      <c r="FZ15" s="571"/>
      <c r="GA15" s="571"/>
      <c r="GB15" s="571"/>
      <c r="GC15" s="572"/>
      <c r="GD15" s="536">
        <v>12</v>
      </c>
      <c r="GE15" s="575"/>
      <c r="GF15" s="575"/>
      <c r="GG15" s="575"/>
      <c r="GH15" s="575"/>
      <c r="GI15" s="575"/>
      <c r="GJ15" s="575"/>
      <c r="GK15" s="575"/>
      <c r="GL15" s="575"/>
      <c r="GM15" s="576"/>
      <c r="GN15" s="539">
        <v>12</v>
      </c>
      <c r="GO15" s="577"/>
      <c r="GP15" s="577"/>
      <c r="GQ15" s="577"/>
      <c r="GR15" s="577"/>
      <c r="GS15" s="577"/>
      <c r="GT15" s="577"/>
      <c r="GU15" s="577"/>
      <c r="GV15" s="577"/>
      <c r="GW15" s="578"/>
      <c r="GX15" s="516">
        <v>12</v>
      </c>
      <c r="GY15" s="560"/>
      <c r="GZ15" s="560"/>
      <c r="HA15" s="560"/>
      <c r="HB15" s="560"/>
      <c r="HC15" s="560"/>
      <c r="HD15" s="560"/>
      <c r="HE15" s="560"/>
      <c r="HF15" s="560"/>
      <c r="HG15" s="562"/>
      <c r="HH15" s="536">
        <v>12</v>
      </c>
      <c r="HI15" s="592">
        <v>0</v>
      </c>
      <c r="HJ15" s="592">
        <v>0</v>
      </c>
      <c r="HK15" s="592">
        <v>0</v>
      </c>
      <c r="HL15" s="575"/>
      <c r="HM15" s="575">
        <v>0</v>
      </c>
      <c r="HN15" s="592">
        <v>0</v>
      </c>
      <c r="HO15" s="575">
        <v>0</v>
      </c>
      <c r="HP15" s="592">
        <f>+HI15+HJ15+HK15-HM15-HN15</f>
        <v>0</v>
      </c>
      <c r="HQ15" s="576">
        <v>0</v>
      </c>
      <c r="HR15" s="533">
        <v>12</v>
      </c>
      <c r="HS15" s="590"/>
      <c r="HT15" s="590"/>
      <c r="HU15" s="573"/>
      <c r="HV15" s="573"/>
      <c r="HW15" s="573"/>
      <c r="HX15" s="573"/>
      <c r="HY15" s="573"/>
      <c r="HZ15" s="590"/>
      <c r="IA15" s="574"/>
    </row>
    <row r="16" spans="1:235">
      <c r="A16" s="968">
        <v>13</v>
      </c>
      <c r="B16" s="974">
        <v>0</v>
      </c>
      <c r="C16" s="544">
        <v>0</v>
      </c>
      <c r="D16" s="544">
        <v>0</v>
      </c>
      <c r="E16" s="544">
        <v>0</v>
      </c>
      <c r="F16" s="545">
        <v>0</v>
      </c>
      <c r="G16" s="544">
        <v>0</v>
      </c>
      <c r="H16" s="544">
        <v>621</v>
      </c>
      <c r="I16" s="544">
        <f t="shared" si="1"/>
        <v>0</v>
      </c>
      <c r="J16" s="975">
        <v>0</v>
      </c>
      <c r="K16" s="580">
        <v>13</v>
      </c>
      <c r="L16" s="581">
        <v>47</v>
      </c>
      <c r="M16" s="581">
        <v>105</v>
      </c>
      <c r="N16" s="581"/>
      <c r="O16" s="581"/>
      <c r="P16" s="581"/>
      <c r="Q16" s="581">
        <v>16</v>
      </c>
      <c r="R16" s="581">
        <v>621</v>
      </c>
      <c r="S16" s="581">
        <f t="shared" si="2"/>
        <v>136</v>
      </c>
      <c r="T16" s="582">
        <v>20</v>
      </c>
      <c r="U16" s="550">
        <v>13</v>
      </c>
      <c r="V16" s="551">
        <v>0</v>
      </c>
      <c r="W16" s="551">
        <v>0</v>
      </c>
      <c r="X16" s="551">
        <v>0</v>
      </c>
      <c r="Y16" s="551">
        <v>0</v>
      </c>
      <c r="Z16" s="552">
        <v>0</v>
      </c>
      <c r="AA16" s="551">
        <v>0</v>
      </c>
      <c r="AB16" s="551">
        <v>124</v>
      </c>
      <c r="AC16" s="551">
        <f t="shared" si="3"/>
        <v>0</v>
      </c>
      <c r="AD16" s="553">
        <v>0</v>
      </c>
      <c r="AE16" s="509">
        <v>13</v>
      </c>
      <c r="AF16" s="554">
        <v>0</v>
      </c>
      <c r="AG16" s="554">
        <v>0</v>
      </c>
      <c r="AH16" s="554">
        <v>0</v>
      </c>
      <c r="AI16" s="554">
        <v>0</v>
      </c>
      <c r="AJ16" s="555">
        <v>0</v>
      </c>
      <c r="AK16" s="554">
        <v>0</v>
      </c>
      <c r="AL16" s="556">
        <v>720</v>
      </c>
      <c r="AM16" s="554">
        <f t="shared" si="4"/>
        <v>0</v>
      </c>
      <c r="AN16" s="557">
        <v>0</v>
      </c>
      <c r="AO16" s="513">
        <v>13</v>
      </c>
      <c r="AP16" s="558"/>
      <c r="AQ16" s="558"/>
      <c r="AR16" s="558"/>
      <c r="AS16" s="558"/>
      <c r="AT16" s="558"/>
      <c r="AU16" s="558"/>
      <c r="AV16" s="558"/>
      <c r="AW16" s="558">
        <f t="shared" si="5"/>
        <v>0</v>
      </c>
      <c r="AX16" s="559"/>
      <c r="AY16" s="516">
        <v>13</v>
      </c>
      <c r="AZ16" s="560">
        <v>0</v>
      </c>
      <c r="BA16" s="560"/>
      <c r="BB16" s="560"/>
      <c r="BC16" s="560"/>
      <c r="BD16" s="561"/>
      <c r="BE16" s="560"/>
      <c r="BF16" s="560">
        <v>2900</v>
      </c>
      <c r="BG16" s="560">
        <f t="shared" si="6"/>
        <v>0</v>
      </c>
      <c r="BH16" s="562"/>
      <c r="BI16" s="934">
        <v>13</v>
      </c>
      <c r="BJ16" s="937">
        <v>0</v>
      </c>
      <c r="BK16" s="937"/>
      <c r="BL16" s="937"/>
      <c r="BM16" s="937"/>
      <c r="BN16" s="936"/>
      <c r="BO16" s="937"/>
      <c r="BP16" s="937">
        <v>10000</v>
      </c>
      <c r="BQ16" s="965"/>
      <c r="BR16" s="962"/>
      <c r="BS16" s="962"/>
      <c r="BT16" s="962"/>
      <c r="BU16" s="963">
        <f t="shared" si="7"/>
        <v>0</v>
      </c>
      <c r="BV16" s="937">
        <f t="shared" si="8"/>
        <v>0</v>
      </c>
      <c r="BW16" s="939">
        <v>0</v>
      </c>
      <c r="BX16" s="521">
        <v>13</v>
      </c>
      <c r="BY16" s="564">
        <v>0</v>
      </c>
      <c r="BZ16" s="564">
        <v>0</v>
      </c>
      <c r="CA16" s="564"/>
      <c r="CB16" s="564"/>
      <c r="CC16" s="564"/>
      <c r="CD16" s="564">
        <v>0</v>
      </c>
      <c r="CE16" s="564">
        <v>0</v>
      </c>
      <c r="CF16" s="564">
        <f t="shared" si="9"/>
        <v>0</v>
      </c>
      <c r="CG16" s="565">
        <v>0</v>
      </c>
      <c r="CH16" s="521">
        <v>13</v>
      </c>
      <c r="CI16" s="566">
        <v>0</v>
      </c>
      <c r="CJ16" s="566"/>
      <c r="CK16" s="564"/>
      <c r="CL16" s="564"/>
      <c r="CM16" s="564"/>
      <c r="CN16" s="566">
        <v>0</v>
      </c>
      <c r="CO16" s="564"/>
      <c r="CP16" s="566">
        <f t="shared" si="10"/>
        <v>0</v>
      </c>
      <c r="CQ16" s="565"/>
      <c r="CR16" s="524">
        <v>13</v>
      </c>
      <c r="CS16" s="567">
        <v>16</v>
      </c>
      <c r="CT16" s="567"/>
      <c r="CU16" s="567"/>
      <c r="CV16" s="567"/>
      <c r="CW16" s="567"/>
      <c r="CX16" s="567">
        <v>16</v>
      </c>
      <c r="CY16" s="567">
        <v>678</v>
      </c>
      <c r="CZ16" s="567">
        <f t="shared" si="11"/>
        <v>0</v>
      </c>
      <c r="DA16" s="568">
        <v>3</v>
      </c>
      <c r="DB16" s="521">
        <v>13</v>
      </c>
      <c r="DC16" s="564"/>
      <c r="DD16" s="564"/>
      <c r="DE16" s="564"/>
      <c r="DF16" s="564"/>
      <c r="DG16" s="564"/>
      <c r="DH16" s="564"/>
      <c r="DI16" s="564"/>
      <c r="DJ16" s="564"/>
      <c r="DK16" s="565"/>
      <c r="DL16" s="524">
        <v>13</v>
      </c>
      <c r="DM16" s="567"/>
      <c r="DN16" s="567"/>
      <c r="DO16" s="567"/>
      <c r="DP16" s="567"/>
      <c r="DQ16" s="567"/>
      <c r="DR16" s="567"/>
      <c r="DS16" s="567"/>
      <c r="DT16" s="567">
        <f t="shared" si="12"/>
        <v>0</v>
      </c>
      <c r="DU16" s="568"/>
      <c r="DV16" s="527">
        <v>13</v>
      </c>
      <c r="DW16" s="569">
        <v>0</v>
      </c>
      <c r="DX16" s="569">
        <v>0</v>
      </c>
      <c r="DY16" s="569"/>
      <c r="DZ16" s="569"/>
      <c r="EA16" s="569"/>
      <c r="EB16" s="569">
        <v>0</v>
      </c>
      <c r="EC16" s="569">
        <v>142</v>
      </c>
      <c r="ED16" s="569">
        <f t="shared" si="13"/>
        <v>0</v>
      </c>
      <c r="EE16" s="570">
        <v>0</v>
      </c>
      <c r="EF16" s="530">
        <v>13</v>
      </c>
      <c r="EG16" s="571">
        <v>0</v>
      </c>
      <c r="EH16" s="571">
        <v>0</v>
      </c>
      <c r="EI16" s="571"/>
      <c r="EJ16" s="571"/>
      <c r="EK16" s="571">
        <v>0</v>
      </c>
      <c r="EL16" s="571">
        <v>0</v>
      </c>
      <c r="EM16" s="571">
        <v>0</v>
      </c>
      <c r="EN16" s="571">
        <f t="shared" si="14"/>
        <v>0</v>
      </c>
      <c r="EO16" s="572">
        <v>0</v>
      </c>
      <c r="EP16" s="533">
        <v>13</v>
      </c>
      <c r="EQ16" s="573"/>
      <c r="ER16" s="573"/>
      <c r="ES16" s="573"/>
      <c r="ET16" s="573"/>
      <c r="EU16" s="573"/>
      <c r="EV16" s="573"/>
      <c r="EW16" s="573"/>
      <c r="EX16" s="573"/>
      <c r="EY16" s="574"/>
      <c r="EZ16" s="524">
        <v>13</v>
      </c>
      <c r="FA16" s="567"/>
      <c r="FB16" s="567"/>
      <c r="FC16" s="567"/>
      <c r="FD16" s="567"/>
      <c r="FE16" s="567"/>
      <c r="FF16" s="567"/>
      <c r="FG16" s="567"/>
      <c r="FH16" s="567"/>
      <c r="FI16" s="568"/>
      <c r="FJ16" s="536">
        <v>13</v>
      </c>
      <c r="FK16" s="575"/>
      <c r="FL16" s="575"/>
      <c r="FM16" s="575"/>
      <c r="FN16" s="575"/>
      <c r="FO16" s="575"/>
      <c r="FP16" s="575"/>
      <c r="FQ16" s="575"/>
      <c r="FR16" s="575">
        <f t="shared" si="0"/>
        <v>0</v>
      </c>
      <c r="FS16" s="576"/>
      <c r="FT16" s="530">
        <v>13</v>
      </c>
      <c r="FU16" s="571">
        <v>0</v>
      </c>
      <c r="FV16" s="571">
        <v>0</v>
      </c>
      <c r="FW16" s="571"/>
      <c r="FX16" s="571"/>
      <c r="FY16" s="571"/>
      <c r="FZ16" s="571">
        <v>0</v>
      </c>
      <c r="GA16" s="571">
        <v>0</v>
      </c>
      <c r="GB16" s="571">
        <f>+FU16+FV16-FY16-FZ16</f>
        <v>0</v>
      </c>
      <c r="GC16" s="572">
        <v>0</v>
      </c>
      <c r="GD16" s="536">
        <v>13</v>
      </c>
      <c r="GE16" s="575"/>
      <c r="GF16" s="575"/>
      <c r="GG16" s="575"/>
      <c r="GH16" s="575"/>
      <c r="GI16" s="575"/>
      <c r="GJ16" s="575"/>
      <c r="GK16" s="575"/>
      <c r="GL16" s="575"/>
      <c r="GM16" s="576"/>
      <c r="GN16" s="539">
        <v>13</v>
      </c>
      <c r="GO16" s="577"/>
      <c r="GP16" s="577"/>
      <c r="GQ16" s="577"/>
      <c r="GR16" s="577"/>
      <c r="GS16" s="577"/>
      <c r="GT16" s="577"/>
      <c r="GU16" s="577"/>
      <c r="GV16" s="577"/>
      <c r="GW16" s="578"/>
      <c r="GX16" s="516">
        <v>13</v>
      </c>
      <c r="GY16" s="560"/>
      <c r="GZ16" s="560"/>
      <c r="HA16" s="560"/>
      <c r="HB16" s="560"/>
      <c r="HC16" s="560"/>
      <c r="HD16" s="560"/>
      <c r="HE16" s="560"/>
      <c r="HF16" s="560"/>
      <c r="HG16" s="562"/>
      <c r="HH16" s="536">
        <v>13</v>
      </c>
      <c r="HI16" s="575"/>
      <c r="HJ16" s="575"/>
      <c r="HK16" s="575"/>
      <c r="HL16" s="575"/>
      <c r="HM16" s="575"/>
      <c r="HN16" s="575"/>
      <c r="HO16" s="575"/>
      <c r="HP16" s="575"/>
      <c r="HQ16" s="576"/>
      <c r="HR16" s="533">
        <v>13</v>
      </c>
      <c r="HS16" s="573"/>
      <c r="HT16" s="573"/>
      <c r="HU16" s="573"/>
      <c r="HV16" s="573"/>
      <c r="HW16" s="573"/>
      <c r="HX16" s="573"/>
      <c r="HY16" s="573"/>
      <c r="HZ16" s="573"/>
      <c r="IA16" s="574"/>
    </row>
    <row r="17" spans="1:235" ht="25.2" thickBot="1">
      <c r="A17" s="968">
        <v>14</v>
      </c>
      <c r="B17" s="976">
        <v>0</v>
      </c>
      <c r="C17" s="831">
        <v>0</v>
      </c>
      <c r="D17" s="831">
        <v>0</v>
      </c>
      <c r="E17" s="831">
        <v>0</v>
      </c>
      <c r="F17" s="832">
        <v>0</v>
      </c>
      <c r="G17" s="831">
        <v>0</v>
      </c>
      <c r="H17" s="831">
        <v>621</v>
      </c>
      <c r="I17" s="831">
        <f t="shared" si="1"/>
        <v>0</v>
      </c>
      <c r="J17" s="977">
        <v>0</v>
      </c>
      <c r="K17" s="587">
        <v>14</v>
      </c>
      <c r="L17" s="588">
        <v>130</v>
      </c>
      <c r="M17" s="588">
        <v>24</v>
      </c>
      <c r="N17" s="588"/>
      <c r="O17" s="588"/>
      <c r="P17" s="588"/>
      <c r="Q17" s="588"/>
      <c r="R17" s="626"/>
      <c r="S17" s="588">
        <f t="shared" si="2"/>
        <v>154</v>
      </c>
      <c r="T17" s="589">
        <v>18</v>
      </c>
      <c r="U17" s="550">
        <v>14</v>
      </c>
      <c r="V17" s="551">
        <v>0</v>
      </c>
      <c r="W17" s="551">
        <v>0</v>
      </c>
      <c r="X17" s="551">
        <v>0</v>
      </c>
      <c r="Y17" s="551">
        <v>0</v>
      </c>
      <c r="Z17" s="552">
        <v>0</v>
      </c>
      <c r="AA17" s="551">
        <v>0</v>
      </c>
      <c r="AB17" s="551">
        <v>124</v>
      </c>
      <c r="AC17" s="551">
        <f t="shared" si="3"/>
        <v>0</v>
      </c>
      <c r="AD17" s="553">
        <v>0</v>
      </c>
      <c r="AE17" s="509">
        <v>14</v>
      </c>
      <c r="AF17" s="554">
        <v>0</v>
      </c>
      <c r="AG17" s="554">
        <v>0</v>
      </c>
      <c r="AH17" s="554">
        <v>0</v>
      </c>
      <c r="AI17" s="554">
        <v>0</v>
      </c>
      <c r="AJ17" s="555">
        <v>0</v>
      </c>
      <c r="AK17" s="556">
        <v>0</v>
      </c>
      <c r="AL17" s="556">
        <v>720</v>
      </c>
      <c r="AM17" s="554">
        <f t="shared" si="4"/>
        <v>0</v>
      </c>
      <c r="AN17" s="557">
        <v>0</v>
      </c>
      <c r="AO17" s="513">
        <v>14</v>
      </c>
      <c r="AP17" s="558"/>
      <c r="AQ17" s="558"/>
      <c r="AR17" s="558"/>
      <c r="AS17" s="558"/>
      <c r="AT17" s="558"/>
      <c r="AU17" s="558"/>
      <c r="AV17" s="558"/>
      <c r="AW17" s="558">
        <f t="shared" si="5"/>
        <v>0</v>
      </c>
      <c r="AX17" s="559"/>
      <c r="AY17" s="516">
        <v>14</v>
      </c>
      <c r="AZ17" s="560">
        <v>0</v>
      </c>
      <c r="BA17" s="560"/>
      <c r="BB17" s="560"/>
      <c r="BC17" s="560"/>
      <c r="BD17" s="561"/>
      <c r="BE17" s="560"/>
      <c r="BF17" s="560">
        <v>2900</v>
      </c>
      <c r="BG17" s="560">
        <f t="shared" si="6"/>
        <v>0</v>
      </c>
      <c r="BH17" s="562">
        <v>4</v>
      </c>
      <c r="BI17" s="934">
        <v>14</v>
      </c>
      <c r="BJ17" s="937">
        <v>51</v>
      </c>
      <c r="BK17" s="937"/>
      <c r="BL17" s="937">
        <v>51</v>
      </c>
      <c r="BM17" s="937"/>
      <c r="BN17" s="936"/>
      <c r="BO17" s="937">
        <v>51</v>
      </c>
      <c r="BP17" s="937">
        <v>10000</v>
      </c>
      <c r="BQ17" s="965"/>
      <c r="BR17" s="962"/>
      <c r="BS17" s="962"/>
      <c r="BT17" s="962"/>
      <c r="BU17" s="963">
        <f t="shared" si="7"/>
        <v>0</v>
      </c>
      <c r="BV17" s="937">
        <f t="shared" si="8"/>
        <v>51</v>
      </c>
      <c r="BW17" s="939">
        <v>30</v>
      </c>
      <c r="BX17" s="521">
        <v>14</v>
      </c>
      <c r="BY17" s="564">
        <v>0</v>
      </c>
      <c r="BZ17" s="564">
        <v>0</v>
      </c>
      <c r="CA17" s="564"/>
      <c r="CB17" s="564"/>
      <c r="CC17" s="564"/>
      <c r="CD17" s="564">
        <v>0</v>
      </c>
      <c r="CE17" s="564">
        <v>0</v>
      </c>
      <c r="CF17" s="564">
        <f t="shared" si="9"/>
        <v>0</v>
      </c>
      <c r="CG17" s="565">
        <v>0</v>
      </c>
      <c r="CH17" s="521">
        <v>14</v>
      </c>
      <c r="CI17" s="596">
        <v>0</v>
      </c>
      <c r="CJ17" s="596"/>
      <c r="CK17" s="564"/>
      <c r="CL17" s="564"/>
      <c r="CM17" s="564"/>
      <c r="CN17" s="566">
        <v>0</v>
      </c>
      <c r="CO17" s="564"/>
      <c r="CP17" s="596">
        <f t="shared" si="10"/>
        <v>0</v>
      </c>
      <c r="CQ17" s="565"/>
      <c r="CR17" s="524">
        <v>14</v>
      </c>
      <c r="CS17" s="567">
        <v>0</v>
      </c>
      <c r="CT17" s="567">
        <v>0</v>
      </c>
      <c r="CU17" s="567"/>
      <c r="CV17" s="567"/>
      <c r="CW17" s="567"/>
      <c r="CX17" s="567">
        <v>0</v>
      </c>
      <c r="CY17" s="567">
        <v>678</v>
      </c>
      <c r="CZ17" s="567">
        <f t="shared" si="11"/>
        <v>0</v>
      </c>
      <c r="DA17" s="568">
        <v>0</v>
      </c>
      <c r="DB17" s="521">
        <v>14</v>
      </c>
      <c r="DC17" s="564"/>
      <c r="DD17" s="564"/>
      <c r="DE17" s="564"/>
      <c r="DF17" s="564"/>
      <c r="DG17" s="564"/>
      <c r="DH17" s="564"/>
      <c r="DI17" s="564"/>
      <c r="DJ17" s="564"/>
      <c r="DK17" s="565"/>
      <c r="DL17" s="524">
        <v>14</v>
      </c>
      <c r="DM17" s="567">
        <v>0</v>
      </c>
      <c r="DN17" s="567">
        <v>0</v>
      </c>
      <c r="DO17" s="567"/>
      <c r="DP17" s="567"/>
      <c r="DQ17" s="567"/>
      <c r="DR17" s="567">
        <v>0</v>
      </c>
      <c r="DS17" s="567">
        <v>0</v>
      </c>
      <c r="DT17" s="567">
        <f t="shared" si="12"/>
        <v>0</v>
      </c>
      <c r="DU17" s="568">
        <v>0</v>
      </c>
      <c r="DV17" s="527">
        <v>14</v>
      </c>
      <c r="DW17" s="569">
        <v>0</v>
      </c>
      <c r="DX17" s="569">
        <v>0</v>
      </c>
      <c r="DY17" s="569"/>
      <c r="DZ17" s="569"/>
      <c r="EA17" s="569"/>
      <c r="EB17" s="569">
        <v>0</v>
      </c>
      <c r="EC17" s="569">
        <v>142</v>
      </c>
      <c r="ED17" s="569">
        <f t="shared" si="13"/>
        <v>0</v>
      </c>
      <c r="EE17" s="570">
        <v>0</v>
      </c>
      <c r="EF17" s="530">
        <v>14</v>
      </c>
      <c r="EG17" s="571">
        <v>0</v>
      </c>
      <c r="EH17" s="571">
        <v>0</v>
      </c>
      <c r="EI17" s="571"/>
      <c r="EJ17" s="571"/>
      <c r="EK17" s="571"/>
      <c r="EL17" s="571">
        <v>0</v>
      </c>
      <c r="EM17" s="571">
        <v>0</v>
      </c>
      <c r="EN17" s="571">
        <f t="shared" si="14"/>
        <v>0</v>
      </c>
      <c r="EO17" s="572">
        <v>0</v>
      </c>
      <c r="EP17" s="533">
        <v>14</v>
      </c>
      <c r="EQ17" s="573">
        <v>0</v>
      </c>
      <c r="ER17" s="573">
        <v>0</v>
      </c>
      <c r="ES17" s="573"/>
      <c r="ET17" s="573"/>
      <c r="EU17" s="573"/>
      <c r="EV17" s="573">
        <v>0</v>
      </c>
      <c r="EW17" s="573">
        <v>0</v>
      </c>
      <c r="EX17" s="573">
        <f>+EQ17+ER17-EU17-EV17</f>
        <v>0</v>
      </c>
      <c r="EY17" s="574">
        <v>0</v>
      </c>
      <c r="EZ17" s="524">
        <v>14</v>
      </c>
      <c r="FA17" s="567"/>
      <c r="FB17" s="567"/>
      <c r="FC17" s="567"/>
      <c r="FD17" s="567"/>
      <c r="FE17" s="567"/>
      <c r="FF17" s="567"/>
      <c r="FG17" s="567"/>
      <c r="FH17" s="567"/>
      <c r="FI17" s="568"/>
      <c r="FJ17" s="536">
        <v>14</v>
      </c>
      <c r="FK17" s="575">
        <v>0</v>
      </c>
      <c r="FL17" s="575"/>
      <c r="FM17" s="575"/>
      <c r="FN17" s="575"/>
      <c r="FO17" s="575"/>
      <c r="FP17" s="575"/>
      <c r="FQ17" s="575"/>
      <c r="FR17" s="575">
        <f t="shared" si="0"/>
        <v>0</v>
      </c>
      <c r="FS17" s="576">
        <v>0</v>
      </c>
      <c r="FT17" s="530">
        <v>14</v>
      </c>
      <c r="FU17" s="571">
        <v>0</v>
      </c>
      <c r="FV17" s="571">
        <v>0</v>
      </c>
      <c r="FW17" s="571"/>
      <c r="FX17" s="571"/>
      <c r="FY17" s="571"/>
      <c r="FZ17" s="571">
        <v>0</v>
      </c>
      <c r="GA17" s="571">
        <v>0</v>
      </c>
      <c r="GB17" s="571">
        <f>+FU17+FV17-FY17-FZ17</f>
        <v>0</v>
      </c>
      <c r="GC17" s="572">
        <v>0</v>
      </c>
      <c r="GD17" s="536">
        <v>14</v>
      </c>
      <c r="GE17" s="575">
        <v>0</v>
      </c>
      <c r="GF17" s="575">
        <v>0</v>
      </c>
      <c r="GG17" s="575"/>
      <c r="GH17" s="575"/>
      <c r="GI17" s="575">
        <v>0</v>
      </c>
      <c r="GJ17" s="575">
        <v>0</v>
      </c>
      <c r="GK17" s="575">
        <v>0</v>
      </c>
      <c r="GL17" s="575">
        <f>+GE17+GF17-GI17-GJ17</f>
        <v>0</v>
      </c>
      <c r="GM17" s="576">
        <v>0</v>
      </c>
      <c r="GN17" s="539">
        <v>14</v>
      </c>
      <c r="GO17" s="577">
        <v>0</v>
      </c>
      <c r="GP17" s="577">
        <v>0</v>
      </c>
      <c r="GQ17" s="577">
        <v>0</v>
      </c>
      <c r="GR17" s="577"/>
      <c r="GS17" s="577"/>
      <c r="GT17" s="577">
        <v>0</v>
      </c>
      <c r="GU17" s="577">
        <v>0</v>
      </c>
      <c r="GV17" s="577">
        <f>+GO17+GP17+GQ17-GS17-GT17</f>
        <v>0</v>
      </c>
      <c r="GW17" s="578">
        <v>0</v>
      </c>
      <c r="GX17" s="516">
        <v>14</v>
      </c>
      <c r="GY17" s="560"/>
      <c r="GZ17" s="560"/>
      <c r="HA17" s="560"/>
      <c r="HB17" s="560"/>
      <c r="HC17" s="560"/>
      <c r="HD17" s="560"/>
      <c r="HE17" s="560"/>
      <c r="HF17" s="560"/>
      <c r="HG17" s="562"/>
      <c r="HH17" s="536">
        <v>14</v>
      </c>
      <c r="HI17" s="575"/>
      <c r="HJ17" s="575"/>
      <c r="HK17" s="575"/>
      <c r="HL17" s="575"/>
      <c r="HM17" s="575"/>
      <c r="HN17" s="575"/>
      <c r="HO17" s="575"/>
      <c r="HP17" s="575"/>
      <c r="HQ17" s="576"/>
      <c r="HR17" s="533">
        <v>14</v>
      </c>
      <c r="HS17" s="573"/>
      <c r="HT17" s="573"/>
      <c r="HU17" s="573"/>
      <c r="HV17" s="573"/>
      <c r="HW17" s="573"/>
      <c r="HX17" s="573"/>
      <c r="HY17" s="573"/>
      <c r="HZ17" s="573"/>
      <c r="IA17" s="574"/>
    </row>
    <row r="18" spans="1:235" ht="25.2" thickBot="1">
      <c r="A18" s="968">
        <v>15</v>
      </c>
      <c r="B18" s="978">
        <v>0</v>
      </c>
      <c r="C18" s="818">
        <v>0</v>
      </c>
      <c r="D18" s="979">
        <v>0</v>
      </c>
      <c r="E18" s="979">
        <v>0</v>
      </c>
      <c r="F18" s="819">
        <v>0</v>
      </c>
      <c r="G18" s="979">
        <v>0</v>
      </c>
      <c r="H18" s="818">
        <v>621</v>
      </c>
      <c r="I18" s="818">
        <f t="shared" si="1"/>
        <v>0</v>
      </c>
      <c r="J18" s="980">
        <v>0</v>
      </c>
      <c r="K18" s="547">
        <v>15</v>
      </c>
      <c r="L18" s="597">
        <v>700</v>
      </c>
      <c r="M18" s="597">
        <v>74</v>
      </c>
      <c r="N18" s="597"/>
      <c r="O18" s="597"/>
      <c r="P18" s="597"/>
      <c r="Q18" s="597"/>
      <c r="R18" s="548"/>
      <c r="S18" s="548">
        <f t="shared" si="2"/>
        <v>774</v>
      </c>
      <c r="T18" s="598">
        <v>80</v>
      </c>
      <c r="U18" s="550">
        <v>15</v>
      </c>
      <c r="V18" s="599">
        <v>0</v>
      </c>
      <c r="W18" s="599">
        <v>0</v>
      </c>
      <c r="X18" s="599">
        <v>0</v>
      </c>
      <c r="Y18" s="599">
        <v>0</v>
      </c>
      <c r="Z18" s="600">
        <v>0</v>
      </c>
      <c r="AA18" s="599">
        <v>0</v>
      </c>
      <c r="AB18" s="551">
        <v>124</v>
      </c>
      <c r="AC18" s="551">
        <f t="shared" si="3"/>
        <v>0</v>
      </c>
      <c r="AD18" s="601">
        <v>0</v>
      </c>
      <c r="AE18" s="509">
        <v>15</v>
      </c>
      <c r="AF18" s="554">
        <v>0</v>
      </c>
      <c r="AG18" s="602">
        <v>0</v>
      </c>
      <c r="AH18" s="602">
        <v>0</v>
      </c>
      <c r="AI18" s="602">
        <v>0</v>
      </c>
      <c r="AJ18" s="603">
        <v>0</v>
      </c>
      <c r="AK18" s="554">
        <v>0</v>
      </c>
      <c r="AL18" s="556">
        <v>720</v>
      </c>
      <c r="AM18" s="554">
        <f t="shared" si="4"/>
        <v>0</v>
      </c>
      <c r="AN18" s="604">
        <v>0</v>
      </c>
      <c r="AO18" s="513">
        <v>15</v>
      </c>
      <c r="AP18" s="605"/>
      <c r="AQ18" s="605"/>
      <c r="AR18" s="605"/>
      <c r="AS18" s="605"/>
      <c r="AT18" s="605"/>
      <c r="AU18" s="605"/>
      <c r="AV18" s="605"/>
      <c r="AW18" s="558">
        <f t="shared" si="5"/>
        <v>0</v>
      </c>
      <c r="AX18" s="606"/>
      <c r="AY18" s="516">
        <v>15</v>
      </c>
      <c r="AZ18" s="607">
        <v>0</v>
      </c>
      <c r="BA18" s="607"/>
      <c r="BB18" s="607"/>
      <c r="BC18" s="607"/>
      <c r="BD18" s="608"/>
      <c r="BE18" s="607"/>
      <c r="BF18" s="560">
        <v>2900</v>
      </c>
      <c r="BG18" s="560">
        <f t="shared" si="6"/>
        <v>0</v>
      </c>
      <c r="BH18" s="609">
        <v>0</v>
      </c>
      <c r="BI18" s="934">
        <v>15</v>
      </c>
      <c r="BJ18" s="940">
        <v>0</v>
      </c>
      <c r="BK18" s="940"/>
      <c r="BL18" s="940"/>
      <c r="BM18" s="940"/>
      <c r="BN18" s="941"/>
      <c r="BO18" s="940"/>
      <c r="BP18" s="937">
        <v>10000</v>
      </c>
      <c r="BQ18" s="964"/>
      <c r="BR18" s="964"/>
      <c r="BS18" s="964"/>
      <c r="BT18" s="964"/>
      <c r="BU18" s="963">
        <f t="shared" si="7"/>
        <v>0</v>
      </c>
      <c r="BV18" s="937">
        <f>+BK18+BL18-BN18-BO18</f>
        <v>0</v>
      </c>
      <c r="BW18" s="942">
        <v>0</v>
      </c>
      <c r="BX18" s="521">
        <v>15</v>
      </c>
      <c r="BY18" s="610">
        <v>0</v>
      </c>
      <c r="BZ18" s="610">
        <v>0</v>
      </c>
      <c r="CA18" s="610"/>
      <c r="CB18" s="610"/>
      <c r="CC18" s="610"/>
      <c r="CD18" s="610">
        <v>0</v>
      </c>
      <c r="CE18" s="610">
        <v>0</v>
      </c>
      <c r="CF18" s="564">
        <f t="shared" si="9"/>
        <v>0</v>
      </c>
      <c r="CG18" s="611">
        <v>0</v>
      </c>
      <c r="CH18" s="521">
        <v>15</v>
      </c>
      <c r="CI18" s="612">
        <v>0</v>
      </c>
      <c r="CJ18" s="612"/>
      <c r="CK18" s="610"/>
      <c r="CL18" s="610"/>
      <c r="CM18" s="610"/>
      <c r="CN18" s="612">
        <v>0</v>
      </c>
      <c r="CO18" s="610"/>
      <c r="CP18" s="566">
        <f t="shared" si="10"/>
        <v>0</v>
      </c>
      <c r="CQ18" s="611"/>
      <c r="CR18" s="524">
        <v>15</v>
      </c>
      <c r="CS18" s="613">
        <v>0</v>
      </c>
      <c r="CT18" s="613"/>
      <c r="CU18" s="613"/>
      <c r="CV18" s="613"/>
      <c r="CW18" s="613"/>
      <c r="CX18" s="613"/>
      <c r="CY18" s="567">
        <v>678</v>
      </c>
      <c r="CZ18" s="567">
        <f t="shared" si="11"/>
        <v>0</v>
      </c>
      <c r="DA18" s="614"/>
      <c r="DB18" s="521">
        <v>15</v>
      </c>
      <c r="DC18" s="610"/>
      <c r="DD18" s="610"/>
      <c r="DE18" s="610"/>
      <c r="DF18" s="610"/>
      <c r="DG18" s="610"/>
      <c r="DH18" s="610"/>
      <c r="DI18" s="610"/>
      <c r="DJ18" s="610"/>
      <c r="DK18" s="611"/>
      <c r="DL18" s="524">
        <v>15</v>
      </c>
      <c r="DM18" s="613"/>
      <c r="DN18" s="613"/>
      <c r="DO18" s="613"/>
      <c r="DP18" s="613"/>
      <c r="DQ18" s="613"/>
      <c r="DR18" s="613"/>
      <c r="DS18" s="613"/>
      <c r="DT18" s="567">
        <f t="shared" si="12"/>
        <v>0</v>
      </c>
      <c r="DU18" s="614"/>
      <c r="DV18" s="527">
        <v>15</v>
      </c>
      <c r="DW18" s="615">
        <v>0</v>
      </c>
      <c r="DX18" s="615">
        <v>0</v>
      </c>
      <c r="DY18" s="615">
        <v>0</v>
      </c>
      <c r="DZ18" s="615"/>
      <c r="EA18" s="615"/>
      <c r="EB18" s="615">
        <v>0</v>
      </c>
      <c r="EC18" s="569">
        <v>142</v>
      </c>
      <c r="ED18" s="569">
        <f t="shared" si="13"/>
        <v>0</v>
      </c>
      <c r="EE18" s="616">
        <v>0</v>
      </c>
      <c r="EF18" s="530">
        <v>15</v>
      </c>
      <c r="EG18" s="617">
        <v>0</v>
      </c>
      <c r="EH18" s="617">
        <v>0</v>
      </c>
      <c r="EI18" s="617"/>
      <c r="EJ18" s="617"/>
      <c r="EK18" s="617"/>
      <c r="EL18" s="617">
        <v>0</v>
      </c>
      <c r="EM18" s="617">
        <v>0</v>
      </c>
      <c r="EN18" s="571">
        <f t="shared" si="14"/>
        <v>0</v>
      </c>
      <c r="EO18" s="618">
        <v>0</v>
      </c>
      <c r="EP18" s="533">
        <v>15</v>
      </c>
      <c r="EQ18" s="619"/>
      <c r="ER18" s="619"/>
      <c r="ES18" s="619"/>
      <c r="ET18" s="619"/>
      <c r="EU18" s="619"/>
      <c r="EV18" s="619"/>
      <c r="EW18" s="619"/>
      <c r="EX18" s="573"/>
      <c r="EY18" s="620"/>
      <c r="EZ18" s="524">
        <v>15</v>
      </c>
      <c r="FA18" s="613"/>
      <c r="FB18" s="613"/>
      <c r="FC18" s="613"/>
      <c r="FD18" s="613"/>
      <c r="FE18" s="613"/>
      <c r="FF18" s="613"/>
      <c r="FG18" s="613"/>
      <c r="FH18" s="567"/>
      <c r="FI18" s="614"/>
      <c r="FJ18" s="536">
        <v>15</v>
      </c>
      <c r="FK18" s="621">
        <v>0</v>
      </c>
      <c r="FL18" s="621">
        <v>0</v>
      </c>
      <c r="FM18" s="621"/>
      <c r="FN18" s="621"/>
      <c r="FO18" s="621"/>
      <c r="FP18" s="621">
        <v>0</v>
      </c>
      <c r="FQ18" s="621">
        <v>0</v>
      </c>
      <c r="FR18" s="575">
        <f t="shared" si="0"/>
        <v>0</v>
      </c>
      <c r="FS18" s="622">
        <v>0</v>
      </c>
      <c r="FT18" s="530">
        <v>15</v>
      </c>
      <c r="FU18" s="617"/>
      <c r="FV18" s="617"/>
      <c r="FW18" s="617"/>
      <c r="FX18" s="617"/>
      <c r="FY18" s="617"/>
      <c r="FZ18" s="617"/>
      <c r="GA18" s="617"/>
      <c r="GB18" s="571"/>
      <c r="GC18" s="618"/>
      <c r="GD18" s="536">
        <v>15</v>
      </c>
      <c r="GE18" s="621"/>
      <c r="GF18" s="621"/>
      <c r="GG18" s="621"/>
      <c r="GH18" s="621"/>
      <c r="GI18" s="621"/>
      <c r="GJ18" s="621"/>
      <c r="GK18" s="621"/>
      <c r="GL18" s="575"/>
      <c r="GM18" s="622"/>
      <c r="GN18" s="539">
        <v>15</v>
      </c>
      <c r="GO18" s="623"/>
      <c r="GP18" s="623"/>
      <c r="GQ18" s="623"/>
      <c r="GR18" s="623"/>
      <c r="GS18" s="623"/>
      <c r="GT18" s="623"/>
      <c r="GU18" s="623"/>
      <c r="GV18" s="577"/>
      <c r="GW18" s="624"/>
      <c r="GX18" s="516">
        <v>15</v>
      </c>
      <c r="GY18" s="607"/>
      <c r="GZ18" s="607"/>
      <c r="HA18" s="607"/>
      <c r="HB18" s="607"/>
      <c r="HC18" s="607"/>
      <c r="HD18" s="607"/>
      <c r="HE18" s="607"/>
      <c r="HF18" s="560"/>
      <c r="HG18" s="609"/>
      <c r="HH18" s="536">
        <v>15</v>
      </c>
      <c r="HI18" s="621"/>
      <c r="HJ18" s="621"/>
      <c r="HK18" s="621"/>
      <c r="HL18" s="621"/>
      <c r="HM18" s="621"/>
      <c r="HN18" s="621"/>
      <c r="HO18" s="621"/>
      <c r="HP18" s="575"/>
      <c r="HQ18" s="622"/>
      <c r="HR18" s="533">
        <v>15</v>
      </c>
      <c r="HS18" s="619"/>
      <c r="HT18" s="619"/>
      <c r="HU18" s="619"/>
      <c r="HV18" s="619"/>
      <c r="HW18" s="619"/>
      <c r="HX18" s="619"/>
      <c r="HY18" s="619"/>
      <c r="HZ18" s="573"/>
      <c r="IA18" s="620"/>
    </row>
    <row r="19" spans="1:235" ht="25.2" thickBot="1">
      <c r="A19" s="968">
        <v>16</v>
      </c>
      <c r="B19" s="976">
        <v>0</v>
      </c>
      <c r="C19" s="831">
        <v>0</v>
      </c>
      <c r="D19" s="831">
        <v>0</v>
      </c>
      <c r="E19" s="831">
        <v>0</v>
      </c>
      <c r="F19" s="832">
        <v>0</v>
      </c>
      <c r="G19" s="831">
        <v>0</v>
      </c>
      <c r="H19" s="818">
        <v>621</v>
      </c>
      <c r="I19" s="831">
        <f t="shared" si="1"/>
        <v>0</v>
      </c>
      <c r="J19" s="833">
        <v>0</v>
      </c>
      <c r="K19" s="587">
        <v>16</v>
      </c>
      <c r="L19" s="588">
        <v>73</v>
      </c>
      <c r="M19" s="588">
        <v>6</v>
      </c>
      <c r="N19" s="588"/>
      <c r="O19" s="588"/>
      <c r="P19" s="588"/>
      <c r="Q19" s="588"/>
      <c r="R19" s="548"/>
      <c r="S19" s="588">
        <f t="shared" si="2"/>
        <v>79</v>
      </c>
      <c r="T19" s="589">
        <v>14</v>
      </c>
      <c r="U19" s="550">
        <v>16</v>
      </c>
      <c r="V19" s="551">
        <v>0</v>
      </c>
      <c r="W19" s="551">
        <v>0</v>
      </c>
      <c r="X19" s="551">
        <v>0</v>
      </c>
      <c r="Y19" s="551">
        <v>0</v>
      </c>
      <c r="Z19" s="585">
        <v>0</v>
      </c>
      <c r="AA19" s="551">
        <v>0</v>
      </c>
      <c r="AB19" s="551">
        <v>124</v>
      </c>
      <c r="AC19" s="551">
        <f t="shared" si="3"/>
        <v>0</v>
      </c>
      <c r="AD19" s="551">
        <v>0</v>
      </c>
      <c r="AE19" s="509">
        <v>16</v>
      </c>
      <c r="AF19" s="554">
        <v>0</v>
      </c>
      <c r="AG19" s="554">
        <v>0</v>
      </c>
      <c r="AH19" s="554">
        <v>0</v>
      </c>
      <c r="AI19" s="554">
        <v>0</v>
      </c>
      <c r="AJ19" s="555">
        <v>0</v>
      </c>
      <c r="AK19" s="554">
        <v>0</v>
      </c>
      <c r="AL19" s="556">
        <v>720</v>
      </c>
      <c r="AM19" s="554">
        <f t="shared" si="4"/>
        <v>0</v>
      </c>
      <c r="AN19" s="554">
        <v>0</v>
      </c>
      <c r="AO19" s="513">
        <v>16</v>
      </c>
      <c r="AP19" s="558">
        <v>0</v>
      </c>
      <c r="AQ19" s="558">
        <v>0</v>
      </c>
      <c r="AR19" s="558"/>
      <c r="AS19" s="558"/>
      <c r="AT19" s="558"/>
      <c r="AU19" s="558">
        <v>0</v>
      </c>
      <c r="AV19" s="558">
        <v>0</v>
      </c>
      <c r="AW19" s="558">
        <f t="shared" si="5"/>
        <v>0</v>
      </c>
      <c r="AX19" s="558">
        <v>0</v>
      </c>
      <c r="AY19" s="516">
        <v>16</v>
      </c>
      <c r="AZ19" s="560">
        <v>0</v>
      </c>
      <c r="BA19" s="560"/>
      <c r="BB19" s="560"/>
      <c r="BC19" s="560"/>
      <c r="BD19" s="561"/>
      <c r="BE19" s="560"/>
      <c r="BF19" s="560">
        <v>2900</v>
      </c>
      <c r="BG19" s="560">
        <f t="shared" si="6"/>
        <v>0</v>
      </c>
      <c r="BH19" s="560">
        <v>5</v>
      </c>
      <c r="BI19" s="934">
        <v>16</v>
      </c>
      <c r="BJ19" s="937">
        <v>39</v>
      </c>
      <c r="BK19" s="937"/>
      <c r="BL19" s="937">
        <v>39</v>
      </c>
      <c r="BM19" s="937"/>
      <c r="BN19" s="936"/>
      <c r="BO19" s="937">
        <v>39</v>
      </c>
      <c r="BP19" s="937">
        <v>10000</v>
      </c>
      <c r="BQ19" s="965"/>
      <c r="BR19" s="962"/>
      <c r="BS19" s="962"/>
      <c r="BT19" s="962"/>
      <c r="BU19" s="963">
        <f t="shared" si="7"/>
        <v>0</v>
      </c>
      <c r="BV19" s="937">
        <f t="shared" si="8"/>
        <v>39</v>
      </c>
      <c r="BW19" s="937">
        <v>19</v>
      </c>
      <c r="BX19" s="521">
        <v>16</v>
      </c>
      <c r="BY19" s="564"/>
      <c r="BZ19" s="564"/>
      <c r="CA19" s="564"/>
      <c r="CB19" s="564"/>
      <c r="CC19" s="564"/>
      <c r="CD19" s="564"/>
      <c r="CE19" s="564"/>
      <c r="CF19" s="564">
        <f t="shared" si="9"/>
        <v>0</v>
      </c>
      <c r="CG19" s="564"/>
      <c r="CH19" s="521">
        <v>16</v>
      </c>
      <c r="CI19" s="566">
        <v>0</v>
      </c>
      <c r="CJ19" s="566"/>
      <c r="CK19" s="564"/>
      <c r="CL19" s="564"/>
      <c r="CM19" s="564"/>
      <c r="CN19" s="566">
        <v>0</v>
      </c>
      <c r="CO19" s="564"/>
      <c r="CP19" s="566">
        <f t="shared" si="10"/>
        <v>0</v>
      </c>
      <c r="CQ19" s="564"/>
      <c r="CR19" s="524">
        <v>16</v>
      </c>
      <c r="CS19" s="567">
        <v>0</v>
      </c>
      <c r="CT19" s="567">
        <v>0</v>
      </c>
      <c r="CU19" s="567"/>
      <c r="CV19" s="567"/>
      <c r="CW19" s="567"/>
      <c r="CX19" s="567">
        <v>0</v>
      </c>
      <c r="CY19" s="567">
        <v>0</v>
      </c>
      <c r="CZ19" s="567">
        <f t="shared" si="11"/>
        <v>0</v>
      </c>
      <c r="DA19" s="567">
        <v>0</v>
      </c>
      <c r="DB19" s="521">
        <v>16</v>
      </c>
      <c r="DC19" s="564"/>
      <c r="DD19" s="564"/>
      <c r="DE19" s="564"/>
      <c r="DF19" s="564"/>
      <c r="DG19" s="564"/>
      <c r="DH19" s="564"/>
      <c r="DI19" s="564"/>
      <c r="DJ19" s="564"/>
      <c r="DK19" s="564"/>
      <c r="DL19" s="524">
        <v>16</v>
      </c>
      <c r="DM19" s="567"/>
      <c r="DN19" s="567"/>
      <c r="DO19" s="567"/>
      <c r="DP19" s="567"/>
      <c r="DQ19" s="567"/>
      <c r="DR19" s="567"/>
      <c r="DS19" s="567"/>
      <c r="DT19" s="567">
        <f t="shared" si="12"/>
        <v>0</v>
      </c>
      <c r="DU19" s="567"/>
      <c r="DV19" s="527">
        <v>16</v>
      </c>
      <c r="DW19" s="569">
        <v>0</v>
      </c>
      <c r="DX19" s="569"/>
      <c r="DY19" s="569"/>
      <c r="DZ19" s="569"/>
      <c r="EA19" s="569"/>
      <c r="EB19" s="569"/>
      <c r="EC19" s="569">
        <v>142</v>
      </c>
      <c r="ED19" s="569">
        <f t="shared" si="13"/>
        <v>0</v>
      </c>
      <c r="EE19" s="569"/>
      <c r="EF19" s="530">
        <v>16</v>
      </c>
      <c r="EG19" s="571">
        <v>0</v>
      </c>
      <c r="EH19" s="571">
        <v>0</v>
      </c>
      <c r="EI19" s="571"/>
      <c r="EJ19" s="571"/>
      <c r="EK19" s="571"/>
      <c r="EL19" s="571">
        <v>0</v>
      </c>
      <c r="EM19" s="571">
        <v>0</v>
      </c>
      <c r="EN19" s="571">
        <f t="shared" si="14"/>
        <v>0</v>
      </c>
      <c r="EO19" s="571">
        <v>0</v>
      </c>
      <c r="EP19" s="533">
        <v>16</v>
      </c>
      <c r="EQ19" s="573"/>
      <c r="ER19" s="573"/>
      <c r="ES19" s="573"/>
      <c r="ET19" s="573"/>
      <c r="EU19" s="573"/>
      <c r="EV19" s="573"/>
      <c r="EW19" s="573"/>
      <c r="EX19" s="573"/>
      <c r="EY19" s="573"/>
      <c r="EZ19" s="524">
        <v>16</v>
      </c>
      <c r="FA19" s="567"/>
      <c r="FB19" s="567"/>
      <c r="FC19" s="567"/>
      <c r="FD19" s="567"/>
      <c r="FE19" s="567"/>
      <c r="FF19" s="567"/>
      <c r="FG19" s="567"/>
      <c r="FH19" s="567"/>
      <c r="FI19" s="567"/>
      <c r="FJ19" s="536">
        <v>16</v>
      </c>
      <c r="FK19" s="575">
        <v>0</v>
      </c>
      <c r="FL19" s="575">
        <v>0</v>
      </c>
      <c r="FM19" s="575"/>
      <c r="FN19" s="575"/>
      <c r="FO19" s="575"/>
      <c r="FP19" s="575">
        <v>0</v>
      </c>
      <c r="FQ19" s="575">
        <v>0</v>
      </c>
      <c r="FR19" s="575">
        <f t="shared" si="0"/>
        <v>0</v>
      </c>
      <c r="FS19" s="575">
        <v>0</v>
      </c>
      <c r="FT19" s="530">
        <v>16</v>
      </c>
      <c r="FU19" s="571"/>
      <c r="FV19" s="571"/>
      <c r="FW19" s="571"/>
      <c r="FX19" s="571"/>
      <c r="FY19" s="571"/>
      <c r="FZ19" s="571"/>
      <c r="GA19" s="571"/>
      <c r="GB19" s="571"/>
      <c r="GC19" s="571"/>
      <c r="GD19" s="536">
        <v>16</v>
      </c>
      <c r="GE19" s="575"/>
      <c r="GF19" s="575"/>
      <c r="GG19" s="575"/>
      <c r="GH19" s="575"/>
      <c r="GI19" s="575"/>
      <c r="GJ19" s="575"/>
      <c r="GK19" s="575"/>
      <c r="GL19" s="575"/>
      <c r="GM19" s="575"/>
      <c r="GN19" s="539">
        <v>16</v>
      </c>
      <c r="GO19" s="577"/>
      <c r="GP19" s="577"/>
      <c r="GQ19" s="577"/>
      <c r="GR19" s="577"/>
      <c r="GS19" s="577"/>
      <c r="GT19" s="577"/>
      <c r="GU19" s="577"/>
      <c r="GV19" s="577"/>
      <c r="GW19" s="577"/>
      <c r="GX19" s="516">
        <v>16</v>
      </c>
      <c r="GY19" s="560"/>
      <c r="GZ19" s="560"/>
      <c r="HA19" s="560"/>
      <c r="HB19" s="560"/>
      <c r="HC19" s="560"/>
      <c r="HD19" s="560"/>
      <c r="HE19" s="560"/>
      <c r="HF19" s="560"/>
      <c r="HG19" s="560"/>
      <c r="HH19" s="536">
        <v>16</v>
      </c>
      <c r="HI19" s="575"/>
      <c r="HJ19" s="575"/>
      <c r="HK19" s="575"/>
      <c r="HL19" s="575"/>
      <c r="HM19" s="575"/>
      <c r="HN19" s="575"/>
      <c r="HO19" s="575"/>
      <c r="HP19" s="575"/>
      <c r="HQ19" s="575"/>
      <c r="HR19" s="533">
        <v>16</v>
      </c>
      <c r="HS19" s="573"/>
      <c r="HT19" s="573"/>
      <c r="HU19" s="573"/>
      <c r="HV19" s="573"/>
      <c r="HW19" s="573"/>
      <c r="HX19" s="573"/>
      <c r="HY19" s="573"/>
      <c r="HZ19" s="573"/>
      <c r="IA19" s="573"/>
    </row>
    <row r="20" spans="1:235">
      <c r="A20" s="543">
        <v>17</v>
      </c>
      <c r="B20" s="970">
        <v>0</v>
      </c>
      <c r="C20" s="970">
        <v>0</v>
      </c>
      <c r="D20" s="970">
        <v>0</v>
      </c>
      <c r="E20" s="970">
        <v>0</v>
      </c>
      <c r="F20" s="971">
        <v>0</v>
      </c>
      <c r="G20" s="970">
        <v>0</v>
      </c>
      <c r="H20" s="818">
        <v>621</v>
      </c>
      <c r="I20" s="970">
        <f>B20+C20+D20+E20-F20-G20</f>
        <v>0</v>
      </c>
      <c r="J20" s="970">
        <v>0</v>
      </c>
      <c r="K20" s="625">
        <v>17</v>
      </c>
      <c r="L20" s="626">
        <v>57</v>
      </c>
      <c r="M20" s="626"/>
      <c r="N20" s="626"/>
      <c r="O20" s="626"/>
      <c r="P20" s="626"/>
      <c r="Q20" s="626"/>
      <c r="R20" s="548"/>
      <c r="S20" s="626">
        <f>+L20+M20-P20-Q20</f>
        <v>57</v>
      </c>
      <c r="T20" s="626">
        <v>6</v>
      </c>
      <c r="U20" s="505">
        <v>17</v>
      </c>
      <c r="V20" s="551">
        <v>0</v>
      </c>
      <c r="W20" s="551">
        <v>0</v>
      </c>
      <c r="X20" s="551">
        <v>0</v>
      </c>
      <c r="Y20" s="551">
        <v>0</v>
      </c>
      <c r="Z20" s="552">
        <v>0</v>
      </c>
      <c r="AA20" s="551">
        <v>0</v>
      </c>
      <c r="AB20" s="551">
        <v>124</v>
      </c>
      <c r="AC20" s="551">
        <f t="shared" si="3"/>
        <v>0</v>
      </c>
      <c r="AD20" s="551">
        <v>0</v>
      </c>
      <c r="AE20" s="509">
        <v>17</v>
      </c>
      <c r="AF20" s="554">
        <v>0</v>
      </c>
      <c r="AG20" s="554">
        <v>0</v>
      </c>
      <c r="AH20" s="554">
        <v>0</v>
      </c>
      <c r="AI20" s="554">
        <v>0</v>
      </c>
      <c r="AJ20" s="555">
        <v>0</v>
      </c>
      <c r="AK20" s="554">
        <v>0</v>
      </c>
      <c r="AL20" s="556">
        <v>720</v>
      </c>
      <c r="AM20" s="554">
        <f t="shared" si="4"/>
        <v>0</v>
      </c>
      <c r="AN20" s="554">
        <v>0</v>
      </c>
      <c r="AO20" s="513">
        <v>17</v>
      </c>
      <c r="AP20" s="558"/>
      <c r="AQ20" s="558"/>
      <c r="AR20" s="558"/>
      <c r="AS20" s="558"/>
      <c r="AT20" s="558"/>
      <c r="AU20" s="558"/>
      <c r="AV20" s="558">
        <v>0</v>
      </c>
      <c r="AW20" s="558">
        <f t="shared" si="5"/>
        <v>0</v>
      </c>
      <c r="AX20" s="558">
        <v>0</v>
      </c>
      <c r="AY20" s="516">
        <v>17</v>
      </c>
      <c r="AZ20" s="560">
        <v>0</v>
      </c>
      <c r="BA20" s="560"/>
      <c r="BB20" s="560"/>
      <c r="BC20" s="560"/>
      <c r="BD20" s="561"/>
      <c r="BE20" s="560"/>
      <c r="BF20" s="560">
        <v>2900</v>
      </c>
      <c r="BG20" s="560">
        <f t="shared" si="6"/>
        <v>0</v>
      </c>
      <c r="BH20" s="560">
        <v>0</v>
      </c>
      <c r="BI20" s="934">
        <v>17</v>
      </c>
      <c r="BJ20" s="937">
        <v>0</v>
      </c>
      <c r="BK20" s="937"/>
      <c r="BL20" s="937"/>
      <c r="BM20" s="937"/>
      <c r="BN20" s="936"/>
      <c r="BO20" s="937"/>
      <c r="BP20" s="937">
        <v>10000</v>
      </c>
      <c r="BQ20" s="962"/>
      <c r="BR20" s="962"/>
      <c r="BS20" s="962"/>
      <c r="BT20" s="962"/>
      <c r="BU20" s="963">
        <f t="shared" si="7"/>
        <v>0</v>
      </c>
      <c r="BV20" s="937">
        <f t="shared" si="8"/>
        <v>0</v>
      </c>
      <c r="BW20" s="937"/>
      <c r="BX20" s="521">
        <v>17</v>
      </c>
      <c r="BY20" s="564">
        <v>0</v>
      </c>
      <c r="BZ20" s="564">
        <v>0</v>
      </c>
      <c r="CA20" s="564"/>
      <c r="CB20" s="564"/>
      <c r="CC20" s="564"/>
      <c r="CD20" s="564">
        <v>0</v>
      </c>
      <c r="CE20" s="564">
        <v>0</v>
      </c>
      <c r="CF20" s="564">
        <f t="shared" si="9"/>
        <v>0</v>
      </c>
      <c r="CG20" s="564">
        <v>0</v>
      </c>
      <c r="CH20" s="521">
        <v>17</v>
      </c>
      <c r="CI20" s="566">
        <v>0</v>
      </c>
      <c r="CJ20" s="566"/>
      <c r="CK20" s="564"/>
      <c r="CL20" s="564"/>
      <c r="CM20" s="564"/>
      <c r="CN20" s="566">
        <v>0</v>
      </c>
      <c r="CO20" s="564"/>
      <c r="CP20" s="566">
        <f t="shared" si="10"/>
        <v>0</v>
      </c>
      <c r="CQ20" s="564"/>
      <c r="CR20" s="524">
        <v>17</v>
      </c>
      <c r="CS20" s="567">
        <v>0</v>
      </c>
      <c r="CT20" s="567"/>
      <c r="CU20" s="567"/>
      <c r="CV20" s="567"/>
      <c r="CW20" s="567"/>
      <c r="CX20" s="567"/>
      <c r="CY20" s="567"/>
      <c r="CZ20" s="567">
        <f t="shared" si="11"/>
        <v>0</v>
      </c>
      <c r="DA20" s="567"/>
      <c r="DB20" s="521">
        <v>17</v>
      </c>
      <c r="DC20" s="564"/>
      <c r="DD20" s="564"/>
      <c r="DE20" s="564"/>
      <c r="DF20" s="564"/>
      <c r="DG20" s="564"/>
      <c r="DH20" s="564"/>
      <c r="DI20" s="564"/>
      <c r="DJ20" s="564"/>
      <c r="DK20" s="564"/>
      <c r="DL20" s="524">
        <v>17</v>
      </c>
      <c r="DM20" s="567"/>
      <c r="DN20" s="567"/>
      <c r="DO20" s="567"/>
      <c r="DP20" s="567"/>
      <c r="DQ20" s="567"/>
      <c r="DR20" s="567"/>
      <c r="DS20" s="567"/>
      <c r="DT20" s="567">
        <f t="shared" si="12"/>
        <v>0</v>
      </c>
      <c r="DU20" s="567"/>
      <c r="DV20" s="527">
        <v>17</v>
      </c>
      <c r="DW20" s="569">
        <v>0</v>
      </c>
      <c r="DX20" s="569"/>
      <c r="DY20" s="569"/>
      <c r="DZ20" s="569"/>
      <c r="EA20" s="569"/>
      <c r="EB20" s="569"/>
      <c r="EC20" s="569">
        <v>142</v>
      </c>
      <c r="ED20" s="569">
        <f t="shared" si="13"/>
        <v>0</v>
      </c>
      <c r="EE20" s="569"/>
      <c r="EF20" s="530">
        <v>17</v>
      </c>
      <c r="EG20" s="571">
        <v>0</v>
      </c>
      <c r="EH20" s="571">
        <v>0</v>
      </c>
      <c r="EI20" s="571"/>
      <c r="EJ20" s="571"/>
      <c r="EK20" s="571"/>
      <c r="EL20" s="571">
        <v>0</v>
      </c>
      <c r="EM20" s="571">
        <v>0</v>
      </c>
      <c r="EN20" s="571">
        <f t="shared" si="14"/>
        <v>0</v>
      </c>
      <c r="EO20" s="571">
        <v>0</v>
      </c>
      <c r="EP20" s="533">
        <v>17</v>
      </c>
      <c r="EQ20" s="573"/>
      <c r="ER20" s="573"/>
      <c r="ES20" s="573"/>
      <c r="ET20" s="573"/>
      <c r="EU20" s="573"/>
      <c r="EV20" s="573"/>
      <c r="EW20" s="573"/>
      <c r="EX20" s="573"/>
      <c r="EY20" s="573"/>
      <c r="EZ20" s="524">
        <v>17</v>
      </c>
      <c r="FA20" s="567"/>
      <c r="FB20" s="567"/>
      <c r="FC20" s="567"/>
      <c r="FD20" s="567"/>
      <c r="FE20" s="567"/>
      <c r="FF20" s="567"/>
      <c r="FG20" s="567"/>
      <c r="FH20" s="567"/>
      <c r="FI20" s="567"/>
      <c r="FJ20" s="536">
        <v>17</v>
      </c>
      <c r="FK20" s="575"/>
      <c r="FL20" s="575"/>
      <c r="FM20" s="575"/>
      <c r="FN20" s="575"/>
      <c r="FO20" s="575"/>
      <c r="FP20" s="575"/>
      <c r="FQ20" s="575"/>
      <c r="FR20" s="575">
        <f t="shared" si="0"/>
        <v>0</v>
      </c>
      <c r="FS20" s="575"/>
      <c r="FT20" s="530">
        <v>17</v>
      </c>
      <c r="FU20" s="571"/>
      <c r="FV20" s="571"/>
      <c r="FW20" s="571"/>
      <c r="FX20" s="571"/>
      <c r="FY20" s="571"/>
      <c r="FZ20" s="571"/>
      <c r="GA20" s="571"/>
      <c r="GB20" s="571"/>
      <c r="GC20" s="571"/>
      <c r="GD20" s="536">
        <v>17</v>
      </c>
      <c r="GE20" s="575"/>
      <c r="GF20" s="575"/>
      <c r="GG20" s="575"/>
      <c r="GH20" s="575"/>
      <c r="GI20" s="575"/>
      <c r="GJ20" s="575"/>
      <c r="GK20" s="575"/>
      <c r="GL20" s="575"/>
      <c r="GM20" s="575"/>
      <c r="GN20" s="539">
        <v>17</v>
      </c>
      <c r="GO20" s="577"/>
      <c r="GP20" s="577"/>
      <c r="GQ20" s="577"/>
      <c r="GR20" s="577"/>
      <c r="GS20" s="577"/>
      <c r="GT20" s="577"/>
      <c r="GU20" s="577"/>
      <c r="GV20" s="577"/>
      <c r="GW20" s="577"/>
      <c r="GX20" s="516">
        <v>17</v>
      </c>
      <c r="GY20" s="560"/>
      <c r="GZ20" s="560"/>
      <c r="HA20" s="560"/>
      <c r="HB20" s="560"/>
      <c r="HC20" s="560"/>
      <c r="HD20" s="560"/>
      <c r="HE20" s="560"/>
      <c r="HF20" s="560"/>
      <c r="HG20" s="560"/>
      <c r="HH20" s="536">
        <v>17</v>
      </c>
      <c r="HI20" s="575"/>
      <c r="HJ20" s="575"/>
      <c r="HK20" s="575"/>
      <c r="HL20" s="575"/>
      <c r="HM20" s="575"/>
      <c r="HN20" s="575"/>
      <c r="HO20" s="575"/>
      <c r="HP20" s="575"/>
      <c r="HQ20" s="575"/>
      <c r="HR20" s="533">
        <v>17</v>
      </c>
      <c r="HS20" s="573"/>
      <c r="HT20" s="573"/>
      <c r="HU20" s="573"/>
      <c r="HV20" s="573"/>
      <c r="HW20" s="573"/>
      <c r="HX20" s="573"/>
      <c r="HY20" s="573"/>
      <c r="HZ20" s="573"/>
      <c r="IA20" s="573"/>
    </row>
    <row r="21" spans="1:235">
      <c r="A21" s="627"/>
      <c r="B21" s="628">
        <f>SUM(B4:B20)</f>
        <v>0</v>
      </c>
      <c r="C21" s="628">
        <f>SUM(C4:C20)</f>
        <v>0</v>
      </c>
      <c r="D21" s="628"/>
      <c r="E21" s="628"/>
      <c r="F21" s="629">
        <f>SUM(F4:F20)</f>
        <v>0</v>
      </c>
      <c r="G21" s="628">
        <f>SUM(G4:G20)</f>
        <v>0</v>
      </c>
      <c r="H21" s="628">
        <f>AVERAGE(H4:H20)</f>
        <v>621</v>
      </c>
      <c r="I21" s="628">
        <f>SUM(I4:I20)</f>
        <v>0</v>
      </c>
      <c r="J21" s="628">
        <f>SUM(J4:J20)</f>
        <v>0</v>
      </c>
      <c r="K21" s="630"/>
      <c r="L21" s="628">
        <f>SUM(L4:L20)</f>
        <v>7440</v>
      </c>
      <c r="M21" s="628">
        <f>SUM(M4:M20)</f>
        <v>2576</v>
      </c>
      <c r="N21" s="628"/>
      <c r="O21" s="628"/>
      <c r="P21" s="628"/>
      <c r="Q21" s="628">
        <f>SUM(Q4:Q20)</f>
        <v>119</v>
      </c>
      <c r="R21" s="628"/>
      <c r="S21" s="628">
        <f>SUM(S4:S20)</f>
        <v>9897</v>
      </c>
      <c r="T21" s="628">
        <f>SUM(T4:T20)</f>
        <v>1022</v>
      </c>
      <c r="U21" s="505"/>
      <c r="V21" s="551">
        <f>SUM(V4:V20)</f>
        <v>0</v>
      </c>
      <c r="W21" s="551">
        <f>SUM(W4:W20)</f>
        <v>0</v>
      </c>
      <c r="X21" s="551"/>
      <c r="Y21" s="551"/>
      <c r="Z21" s="552">
        <f>SUM(Z4:Z20)</f>
        <v>0</v>
      </c>
      <c r="AA21" s="551">
        <f>SUM(AA4:AA20)</f>
        <v>0</v>
      </c>
      <c r="AB21" s="551">
        <v>124</v>
      </c>
      <c r="AC21" s="551">
        <f>SUM(AC4:AC20)</f>
        <v>0</v>
      </c>
      <c r="AD21" s="551">
        <f>SUM(AD4:AD20)</f>
        <v>0</v>
      </c>
      <c r="AE21" s="630"/>
      <c r="AF21" s="628">
        <f>SUM(AF4:AF20)</f>
        <v>0</v>
      </c>
      <c r="AG21" s="628">
        <f>SUM(AG4:AG20)</f>
        <v>0</v>
      </c>
      <c r="AH21" s="628"/>
      <c r="AI21" s="628"/>
      <c r="AJ21" s="631">
        <f>SUM(AJ4:AJ20)</f>
        <v>0</v>
      </c>
      <c r="AK21" s="628">
        <f>SUM(AK4:AK20)</f>
        <v>0</v>
      </c>
      <c r="AL21" s="628"/>
      <c r="AM21" s="628">
        <f>SUM(AM4:AM20)</f>
        <v>0</v>
      </c>
      <c r="AN21" s="628">
        <f>SUM(AN4:AN20)</f>
        <v>0</v>
      </c>
      <c r="AO21" s="630"/>
      <c r="AP21" s="628">
        <f>SUM(AP4:AP20)</f>
        <v>0</v>
      </c>
      <c r="AQ21" s="628">
        <f>SUM(AQ4:AQ20)</f>
        <v>0</v>
      </c>
      <c r="AR21" s="628"/>
      <c r="AS21" s="628"/>
      <c r="AT21" s="628"/>
      <c r="AU21" s="628">
        <f>SUM(AU4:AU20)</f>
        <v>0</v>
      </c>
      <c r="AV21" s="628"/>
      <c r="AW21" s="628">
        <f>SUM(AW4:AW20)</f>
        <v>0</v>
      </c>
      <c r="AX21" s="628">
        <f>SUM(AX4:AX20)</f>
        <v>0</v>
      </c>
      <c r="AY21" s="630"/>
      <c r="AZ21" s="628">
        <f>SUM(AZ4:AZ20)</f>
        <v>505</v>
      </c>
      <c r="BA21" s="628">
        <f>SUM(BA4:BA20)</f>
        <v>15</v>
      </c>
      <c r="BB21" s="628"/>
      <c r="BC21" s="628"/>
      <c r="BD21" s="631">
        <f>SUM(BD4:BD20)</f>
        <v>0</v>
      </c>
      <c r="BE21" s="628">
        <f>SUM(BE4:BE20)</f>
        <v>0</v>
      </c>
      <c r="BF21" s="628"/>
      <c r="BG21" s="628">
        <f>SUM(BG4:BG20)</f>
        <v>520</v>
      </c>
      <c r="BH21" s="628">
        <f>SUM(BH4:BH20)</f>
        <v>346</v>
      </c>
      <c r="BI21" s="630"/>
      <c r="BJ21" s="628">
        <f>SUM(BJ4:BJ20)</f>
        <v>4003</v>
      </c>
      <c r="BK21" s="628">
        <f>SUM(BK4:BK20)</f>
        <v>13</v>
      </c>
      <c r="BL21" s="628">
        <f>SUM(BL4:BL20)</f>
        <v>2046</v>
      </c>
      <c r="BM21" s="628"/>
      <c r="BN21" s="631">
        <f>SUM(BN4:BN20)</f>
        <v>0</v>
      </c>
      <c r="BO21" s="628">
        <f>SUM(BO4:BO20)</f>
        <v>2076</v>
      </c>
      <c r="BP21" s="628"/>
      <c r="BQ21" s="628"/>
      <c r="BR21" s="628"/>
      <c r="BS21" s="628"/>
      <c r="BT21" s="628"/>
      <c r="BU21" s="628"/>
      <c r="BV21" s="628">
        <f>SUM(BV4:BV20)</f>
        <v>3986</v>
      </c>
      <c r="BW21" s="628">
        <f>SUM(BW4:BW20)</f>
        <v>739</v>
      </c>
      <c r="BX21" s="630"/>
      <c r="BY21" s="628">
        <f>SUM(BY4:BY20)</f>
        <v>2</v>
      </c>
      <c r="BZ21" s="628">
        <f>SUM(BZ4:BZ20)</f>
        <v>0</v>
      </c>
      <c r="CA21" s="628"/>
      <c r="CB21" s="628"/>
      <c r="CC21" s="628"/>
      <c r="CD21" s="628"/>
      <c r="CE21" s="628"/>
      <c r="CF21" s="628">
        <f>SUM(CF4:CF20)</f>
        <v>2</v>
      </c>
      <c r="CG21" s="628">
        <f>SUM(CG4:CG20)</f>
        <v>1</v>
      </c>
      <c r="CH21" s="630"/>
      <c r="CI21" s="632">
        <f>SUM(CI4:CI20)</f>
        <v>0</v>
      </c>
      <c r="CJ21" s="632">
        <f>SUM(CJ4:CJ20)</f>
        <v>0</v>
      </c>
      <c r="CK21" s="628"/>
      <c r="CL21" s="628"/>
      <c r="CM21" s="628"/>
      <c r="CN21" s="632">
        <f>SUM(CN4:CN20)</f>
        <v>0</v>
      </c>
      <c r="CO21" s="628"/>
      <c r="CP21" s="632">
        <f>SUM(CP4:CP20)</f>
        <v>0</v>
      </c>
      <c r="CQ21" s="628">
        <f>SUM(CQ4:CQ20)</f>
        <v>0</v>
      </c>
      <c r="CR21" s="633"/>
      <c r="CS21" s="634">
        <f>SUM(CS7:CS20)</f>
        <v>117</v>
      </c>
      <c r="CT21" s="634">
        <f>SUM(CT7:CT20)</f>
        <v>29</v>
      </c>
      <c r="CU21" s="634"/>
      <c r="CV21" s="634"/>
      <c r="CW21" s="634"/>
      <c r="CX21" s="634">
        <f>SUM(CX4:CX20)</f>
        <v>62</v>
      </c>
      <c r="CY21" s="634"/>
      <c r="CZ21" s="634">
        <f>SUM(CZ4:CZ20)</f>
        <v>84</v>
      </c>
      <c r="DA21" s="634">
        <f>SUM(DA4:DA20)</f>
        <v>23</v>
      </c>
      <c r="DB21" s="630"/>
      <c r="DC21" s="628">
        <f>SUM(DC4:DC20)</f>
        <v>0</v>
      </c>
      <c r="DD21" s="628">
        <f>SUM(DD4:DD20)</f>
        <v>0</v>
      </c>
      <c r="DE21" s="628"/>
      <c r="DF21" s="628"/>
      <c r="DG21" s="628"/>
      <c r="DH21" s="628">
        <f>SUM(DH4:DH20)</f>
        <v>0</v>
      </c>
      <c r="DI21" s="628">
        <v>0</v>
      </c>
      <c r="DJ21" s="628">
        <f>SUM(DJ4:DJ20)</f>
        <v>0</v>
      </c>
      <c r="DK21" s="628">
        <f>SUM(DK4:DK20)</f>
        <v>0</v>
      </c>
      <c r="DL21" s="630"/>
      <c r="DM21" s="628">
        <f>SUM(DM17:DM20)</f>
        <v>0</v>
      </c>
      <c r="DN21" s="628">
        <f>SUM(DN17:DN20)</f>
        <v>0</v>
      </c>
      <c r="DO21" s="628"/>
      <c r="DP21" s="628"/>
      <c r="DQ21" s="628"/>
      <c r="DR21" s="628">
        <f>SUM(DR17:DR20)</f>
        <v>0</v>
      </c>
      <c r="DS21" s="628"/>
      <c r="DT21" s="628">
        <f>SUM(DT4:DT20)</f>
        <v>0</v>
      </c>
      <c r="DU21" s="628">
        <f>SUM(DU4:DU20)</f>
        <v>0</v>
      </c>
      <c r="DV21" s="630"/>
      <c r="DW21" s="628">
        <f>SUM(DW4:DW20)</f>
        <v>36</v>
      </c>
      <c r="DX21" s="628">
        <f>SUM(DX4:DX20)</f>
        <v>0</v>
      </c>
      <c r="DY21" s="628"/>
      <c r="DZ21" s="628"/>
      <c r="EA21" s="628"/>
      <c r="EB21" s="628">
        <f>SUM(EB4:EB20)</f>
        <v>36</v>
      </c>
      <c r="EC21" s="628"/>
      <c r="ED21" s="628">
        <f>SUM(ED4:ED20)</f>
        <v>0</v>
      </c>
      <c r="EE21" s="628">
        <f>SUM(EE13:EE20)</f>
        <v>12</v>
      </c>
      <c r="EF21" s="630"/>
      <c r="EG21" s="628">
        <f>SUM(EG4:EG20)</f>
        <v>0</v>
      </c>
      <c r="EH21" s="628">
        <f>SUM(EH4:EH20)</f>
        <v>0</v>
      </c>
      <c r="EI21" s="628"/>
      <c r="EJ21" s="628"/>
      <c r="EK21" s="628"/>
      <c r="EL21" s="628">
        <f>SUM(EL4:EL20)</f>
        <v>0</v>
      </c>
      <c r="EM21" s="628">
        <f>SUM(EM4:EM20)</f>
        <v>0</v>
      </c>
      <c r="EN21" s="628">
        <f>SUM(EN4:EN20)</f>
        <v>0</v>
      </c>
      <c r="EO21" s="628">
        <f>SUM(EO4:EO20)</f>
        <v>0</v>
      </c>
      <c r="EP21" s="630"/>
      <c r="EQ21" s="628">
        <f>SUM(EQ9:EQ20)</f>
        <v>0</v>
      </c>
      <c r="ER21" s="628">
        <f>SUM(ER9:ER20)</f>
        <v>0</v>
      </c>
      <c r="ES21" s="628"/>
      <c r="ET21" s="628"/>
      <c r="EU21" s="628"/>
      <c r="EV21" s="628">
        <f>SUM(EV4:EV20)</f>
        <v>0</v>
      </c>
      <c r="EW21" s="628"/>
      <c r="EX21" s="628">
        <f>SUM(EX9:EX20)</f>
        <v>0</v>
      </c>
      <c r="EY21" s="628">
        <f>SUM(EY9:EY20)</f>
        <v>0</v>
      </c>
      <c r="EZ21" s="630"/>
      <c r="FA21" s="628">
        <f>SUM(FA9:FA20)</f>
        <v>1</v>
      </c>
      <c r="FB21" s="628">
        <f>SUM(FB9:FB20)</f>
        <v>0</v>
      </c>
      <c r="FC21" s="628">
        <f>SUM(FC4:FC20)</f>
        <v>0</v>
      </c>
      <c r="FD21" s="628"/>
      <c r="FE21" s="628"/>
      <c r="FF21" s="628">
        <f>SUM(FF4:FF20)</f>
        <v>0</v>
      </c>
      <c r="FG21" s="628"/>
      <c r="FH21" s="628">
        <f>SUM(FH9:FH20)</f>
        <v>1</v>
      </c>
      <c r="FI21" s="628">
        <f>SUM(FI9:FI20)</f>
        <v>1</v>
      </c>
      <c r="FJ21" s="630"/>
      <c r="FK21" s="628">
        <f>SUM(FK8:FK20)</f>
        <v>0</v>
      </c>
      <c r="FL21" s="628">
        <f>SUM(FL8:FL20)</f>
        <v>0</v>
      </c>
      <c r="FM21" s="628"/>
      <c r="FN21" s="628"/>
      <c r="FO21" s="628"/>
      <c r="FP21" s="628">
        <f>SUM(FP4:FP20)</f>
        <v>0</v>
      </c>
      <c r="FQ21" s="628"/>
      <c r="FR21" s="628">
        <f>SUM(FR4:FR20)</f>
        <v>0</v>
      </c>
      <c r="FS21" s="628">
        <f>SUM(FS9:FS20)</f>
        <v>0</v>
      </c>
      <c r="FT21" s="630"/>
      <c r="FU21" s="632">
        <f>SUM(FU8:FU20)</f>
        <v>0</v>
      </c>
      <c r="FV21" s="632">
        <f>SUM(FV8:FV20)</f>
        <v>0</v>
      </c>
      <c r="FW21" s="632">
        <f>SUM(FW4:FW20)</f>
        <v>0</v>
      </c>
      <c r="FX21" s="628"/>
      <c r="FY21" s="628"/>
      <c r="FZ21" s="632">
        <f>SUM(FZ4:FZ20)</f>
        <v>0</v>
      </c>
      <c r="GA21" s="628"/>
      <c r="GB21" s="632">
        <f>SUM(GB4:GB20)</f>
        <v>0</v>
      </c>
      <c r="GC21" s="628">
        <f>SUM(GC9:GC20)</f>
        <v>0</v>
      </c>
      <c r="GD21" s="630"/>
      <c r="GE21" s="632">
        <f>SUM(GE8:GE20)</f>
        <v>0</v>
      </c>
      <c r="GF21" s="632">
        <f>SUM(GF8:GF20)</f>
        <v>0</v>
      </c>
      <c r="GG21" s="632">
        <f>SUM(GG4:GG20)</f>
        <v>0</v>
      </c>
      <c r="GH21" s="628"/>
      <c r="GI21" s="628"/>
      <c r="GJ21" s="632">
        <f>SUM(GJ4:GJ20)</f>
        <v>0</v>
      </c>
      <c r="GK21" s="628"/>
      <c r="GL21" s="632">
        <f>SUM(GL4:GL20)</f>
        <v>0</v>
      </c>
      <c r="GM21" s="628">
        <f>SUM(GM9:GM20)</f>
        <v>0</v>
      </c>
      <c r="GN21" s="630"/>
      <c r="GO21" s="632">
        <f>SUM(GO8:GO20)</f>
        <v>0</v>
      </c>
      <c r="GP21" s="632">
        <f>SUM(GP8:GP20)</f>
        <v>0</v>
      </c>
      <c r="GQ21" s="632">
        <f>SUM(GQ4:GQ20)</f>
        <v>0</v>
      </c>
      <c r="GR21" s="632"/>
      <c r="GS21" s="632"/>
      <c r="GT21" s="632">
        <f>SUM(GT4:GT20)</f>
        <v>0</v>
      </c>
      <c r="GU21" s="628"/>
      <c r="GV21" s="632">
        <f>SUM(GV4:GV20)</f>
        <v>0</v>
      </c>
      <c r="GW21" s="628">
        <f>SUM(GW9:GW20)</f>
        <v>0</v>
      </c>
      <c r="GX21" s="630"/>
      <c r="GY21" s="632">
        <f>SUM(GY4:GY20)</f>
        <v>0</v>
      </c>
      <c r="GZ21" s="632">
        <f>SUM(GZ4:GZ20)</f>
        <v>0</v>
      </c>
      <c r="HA21" s="632">
        <f>SUM(HA4:HA20)</f>
        <v>0</v>
      </c>
      <c r="HB21" s="628"/>
      <c r="HC21" s="628"/>
      <c r="HD21" s="632">
        <f>SUM(HD4:HD20)</f>
        <v>0</v>
      </c>
      <c r="HE21" s="628"/>
      <c r="HF21" s="632">
        <f>SUM(HF4:HF20)</f>
        <v>0</v>
      </c>
      <c r="HG21" s="628">
        <f>SUM(HG4:HG20)</f>
        <v>0</v>
      </c>
      <c r="HH21" s="630"/>
      <c r="HI21" s="632">
        <f>SUM(HI15:HI20)</f>
        <v>0</v>
      </c>
      <c r="HJ21" s="632">
        <f>SUM(HJ8:HJ20)</f>
        <v>0</v>
      </c>
      <c r="HK21" s="632">
        <f>SUM(HK4:HK20)</f>
        <v>0</v>
      </c>
      <c r="HL21" s="628"/>
      <c r="HM21" s="628"/>
      <c r="HN21" s="632">
        <f>SUM(HN4:HN20)</f>
        <v>0</v>
      </c>
      <c r="HO21" s="628">
        <v>0</v>
      </c>
      <c r="HP21" s="632">
        <f>SUM(HP4:HP20)</f>
        <v>0</v>
      </c>
      <c r="HQ21" s="628">
        <f>SUM(HQ9:HQ20)</f>
        <v>0</v>
      </c>
      <c r="HR21" s="630"/>
      <c r="HS21" s="635">
        <f>SUM(HS15:HS20)</f>
        <v>0</v>
      </c>
      <c r="HT21" s="632">
        <f>SUM(HT8:HT20)</f>
        <v>0</v>
      </c>
      <c r="HU21" s="628"/>
      <c r="HV21" s="628"/>
      <c r="HW21" s="628"/>
      <c r="HX21" s="632">
        <f>SUM(HX4:HX20)</f>
        <v>0</v>
      </c>
      <c r="HY21" s="628">
        <v>0</v>
      </c>
      <c r="HZ21" s="632">
        <f>SUM(HZ4:HZ20)</f>
        <v>0</v>
      </c>
      <c r="IA21" s="628">
        <v>0</v>
      </c>
    </row>
    <row r="22" spans="1:235" ht="30">
      <c r="A22" s="1100" t="s">
        <v>227</v>
      </c>
      <c r="B22" s="1101"/>
      <c r="C22" s="1101"/>
      <c r="D22" s="1101"/>
      <c r="E22" s="1101"/>
      <c r="F22" s="1101"/>
      <c r="G22" s="1101"/>
      <c r="H22" s="1101"/>
      <c r="I22" s="1101"/>
      <c r="J22" s="1102"/>
      <c r="K22" s="1100" t="s">
        <v>227</v>
      </c>
      <c r="L22" s="1101"/>
      <c r="M22" s="1101"/>
      <c r="N22" s="1101"/>
      <c r="O22" s="1101"/>
      <c r="P22" s="1101"/>
      <c r="Q22" s="1101"/>
      <c r="R22" s="1101"/>
      <c r="S22" s="1101"/>
      <c r="T22" s="1102"/>
      <c r="U22" s="1100" t="s">
        <v>227</v>
      </c>
      <c r="V22" s="1101"/>
      <c r="W22" s="1101"/>
      <c r="X22" s="1101"/>
      <c r="Y22" s="1101"/>
      <c r="Z22" s="1101"/>
      <c r="AA22" s="1101"/>
      <c r="AB22" s="1101"/>
      <c r="AC22" s="1101"/>
      <c r="AD22" s="1102"/>
      <c r="AE22" s="1100" t="s">
        <v>227</v>
      </c>
      <c r="AF22" s="1101"/>
      <c r="AG22" s="1101"/>
      <c r="AH22" s="1101"/>
      <c r="AI22" s="1101"/>
      <c r="AJ22" s="1101"/>
      <c r="AK22" s="1101"/>
      <c r="AL22" s="1101"/>
      <c r="AM22" s="1101"/>
      <c r="AN22" s="1102"/>
      <c r="AO22" s="1100" t="s">
        <v>227</v>
      </c>
      <c r="AP22" s="1101"/>
      <c r="AQ22" s="1101"/>
      <c r="AR22" s="1101"/>
      <c r="AS22" s="1101"/>
      <c r="AT22" s="1101"/>
      <c r="AU22" s="1101"/>
      <c r="AV22" s="1101"/>
      <c r="AW22" s="1101"/>
      <c r="AX22" s="1102"/>
      <c r="AY22" s="1100" t="s">
        <v>227</v>
      </c>
      <c r="AZ22" s="1101"/>
      <c r="BA22" s="1101"/>
      <c r="BB22" s="1101"/>
      <c r="BC22" s="1101"/>
      <c r="BD22" s="1101"/>
      <c r="BE22" s="1101"/>
      <c r="BF22" s="1101"/>
      <c r="BG22" s="1101"/>
      <c r="BH22" s="1102"/>
      <c r="BI22" s="1100" t="s">
        <v>227</v>
      </c>
      <c r="BJ22" s="1101"/>
      <c r="BK22" s="1101"/>
      <c r="BL22" s="1101"/>
      <c r="BM22" s="1101"/>
      <c r="BN22" s="1101"/>
      <c r="BO22" s="1101"/>
      <c r="BP22" s="1101"/>
      <c r="BQ22" s="1101"/>
      <c r="BR22" s="1101"/>
      <c r="BS22" s="1101"/>
      <c r="BT22" s="1101"/>
      <c r="BU22" s="1101"/>
      <c r="BV22" s="1101"/>
      <c r="BW22" s="1102"/>
      <c r="BX22" s="1100" t="s">
        <v>227</v>
      </c>
      <c r="BY22" s="1101"/>
      <c r="BZ22" s="1101"/>
      <c r="CA22" s="1101"/>
      <c r="CB22" s="1101"/>
      <c r="CC22" s="1101"/>
      <c r="CD22" s="1101"/>
      <c r="CE22" s="1101"/>
      <c r="CF22" s="1101"/>
      <c r="CG22" s="1102"/>
      <c r="CH22" s="1095" t="s">
        <v>227</v>
      </c>
      <c r="CI22" s="1096"/>
      <c r="CJ22" s="1096"/>
      <c r="CK22" s="1096"/>
      <c r="CL22" s="1096"/>
      <c r="CM22" s="1096"/>
      <c r="CN22" s="1096"/>
      <c r="CO22" s="1096"/>
      <c r="CP22" s="1096"/>
      <c r="CQ22" s="1096"/>
      <c r="CR22" s="1095" t="s">
        <v>227</v>
      </c>
      <c r="CS22" s="1096"/>
      <c r="CT22" s="1096"/>
      <c r="CU22" s="1096"/>
      <c r="CV22" s="1096"/>
      <c r="CW22" s="1096"/>
      <c r="CX22" s="1096"/>
      <c r="CY22" s="1096"/>
      <c r="CZ22" s="1096"/>
      <c r="DA22" s="1096"/>
      <c r="DB22" s="1095" t="s">
        <v>227</v>
      </c>
      <c r="DC22" s="1096"/>
      <c r="DD22" s="1096"/>
      <c r="DE22" s="1096"/>
      <c r="DF22" s="1096"/>
      <c r="DG22" s="1096"/>
      <c r="DH22" s="1096"/>
      <c r="DI22" s="1096"/>
      <c r="DJ22" s="1096"/>
      <c r="DK22" s="1096"/>
      <c r="DL22" s="1095" t="s">
        <v>227</v>
      </c>
      <c r="DM22" s="1096"/>
      <c r="DN22" s="1096"/>
      <c r="DO22" s="1096"/>
      <c r="DP22" s="1096"/>
      <c r="DQ22" s="1096"/>
      <c r="DR22" s="1096"/>
      <c r="DS22" s="1096"/>
      <c r="DT22" s="1096"/>
      <c r="DU22" s="1096"/>
      <c r="DV22" s="1095" t="s">
        <v>227</v>
      </c>
      <c r="DW22" s="1096"/>
      <c r="DX22" s="1096"/>
      <c r="DY22" s="1096"/>
      <c r="DZ22" s="1096"/>
      <c r="EA22" s="1096"/>
      <c r="EB22" s="1096"/>
      <c r="EC22" s="1096"/>
      <c r="ED22" s="1096"/>
      <c r="EE22" s="1096"/>
      <c r="EF22" s="1095" t="s">
        <v>227</v>
      </c>
      <c r="EG22" s="1096"/>
      <c r="EH22" s="1096"/>
      <c r="EI22" s="1096"/>
      <c r="EJ22" s="1096"/>
      <c r="EK22" s="1096"/>
      <c r="EL22" s="1096"/>
      <c r="EM22" s="1096"/>
      <c r="EN22" s="1096"/>
      <c r="EO22" s="1096"/>
      <c r="EP22" s="1095" t="s">
        <v>227</v>
      </c>
      <c r="EQ22" s="1096"/>
      <c r="ER22" s="1096"/>
      <c r="ES22" s="1096"/>
      <c r="ET22" s="1096"/>
      <c r="EU22" s="1096"/>
      <c r="EV22" s="1096"/>
      <c r="EW22" s="1096"/>
      <c r="EX22" s="1096"/>
      <c r="EY22" s="1096"/>
      <c r="EZ22" s="1095" t="s">
        <v>227</v>
      </c>
      <c r="FA22" s="1096"/>
      <c r="FB22" s="1096"/>
      <c r="FC22" s="1096"/>
      <c r="FD22" s="1096"/>
      <c r="FE22" s="1096"/>
      <c r="FF22" s="1096"/>
      <c r="FG22" s="1096"/>
      <c r="FH22" s="1096"/>
      <c r="FI22" s="1096"/>
    </row>
    <row r="23" spans="1:235" ht="25.2" thickBot="1">
      <c r="A23" s="1169" t="s">
        <v>21</v>
      </c>
      <c r="B23" s="1170"/>
      <c r="C23" s="1170"/>
      <c r="D23" s="1170"/>
      <c r="E23" s="1170"/>
      <c r="F23" s="1170"/>
      <c r="G23" s="1170"/>
      <c r="H23" s="1170"/>
      <c r="I23" s="1170"/>
      <c r="J23" s="1187"/>
      <c r="K23" s="1188" t="s">
        <v>221</v>
      </c>
      <c r="L23" s="1189"/>
      <c r="M23" s="1189"/>
      <c r="N23" s="1189"/>
      <c r="O23" s="1189"/>
      <c r="P23" s="1189"/>
      <c r="Q23" s="1189"/>
      <c r="R23" s="1189"/>
      <c r="S23" s="1189"/>
      <c r="T23" s="1190"/>
      <c r="U23" s="1160" t="s">
        <v>208</v>
      </c>
      <c r="V23" s="1161"/>
      <c r="W23" s="1161"/>
      <c r="X23" s="1161"/>
      <c r="Y23" s="1161"/>
      <c r="Z23" s="1161"/>
      <c r="AA23" s="1161"/>
      <c r="AB23" s="1161"/>
      <c r="AC23" s="1161"/>
      <c r="AD23" s="1162"/>
      <c r="AE23" s="1177" t="s">
        <v>243</v>
      </c>
      <c r="AF23" s="1178"/>
      <c r="AG23" s="1178"/>
      <c r="AH23" s="1178"/>
      <c r="AI23" s="1178"/>
      <c r="AJ23" s="1178"/>
      <c r="AK23" s="1178"/>
      <c r="AL23" s="1178"/>
      <c r="AM23" s="1178"/>
      <c r="AN23" s="1179"/>
      <c r="AO23" s="1202" t="s">
        <v>188</v>
      </c>
      <c r="AP23" s="1203"/>
      <c r="AQ23" s="1203"/>
      <c r="AR23" s="1203"/>
      <c r="AS23" s="1203"/>
      <c r="AT23" s="1203"/>
      <c r="AU23" s="1203"/>
      <c r="AV23" s="1203"/>
      <c r="AW23" s="1203"/>
      <c r="AX23" s="1204"/>
      <c r="AY23" s="1209" t="s">
        <v>27</v>
      </c>
      <c r="AZ23" s="1210"/>
      <c r="BA23" s="1210"/>
      <c r="BB23" s="1210"/>
      <c r="BC23" s="1210"/>
      <c r="BD23" s="1210"/>
      <c r="BE23" s="1210"/>
      <c r="BF23" s="1210"/>
      <c r="BG23" s="1210"/>
      <c r="BH23" s="1211"/>
      <c r="BI23" s="1212" t="s">
        <v>28</v>
      </c>
      <c r="BJ23" s="1213"/>
      <c r="BK23" s="1213"/>
      <c r="BL23" s="1213"/>
      <c r="BM23" s="1213"/>
      <c r="BN23" s="1213"/>
      <c r="BO23" s="1213"/>
      <c r="BP23" s="1213"/>
      <c r="BQ23" s="1213"/>
      <c r="BR23" s="1213"/>
      <c r="BS23" s="1213"/>
      <c r="BT23" s="1213"/>
      <c r="BU23" s="1213"/>
      <c r="BV23" s="1213"/>
      <c r="BW23" s="1214"/>
      <c r="BX23" s="1215" t="s">
        <v>29</v>
      </c>
      <c r="BY23" s="1216"/>
      <c r="BZ23" s="1216"/>
      <c r="CA23" s="1216"/>
      <c r="CB23" s="1216"/>
      <c r="CC23" s="1216"/>
      <c r="CD23" s="1216"/>
      <c r="CE23" s="1216"/>
      <c r="CF23" s="1216"/>
      <c r="CG23" s="1217"/>
      <c r="CH23" s="1155" t="s">
        <v>327</v>
      </c>
      <c r="CI23" s="1156"/>
      <c r="CJ23" s="1156"/>
      <c r="CK23" s="1156"/>
      <c r="CL23" s="1156"/>
      <c r="CM23" s="1156"/>
      <c r="CN23" s="1156"/>
      <c r="CO23" s="1156"/>
      <c r="CP23" s="1156"/>
      <c r="CQ23" s="1156"/>
      <c r="CR23" s="1155" t="s">
        <v>219</v>
      </c>
      <c r="CS23" s="1156"/>
      <c r="CT23" s="1156"/>
      <c r="CU23" s="1156"/>
      <c r="CV23" s="1156"/>
      <c r="CW23" s="1156"/>
      <c r="CX23" s="1156"/>
      <c r="CY23" s="1156"/>
      <c r="CZ23" s="1156"/>
      <c r="DA23" s="1156"/>
      <c r="DB23" s="1155" t="s">
        <v>238</v>
      </c>
      <c r="DC23" s="1156"/>
      <c r="DD23" s="1156"/>
      <c r="DE23" s="1156"/>
      <c r="DF23" s="1156"/>
      <c r="DG23" s="1156"/>
      <c r="DH23" s="1156"/>
      <c r="DI23" s="1156"/>
      <c r="DJ23" s="1156"/>
      <c r="DK23" s="1156"/>
      <c r="DL23" s="1155" t="s">
        <v>299</v>
      </c>
      <c r="DM23" s="1156"/>
      <c r="DN23" s="1156"/>
      <c r="DO23" s="1156"/>
      <c r="DP23" s="1156"/>
      <c r="DQ23" s="1156"/>
      <c r="DR23" s="1156"/>
      <c r="DS23" s="1156"/>
      <c r="DT23" s="1156"/>
      <c r="DU23" s="1156"/>
      <c r="DV23" s="1155" t="s">
        <v>218</v>
      </c>
      <c r="DW23" s="1156"/>
      <c r="DX23" s="1156"/>
      <c r="DY23" s="1156"/>
      <c r="DZ23" s="1156"/>
      <c r="EA23" s="1156"/>
      <c r="EB23" s="1156"/>
      <c r="EC23" s="1156"/>
      <c r="ED23" s="1156"/>
      <c r="EE23" s="1156"/>
      <c r="EF23" s="1093" t="s">
        <v>188</v>
      </c>
      <c r="EG23" s="1094"/>
      <c r="EH23" s="1094"/>
      <c r="EI23" s="1094"/>
      <c r="EJ23" s="1094"/>
      <c r="EK23" s="1094"/>
      <c r="EL23" s="1094"/>
      <c r="EM23" s="1094"/>
      <c r="EN23" s="1094"/>
      <c r="EO23" s="1094"/>
      <c r="EP23" s="1093" t="s">
        <v>318</v>
      </c>
      <c r="EQ23" s="1094"/>
      <c r="ER23" s="1094"/>
      <c r="ES23" s="1094"/>
      <c r="ET23" s="1094"/>
      <c r="EU23" s="1094"/>
      <c r="EV23" s="1094"/>
      <c r="EW23" s="1094"/>
      <c r="EX23" s="1094"/>
      <c r="EY23" s="1094"/>
      <c r="EZ23" s="1093" t="s">
        <v>331</v>
      </c>
      <c r="FA23" s="1094"/>
      <c r="FB23" s="1094"/>
      <c r="FC23" s="1094"/>
      <c r="FD23" s="1094"/>
      <c r="FE23" s="1094"/>
      <c r="FF23" s="1094"/>
      <c r="FG23" s="1094"/>
      <c r="FH23" s="1094"/>
      <c r="FI23" s="1094"/>
    </row>
    <row r="24" spans="1:235" ht="25.2" thickBot="1">
      <c r="A24" s="499" t="s">
        <v>222</v>
      </c>
      <c r="B24" s="969" t="s">
        <v>223</v>
      </c>
      <c r="C24" s="969" t="s">
        <v>224</v>
      </c>
      <c r="D24" s="969"/>
      <c r="E24" s="969"/>
      <c r="F24" s="806" t="s">
        <v>225</v>
      </c>
      <c r="G24" s="969" t="s">
        <v>17</v>
      </c>
      <c r="H24" s="969" t="s">
        <v>10</v>
      </c>
      <c r="I24" s="969" t="s">
        <v>236</v>
      </c>
      <c r="J24" s="1007" t="s">
        <v>206</v>
      </c>
      <c r="K24" s="1024" t="s">
        <v>222</v>
      </c>
      <c r="L24" s="1025" t="s">
        <v>223</v>
      </c>
      <c r="M24" s="1025" t="s">
        <v>224</v>
      </c>
      <c r="N24" s="1025">
        <v>3</v>
      </c>
      <c r="O24" s="1025">
        <v>4</v>
      </c>
      <c r="P24" s="1026" t="s">
        <v>225</v>
      </c>
      <c r="Q24" s="1025" t="s">
        <v>17</v>
      </c>
      <c r="R24" s="1025" t="s">
        <v>10</v>
      </c>
      <c r="S24" s="1025" t="s">
        <v>236</v>
      </c>
      <c r="T24" s="1027" t="s">
        <v>206</v>
      </c>
      <c r="U24" s="1020" t="s">
        <v>222</v>
      </c>
      <c r="V24" s="636" t="s">
        <v>223</v>
      </c>
      <c r="W24" s="636" t="s">
        <v>224</v>
      </c>
      <c r="X24" s="636"/>
      <c r="Y24" s="636"/>
      <c r="Z24" s="637" t="s">
        <v>225</v>
      </c>
      <c r="AA24" s="636" t="s">
        <v>17</v>
      </c>
      <c r="AB24" s="636" t="s">
        <v>10</v>
      </c>
      <c r="AC24" s="636" t="s">
        <v>236</v>
      </c>
      <c r="AD24" s="636" t="s">
        <v>206</v>
      </c>
      <c r="AE24" s="638" t="s">
        <v>222</v>
      </c>
      <c r="AF24" s="511" t="s">
        <v>223</v>
      </c>
      <c r="AG24" s="511" t="s">
        <v>224</v>
      </c>
      <c r="AH24" s="511">
        <v>3</v>
      </c>
      <c r="AI24" s="511">
        <v>4</v>
      </c>
      <c r="AJ24" s="639" t="s">
        <v>225</v>
      </c>
      <c r="AK24" s="511" t="s">
        <v>17</v>
      </c>
      <c r="AL24" s="511" t="s">
        <v>10</v>
      </c>
      <c r="AM24" s="511" t="s">
        <v>236</v>
      </c>
      <c r="AN24" s="511" t="s">
        <v>206</v>
      </c>
      <c r="AO24" s="640" t="s">
        <v>222</v>
      </c>
      <c r="AP24" s="514" t="s">
        <v>223</v>
      </c>
      <c r="AQ24" s="514" t="s">
        <v>224</v>
      </c>
      <c r="AR24" s="514">
        <v>3</v>
      </c>
      <c r="AS24" s="514">
        <v>4</v>
      </c>
      <c r="AT24" s="641" t="s">
        <v>225</v>
      </c>
      <c r="AU24" s="514" t="s">
        <v>17</v>
      </c>
      <c r="AV24" s="514" t="s">
        <v>10</v>
      </c>
      <c r="AW24" s="514" t="s">
        <v>236</v>
      </c>
      <c r="AX24" s="514" t="s">
        <v>206</v>
      </c>
      <c r="AY24" s="642" t="s">
        <v>222</v>
      </c>
      <c r="AZ24" s="528" t="s">
        <v>223</v>
      </c>
      <c r="BA24" s="528" t="s">
        <v>224</v>
      </c>
      <c r="BB24" s="528">
        <v>3</v>
      </c>
      <c r="BC24" s="528">
        <v>4</v>
      </c>
      <c r="BD24" s="643" t="s">
        <v>225</v>
      </c>
      <c r="BE24" s="528" t="s">
        <v>17</v>
      </c>
      <c r="BF24" s="528" t="s">
        <v>10</v>
      </c>
      <c r="BG24" s="528" t="s">
        <v>236</v>
      </c>
      <c r="BH24" s="528" t="s">
        <v>206</v>
      </c>
      <c r="BI24" s="644" t="s">
        <v>222</v>
      </c>
      <c r="BJ24" s="645" t="s">
        <v>223</v>
      </c>
      <c r="BK24" s="645" t="s">
        <v>224</v>
      </c>
      <c r="BL24" s="645" t="s">
        <v>237</v>
      </c>
      <c r="BM24" s="645"/>
      <c r="BN24" s="646" t="s">
        <v>225</v>
      </c>
      <c r="BO24" s="645" t="s">
        <v>17</v>
      </c>
      <c r="BP24" s="645" t="s">
        <v>10</v>
      </c>
      <c r="BQ24" s="961" t="s">
        <v>376</v>
      </c>
      <c r="BR24" s="961" t="s">
        <v>377</v>
      </c>
      <c r="BS24" s="961" t="s">
        <v>378</v>
      </c>
      <c r="BT24" s="961" t="s">
        <v>380</v>
      </c>
      <c r="BU24" s="961" t="s">
        <v>379</v>
      </c>
      <c r="BV24" s="645" t="s">
        <v>236</v>
      </c>
      <c r="BW24" s="645" t="s">
        <v>206</v>
      </c>
      <c r="BX24" s="647" t="s">
        <v>222</v>
      </c>
      <c r="BY24" s="522" t="s">
        <v>223</v>
      </c>
      <c r="BZ24" s="522" t="s">
        <v>224</v>
      </c>
      <c r="CA24" s="522">
        <v>3</v>
      </c>
      <c r="CB24" s="522">
        <v>4</v>
      </c>
      <c r="CC24" s="648" t="s">
        <v>225</v>
      </c>
      <c r="CD24" s="522" t="s">
        <v>17</v>
      </c>
      <c r="CE24" s="522" t="s">
        <v>10</v>
      </c>
      <c r="CF24" s="522" t="s">
        <v>236</v>
      </c>
      <c r="CG24" s="522" t="s">
        <v>206</v>
      </c>
      <c r="CH24" s="539" t="s">
        <v>222</v>
      </c>
      <c r="CI24" s="539" t="s">
        <v>223</v>
      </c>
      <c r="CJ24" s="539" t="s">
        <v>224</v>
      </c>
      <c r="CK24" s="539"/>
      <c r="CL24" s="539"/>
      <c r="CM24" s="539" t="s">
        <v>225</v>
      </c>
      <c r="CN24" s="539" t="s">
        <v>17</v>
      </c>
      <c r="CO24" s="539" t="s">
        <v>10</v>
      </c>
      <c r="CP24" s="540" t="s">
        <v>236</v>
      </c>
      <c r="CQ24" s="541" t="s">
        <v>206</v>
      </c>
      <c r="CR24" s="649" t="s">
        <v>222</v>
      </c>
      <c r="CS24" s="649" t="s">
        <v>223</v>
      </c>
      <c r="CT24" s="649" t="s">
        <v>224</v>
      </c>
      <c r="CU24" s="649"/>
      <c r="CV24" s="649"/>
      <c r="CW24" s="649" t="s">
        <v>225</v>
      </c>
      <c r="CX24" s="649" t="s">
        <v>17</v>
      </c>
      <c r="CY24" s="649" t="s">
        <v>10</v>
      </c>
      <c r="CZ24" s="650" t="s">
        <v>236</v>
      </c>
      <c r="DA24" s="651" t="s">
        <v>206</v>
      </c>
      <c r="DB24" s="521" t="s">
        <v>222</v>
      </c>
      <c r="DC24" s="521" t="s">
        <v>223</v>
      </c>
      <c r="DD24" s="521" t="s">
        <v>224</v>
      </c>
      <c r="DE24" s="521"/>
      <c r="DF24" s="521"/>
      <c r="DG24" s="521" t="s">
        <v>225</v>
      </c>
      <c r="DH24" s="521" t="s">
        <v>17</v>
      </c>
      <c r="DI24" s="521" t="s">
        <v>10</v>
      </c>
      <c r="DJ24" s="522" t="s">
        <v>236</v>
      </c>
      <c r="DK24" s="523" t="s">
        <v>206</v>
      </c>
      <c r="DL24" s="516" t="s">
        <v>222</v>
      </c>
      <c r="DM24" s="516" t="s">
        <v>223</v>
      </c>
      <c r="DN24" s="516" t="s">
        <v>224</v>
      </c>
      <c r="DO24" s="516"/>
      <c r="DP24" s="516"/>
      <c r="DQ24" s="516" t="s">
        <v>225</v>
      </c>
      <c r="DR24" s="516" t="s">
        <v>17</v>
      </c>
      <c r="DS24" s="516" t="s">
        <v>10</v>
      </c>
      <c r="DT24" s="517" t="s">
        <v>236</v>
      </c>
      <c r="DU24" s="518" t="s">
        <v>206</v>
      </c>
      <c r="DV24" s="652" t="s">
        <v>222</v>
      </c>
      <c r="DW24" s="652" t="s">
        <v>223</v>
      </c>
      <c r="DX24" s="652" t="s">
        <v>224</v>
      </c>
      <c r="DY24" s="652"/>
      <c r="DZ24" s="652"/>
      <c r="EA24" s="652" t="s">
        <v>225</v>
      </c>
      <c r="EB24" s="652" t="s">
        <v>17</v>
      </c>
      <c r="EC24" s="652" t="s">
        <v>10</v>
      </c>
      <c r="ED24" s="653" t="s">
        <v>236</v>
      </c>
      <c r="EE24" s="654" t="s">
        <v>206</v>
      </c>
      <c r="EF24" s="533" t="s">
        <v>222</v>
      </c>
      <c r="EG24" s="533" t="s">
        <v>223</v>
      </c>
      <c r="EH24" s="533" t="s">
        <v>224</v>
      </c>
      <c r="EI24" s="533"/>
      <c r="EJ24" s="533"/>
      <c r="EK24" s="533" t="s">
        <v>225</v>
      </c>
      <c r="EL24" s="533" t="s">
        <v>17</v>
      </c>
      <c r="EM24" s="533" t="s">
        <v>10</v>
      </c>
      <c r="EN24" s="534" t="s">
        <v>236</v>
      </c>
      <c r="EO24" s="535" t="s">
        <v>206</v>
      </c>
      <c r="EP24" s="655" t="s">
        <v>222</v>
      </c>
      <c r="EQ24" s="655" t="s">
        <v>223</v>
      </c>
      <c r="ER24" s="655" t="s">
        <v>224</v>
      </c>
      <c r="ES24" s="655"/>
      <c r="ET24" s="655"/>
      <c r="EU24" s="655" t="s">
        <v>225</v>
      </c>
      <c r="EV24" s="655" t="s">
        <v>17</v>
      </c>
      <c r="EW24" s="655" t="s">
        <v>10</v>
      </c>
      <c r="EX24" s="656" t="s">
        <v>236</v>
      </c>
      <c r="EY24" s="657" t="s">
        <v>206</v>
      </c>
      <c r="EZ24" s="655" t="s">
        <v>222</v>
      </c>
      <c r="FA24" s="655" t="s">
        <v>223</v>
      </c>
      <c r="FB24" s="655" t="s">
        <v>224</v>
      </c>
      <c r="FC24" s="655" t="s">
        <v>372</v>
      </c>
      <c r="FD24" s="655"/>
      <c r="FE24" s="655" t="s">
        <v>225</v>
      </c>
      <c r="FF24" s="655" t="s">
        <v>17</v>
      </c>
      <c r="FG24" s="655" t="s">
        <v>10</v>
      </c>
      <c r="FH24" s="656" t="s">
        <v>236</v>
      </c>
      <c r="FI24" s="657" t="s">
        <v>206</v>
      </c>
    </row>
    <row r="25" spans="1:235">
      <c r="A25" s="968">
        <v>1</v>
      </c>
      <c r="B25" s="972">
        <v>0</v>
      </c>
      <c r="C25" s="982"/>
      <c r="D25" s="818"/>
      <c r="E25" s="818"/>
      <c r="F25" s="819"/>
      <c r="G25" s="818"/>
      <c r="H25" s="818">
        <v>602</v>
      </c>
      <c r="I25" s="818">
        <f>+B25+C25+D25+E25-F25-G25</f>
        <v>0</v>
      </c>
      <c r="J25" s="1017">
        <v>0</v>
      </c>
      <c r="K25" s="1028">
        <v>1</v>
      </c>
      <c r="L25" s="581">
        <v>1772</v>
      </c>
      <c r="M25" s="581"/>
      <c r="N25" s="581"/>
      <c r="O25" s="581"/>
      <c r="P25" s="658"/>
      <c r="Q25" s="581"/>
      <c r="R25" s="581"/>
      <c r="S25" s="659">
        <f>L25+M25+N25+O25-P25-Q25</f>
        <v>1772</v>
      </c>
      <c r="T25" s="582">
        <v>152</v>
      </c>
      <c r="U25" s="696">
        <v>1</v>
      </c>
      <c r="V25" s="661">
        <v>0</v>
      </c>
      <c r="W25" s="661">
        <v>0</v>
      </c>
      <c r="X25" s="661"/>
      <c r="Y25" s="661"/>
      <c r="Z25" s="662">
        <v>0</v>
      </c>
      <c r="AA25" s="661">
        <v>0</v>
      </c>
      <c r="AB25" s="661">
        <v>0</v>
      </c>
      <c r="AC25" s="661">
        <f>V25+W25+X25+Y25-Z25-AA25</f>
        <v>0</v>
      </c>
      <c r="AD25" s="661">
        <v>0</v>
      </c>
      <c r="AE25" s="663">
        <v>1</v>
      </c>
      <c r="AF25" s="554">
        <v>0</v>
      </c>
      <c r="AG25" s="664">
        <v>0</v>
      </c>
      <c r="AH25" s="554"/>
      <c r="AI25" s="554"/>
      <c r="AJ25" s="665">
        <v>0</v>
      </c>
      <c r="AK25" s="554">
        <v>0</v>
      </c>
      <c r="AL25" s="554">
        <v>0</v>
      </c>
      <c r="AM25" s="554">
        <f>AF25+AG25+AH25+AI25-AJ25-AK25</f>
        <v>0</v>
      </c>
      <c r="AN25" s="554">
        <v>0</v>
      </c>
      <c r="AO25" s="666">
        <v>1</v>
      </c>
      <c r="AP25" s="558">
        <v>0</v>
      </c>
      <c r="AQ25" s="558">
        <v>0</v>
      </c>
      <c r="AR25" s="558"/>
      <c r="AS25" s="558"/>
      <c r="AT25" s="667">
        <v>0</v>
      </c>
      <c r="AU25" s="558">
        <v>0</v>
      </c>
      <c r="AV25" s="558">
        <v>0</v>
      </c>
      <c r="AW25" s="558">
        <f>AP25+AQ25+AR25+AS25-AT25-AU25</f>
        <v>0</v>
      </c>
      <c r="AX25" s="558">
        <v>0</v>
      </c>
      <c r="AY25" s="668">
        <v>1</v>
      </c>
      <c r="AZ25" s="569">
        <v>40</v>
      </c>
      <c r="BA25" s="669"/>
      <c r="BB25" s="569"/>
      <c r="BC25" s="569"/>
      <c r="BD25" s="670"/>
      <c r="BE25" s="569"/>
      <c r="BF25" s="569">
        <v>2800</v>
      </c>
      <c r="BG25" s="569">
        <f>AZ25+BA25+BB25+BC25-BD25-BE25</f>
        <v>40</v>
      </c>
      <c r="BH25" s="569">
        <v>19</v>
      </c>
      <c r="BI25" s="671">
        <v>1</v>
      </c>
      <c r="BJ25" s="672">
        <v>22</v>
      </c>
      <c r="BK25" s="672">
        <v>0</v>
      </c>
      <c r="BL25" s="672">
        <v>0</v>
      </c>
      <c r="BM25" s="672"/>
      <c r="BN25" s="673"/>
      <c r="BO25" s="672"/>
      <c r="BP25" s="672">
        <v>10000</v>
      </c>
      <c r="BQ25" s="962"/>
      <c r="BR25" s="962"/>
      <c r="BS25" s="962"/>
      <c r="BT25" s="962"/>
      <c r="BU25" s="963">
        <f t="shared" ref="BU25:BU37" si="15">BQ25-BR25-BS25-BT25</f>
        <v>0</v>
      </c>
      <c r="BV25" s="672">
        <f>BJ25+BK25+BL25+BM25-BN25-BO25</f>
        <v>22</v>
      </c>
      <c r="BW25" s="672">
        <v>1</v>
      </c>
      <c r="BX25" s="674">
        <v>1</v>
      </c>
      <c r="BY25" s="564"/>
      <c r="BZ25" s="564"/>
      <c r="CA25" s="564"/>
      <c r="CB25" s="564"/>
      <c r="CC25" s="675"/>
      <c r="CD25" s="564"/>
      <c r="CE25" s="564"/>
      <c r="CF25" s="564">
        <f>BY25+BZ25+CA25+CB25-CC25-CD25</f>
        <v>0</v>
      </c>
      <c r="CG25" s="564"/>
      <c r="CH25" s="539">
        <v>1</v>
      </c>
      <c r="CI25" s="676">
        <v>0</v>
      </c>
      <c r="CJ25" s="676"/>
      <c r="CK25" s="577"/>
      <c r="CL25" s="577"/>
      <c r="CM25" s="577"/>
      <c r="CN25" s="676">
        <v>0</v>
      </c>
      <c r="CO25" s="577"/>
      <c r="CP25" s="676">
        <f>CI25+CJ25+CK25+CL25-CM25-CN25</f>
        <v>0</v>
      </c>
      <c r="CQ25" s="578"/>
      <c r="CR25" s="649">
        <v>1</v>
      </c>
      <c r="CS25" s="677">
        <v>0</v>
      </c>
      <c r="CT25" s="677">
        <v>0</v>
      </c>
      <c r="CU25" s="677"/>
      <c r="CV25" s="677"/>
      <c r="CW25" s="677">
        <v>0</v>
      </c>
      <c r="CX25" s="677">
        <v>0</v>
      </c>
      <c r="CY25" s="677">
        <v>0</v>
      </c>
      <c r="CZ25" s="677">
        <f>CS25+CT25+CU25+CV25-CW25-CX25</f>
        <v>0</v>
      </c>
      <c r="DA25" s="678">
        <v>0</v>
      </c>
      <c r="DB25" s="521">
        <v>1</v>
      </c>
      <c r="DC25" s="564">
        <v>0</v>
      </c>
      <c r="DD25" s="564">
        <v>0</v>
      </c>
      <c r="DE25" s="564"/>
      <c r="DF25" s="564"/>
      <c r="DG25" s="564"/>
      <c r="DH25" s="564">
        <v>0</v>
      </c>
      <c r="DI25" s="564">
        <v>0</v>
      </c>
      <c r="DJ25" s="564">
        <f>DC25+DD25+DE25+DF25-DG25-DH25</f>
        <v>0</v>
      </c>
      <c r="DK25" s="565">
        <v>0</v>
      </c>
      <c r="DL25" s="516">
        <v>1</v>
      </c>
      <c r="DM25" s="560">
        <v>0</v>
      </c>
      <c r="DN25" s="560">
        <v>0</v>
      </c>
      <c r="DO25" s="679"/>
      <c r="DP25" s="679"/>
      <c r="DQ25" s="679"/>
      <c r="DR25" s="560">
        <v>0</v>
      </c>
      <c r="DS25" s="560">
        <v>0</v>
      </c>
      <c r="DT25" s="560">
        <f>+DM25+DN25-DQ25-DR25</f>
        <v>0</v>
      </c>
      <c r="DU25" s="562">
        <v>0</v>
      </c>
      <c r="DV25" s="652">
        <v>1</v>
      </c>
      <c r="DW25" s="554">
        <v>0</v>
      </c>
      <c r="DX25" s="554">
        <v>0</v>
      </c>
      <c r="DY25" s="554"/>
      <c r="DZ25" s="554"/>
      <c r="EA25" s="554"/>
      <c r="EB25" s="554">
        <v>0</v>
      </c>
      <c r="EC25" s="554">
        <v>0</v>
      </c>
      <c r="ED25" s="554">
        <f>+DW25+DX25-EA25-EB25</f>
        <v>0</v>
      </c>
      <c r="EE25" s="680">
        <v>0</v>
      </c>
      <c r="EF25" s="533">
        <v>1</v>
      </c>
      <c r="EG25" s="573">
        <v>0</v>
      </c>
      <c r="EH25" s="573">
        <v>0</v>
      </c>
      <c r="EI25" s="573"/>
      <c r="EJ25" s="573"/>
      <c r="EK25" s="573"/>
      <c r="EL25" s="573">
        <v>0</v>
      </c>
      <c r="EM25" s="573">
        <v>0</v>
      </c>
      <c r="EN25" s="573">
        <f>+EG25+EH25-EK25-EL25</f>
        <v>0</v>
      </c>
      <c r="EO25" s="574">
        <v>0</v>
      </c>
      <c r="EP25" s="655">
        <v>1</v>
      </c>
      <c r="EQ25" s="681"/>
      <c r="ER25" s="681"/>
      <c r="ES25" s="681"/>
      <c r="ET25" s="681"/>
      <c r="EU25" s="681"/>
      <c r="EV25" s="681"/>
      <c r="EW25" s="681"/>
      <c r="EX25" s="681"/>
      <c r="EY25" s="682"/>
      <c r="EZ25" s="683">
        <v>1</v>
      </c>
      <c r="FA25" s="577"/>
      <c r="FB25" s="577"/>
      <c r="FC25" s="577"/>
      <c r="FD25" s="577"/>
      <c r="FE25" s="577"/>
      <c r="FF25" s="577"/>
      <c r="FG25" s="577"/>
      <c r="FH25" s="577"/>
      <c r="FI25" s="578"/>
    </row>
    <row r="26" spans="1:235">
      <c r="A26" s="968">
        <v>2</v>
      </c>
      <c r="B26" s="985">
        <v>0</v>
      </c>
      <c r="C26" s="544"/>
      <c r="D26" s="544"/>
      <c r="E26" s="544"/>
      <c r="F26" s="545"/>
      <c r="G26" s="544"/>
      <c r="H26" s="684">
        <v>602</v>
      </c>
      <c r="I26" s="544">
        <f>B26+C26+D26+E26-F26-G26</f>
        <v>0</v>
      </c>
      <c r="J26" s="1018">
        <v>0</v>
      </c>
      <c r="K26" s="1028">
        <v>2</v>
      </c>
      <c r="L26" s="581">
        <v>223</v>
      </c>
      <c r="M26" s="581"/>
      <c r="N26" s="581"/>
      <c r="O26" s="581"/>
      <c r="P26" s="658"/>
      <c r="Q26" s="581"/>
      <c r="R26" s="581"/>
      <c r="S26" s="659">
        <f t="shared" ref="S26:S37" si="16">L26+M26+N26+O26-P26-Q26</f>
        <v>223</v>
      </c>
      <c r="T26" s="582">
        <v>23</v>
      </c>
      <c r="U26" s="696">
        <v>2</v>
      </c>
      <c r="V26" s="685">
        <v>0</v>
      </c>
      <c r="W26" s="661"/>
      <c r="X26" s="661"/>
      <c r="Y26" s="661"/>
      <c r="Z26" s="686">
        <v>0</v>
      </c>
      <c r="AA26" s="661">
        <v>0</v>
      </c>
      <c r="AB26" s="661">
        <v>0</v>
      </c>
      <c r="AC26" s="661">
        <f t="shared" ref="AC26:AC37" si="17">V26+W26+X26+Y26-Z26-AA26</f>
        <v>0</v>
      </c>
      <c r="AD26" s="661">
        <v>0</v>
      </c>
      <c r="AE26" s="663">
        <v>2</v>
      </c>
      <c r="AF26" s="687">
        <v>0</v>
      </c>
      <c r="AG26" s="554">
        <v>0</v>
      </c>
      <c r="AH26" s="554"/>
      <c r="AI26" s="554"/>
      <c r="AJ26" s="665">
        <v>0</v>
      </c>
      <c r="AK26" s="554">
        <v>0</v>
      </c>
      <c r="AL26" s="554">
        <v>0</v>
      </c>
      <c r="AM26" s="554">
        <f t="shared" ref="AM26:AM37" si="18">AF26+AG26+AH26+AI26-AJ26-AK26</f>
        <v>0</v>
      </c>
      <c r="AN26" s="554">
        <v>0</v>
      </c>
      <c r="AO26" s="666">
        <v>2</v>
      </c>
      <c r="AP26" s="688">
        <v>0</v>
      </c>
      <c r="AQ26" s="558">
        <v>0</v>
      </c>
      <c r="AR26" s="558"/>
      <c r="AS26" s="558"/>
      <c r="AT26" s="667"/>
      <c r="AU26" s="558">
        <v>0</v>
      </c>
      <c r="AV26" s="558">
        <v>0</v>
      </c>
      <c r="AW26" s="558">
        <f t="shared" ref="AW26:AW37" si="19">AP26+AQ26+AR26+AS26-AT26-AU26</f>
        <v>0</v>
      </c>
      <c r="AX26" s="558">
        <v>0</v>
      </c>
      <c r="AY26" s="668">
        <v>2</v>
      </c>
      <c r="AZ26" s="689">
        <v>20</v>
      </c>
      <c r="BA26" s="569"/>
      <c r="BB26" s="569"/>
      <c r="BC26" s="569"/>
      <c r="BD26" s="670"/>
      <c r="BE26" s="569"/>
      <c r="BF26" s="569">
        <v>2800</v>
      </c>
      <c r="BG26" s="569">
        <f t="shared" ref="BG26:BG37" si="20">AZ26+BA26+BB26+BC26-BD26-BE26</f>
        <v>20</v>
      </c>
      <c r="BH26" s="569">
        <v>21</v>
      </c>
      <c r="BI26" s="671">
        <v>2</v>
      </c>
      <c r="BJ26" s="690">
        <v>0</v>
      </c>
      <c r="BK26" s="672">
        <v>0</v>
      </c>
      <c r="BL26" s="672">
        <v>0</v>
      </c>
      <c r="BM26" s="672"/>
      <c r="BN26" s="673"/>
      <c r="BO26" s="672">
        <v>0</v>
      </c>
      <c r="BP26" s="672">
        <v>0</v>
      </c>
      <c r="BQ26" s="962"/>
      <c r="BR26" s="962"/>
      <c r="BS26" s="962"/>
      <c r="BT26" s="962"/>
      <c r="BU26" s="963">
        <f t="shared" si="15"/>
        <v>0</v>
      </c>
      <c r="BV26" s="672">
        <f t="shared" ref="BV26:BV37" si="21">BJ26+BK26+BL26+BM26-BN26-BO26</f>
        <v>0</v>
      </c>
      <c r="BW26" s="672">
        <v>0</v>
      </c>
      <c r="BX26" s="674">
        <v>2</v>
      </c>
      <c r="BY26" s="691"/>
      <c r="BZ26" s="564"/>
      <c r="CA26" s="564"/>
      <c r="CB26" s="564"/>
      <c r="CC26" s="675"/>
      <c r="CD26" s="564"/>
      <c r="CE26" s="564"/>
      <c r="CF26" s="564">
        <f t="shared" ref="CF26:CF37" si="22">BY26+BZ26+CA26+CB26-CC26-CD26</f>
        <v>0</v>
      </c>
      <c r="CG26" s="564"/>
      <c r="CH26" s="539">
        <v>2</v>
      </c>
      <c r="CI26" s="676">
        <v>0</v>
      </c>
      <c r="CJ26" s="676"/>
      <c r="CK26" s="577"/>
      <c r="CL26" s="577"/>
      <c r="CM26" s="577"/>
      <c r="CN26" s="676">
        <v>0</v>
      </c>
      <c r="CO26" s="577"/>
      <c r="CP26" s="676">
        <f t="shared" ref="CP26:CP37" si="23">CI26+CJ26+CK26+CL26-CM26-CN26</f>
        <v>0</v>
      </c>
      <c r="CQ26" s="578"/>
      <c r="CR26" s="649">
        <v>2</v>
      </c>
      <c r="CS26" s="677">
        <v>0</v>
      </c>
      <c r="CT26" s="677">
        <v>0</v>
      </c>
      <c r="CU26" s="677"/>
      <c r="CV26" s="677"/>
      <c r="CW26" s="677"/>
      <c r="CX26" s="677">
        <v>0</v>
      </c>
      <c r="CY26" s="677">
        <v>0</v>
      </c>
      <c r="CZ26" s="677">
        <f t="shared" ref="CZ26:CZ37" si="24">CS26+CT26+CU26+CV26-CW26-CX26</f>
        <v>0</v>
      </c>
      <c r="DA26" s="678">
        <v>0</v>
      </c>
      <c r="DB26" s="521">
        <v>2</v>
      </c>
      <c r="DC26" s="564"/>
      <c r="DD26" s="564"/>
      <c r="DE26" s="564"/>
      <c r="DF26" s="564"/>
      <c r="DG26" s="564"/>
      <c r="DH26" s="564"/>
      <c r="DI26" s="564"/>
      <c r="DJ26" s="564">
        <f t="shared" ref="DJ26:DJ37" si="25">DC26+DD26+DE26+DF26-DG26-DH26</f>
        <v>0</v>
      </c>
      <c r="DK26" s="565"/>
      <c r="DL26" s="516">
        <v>2</v>
      </c>
      <c r="DM26" s="560">
        <v>0</v>
      </c>
      <c r="DN26" s="560">
        <v>0</v>
      </c>
      <c r="DO26" s="560"/>
      <c r="DP26" s="560"/>
      <c r="DQ26" s="560"/>
      <c r="DR26" s="560">
        <v>0</v>
      </c>
      <c r="DS26" s="560">
        <v>0</v>
      </c>
      <c r="DT26" s="560">
        <f t="shared" ref="DT26:DT37" si="26">+DM26+DN26-DQ26-DR26</f>
        <v>0</v>
      </c>
      <c r="DU26" s="562">
        <v>0</v>
      </c>
      <c r="DV26" s="652">
        <v>2</v>
      </c>
      <c r="DW26" s="554"/>
      <c r="DX26" s="554"/>
      <c r="DY26" s="554"/>
      <c r="DZ26" s="554"/>
      <c r="EA26" s="554"/>
      <c r="EB26" s="554"/>
      <c r="EC26" s="554"/>
      <c r="ED26" s="554">
        <f t="shared" ref="ED26:ED37" si="27">+DW26+DX26-EA26-EB26</f>
        <v>0</v>
      </c>
      <c r="EE26" s="680"/>
      <c r="EF26" s="533">
        <v>2</v>
      </c>
      <c r="EG26" s="573">
        <v>0</v>
      </c>
      <c r="EH26" s="573">
        <v>0</v>
      </c>
      <c r="EI26" s="573"/>
      <c r="EJ26" s="573"/>
      <c r="EK26" s="573"/>
      <c r="EL26" s="573">
        <v>0</v>
      </c>
      <c r="EM26" s="573">
        <v>0</v>
      </c>
      <c r="EN26" s="573">
        <f>+EG26+EH26-EK26-EL26</f>
        <v>0</v>
      </c>
      <c r="EO26" s="574">
        <v>0</v>
      </c>
      <c r="EP26" s="655">
        <v>2</v>
      </c>
      <c r="EQ26" s="681"/>
      <c r="ER26" s="681"/>
      <c r="ES26" s="681"/>
      <c r="ET26" s="681"/>
      <c r="EU26" s="681"/>
      <c r="EV26" s="681"/>
      <c r="EW26" s="681"/>
      <c r="EX26" s="681"/>
      <c r="EY26" s="682"/>
      <c r="EZ26" s="683">
        <v>2</v>
      </c>
      <c r="FA26" s="577">
        <v>4</v>
      </c>
      <c r="FB26" s="577">
        <v>0</v>
      </c>
      <c r="FC26" s="577">
        <v>0</v>
      </c>
      <c r="FD26" s="577"/>
      <c r="FE26" s="577"/>
      <c r="FF26" s="577">
        <v>0</v>
      </c>
      <c r="FG26" s="577">
        <v>0</v>
      </c>
      <c r="FH26" s="577">
        <f>+FA26+FB26+FC26-FE26-FF26</f>
        <v>4</v>
      </c>
      <c r="FI26" s="578">
        <v>1</v>
      </c>
    </row>
    <row r="27" spans="1:235">
      <c r="A27" s="968">
        <v>3</v>
      </c>
      <c r="B27" s="974">
        <v>0</v>
      </c>
      <c r="C27" s="544"/>
      <c r="D27" s="544"/>
      <c r="E27" s="544"/>
      <c r="F27" s="545"/>
      <c r="G27" s="544"/>
      <c r="H27" s="544">
        <v>602</v>
      </c>
      <c r="I27" s="544">
        <f>B27+C27+D27+E27-F27-G27</f>
        <v>0</v>
      </c>
      <c r="J27" s="1018">
        <v>0</v>
      </c>
      <c r="K27" s="1028">
        <v>3</v>
      </c>
      <c r="L27" s="581">
        <v>935</v>
      </c>
      <c r="M27" s="581"/>
      <c r="N27" s="581"/>
      <c r="O27" s="581"/>
      <c r="P27" s="658"/>
      <c r="Q27" s="581"/>
      <c r="R27" s="581"/>
      <c r="S27" s="659">
        <f t="shared" si="16"/>
        <v>935</v>
      </c>
      <c r="T27" s="582">
        <v>82</v>
      </c>
      <c r="U27" s="696">
        <v>3</v>
      </c>
      <c r="V27" s="661">
        <v>0</v>
      </c>
      <c r="W27" s="661">
        <v>0</v>
      </c>
      <c r="X27" s="661"/>
      <c r="Y27" s="661"/>
      <c r="Z27" s="662">
        <v>0</v>
      </c>
      <c r="AA27" s="661">
        <v>0</v>
      </c>
      <c r="AB27" s="661">
        <v>0</v>
      </c>
      <c r="AC27" s="661">
        <f t="shared" si="17"/>
        <v>0</v>
      </c>
      <c r="AD27" s="661">
        <v>0</v>
      </c>
      <c r="AE27" s="663">
        <v>3</v>
      </c>
      <c r="AF27" s="554">
        <v>0</v>
      </c>
      <c r="AG27" s="554">
        <v>0</v>
      </c>
      <c r="AH27" s="554"/>
      <c r="AI27" s="554"/>
      <c r="AJ27" s="665">
        <v>0</v>
      </c>
      <c r="AK27" s="554">
        <v>0</v>
      </c>
      <c r="AL27" s="554">
        <v>0</v>
      </c>
      <c r="AM27" s="554">
        <f t="shared" si="18"/>
        <v>0</v>
      </c>
      <c r="AN27" s="554">
        <v>0</v>
      </c>
      <c r="AO27" s="666">
        <v>3</v>
      </c>
      <c r="AP27" s="558">
        <v>0</v>
      </c>
      <c r="AQ27" s="692">
        <v>0</v>
      </c>
      <c r="AR27" s="558"/>
      <c r="AS27" s="558"/>
      <c r="AT27" s="667">
        <v>0</v>
      </c>
      <c r="AU27" s="558">
        <v>0</v>
      </c>
      <c r="AV27" s="558">
        <v>0</v>
      </c>
      <c r="AW27" s="558">
        <f t="shared" si="19"/>
        <v>0</v>
      </c>
      <c r="AX27" s="558">
        <v>0</v>
      </c>
      <c r="AY27" s="668">
        <v>3</v>
      </c>
      <c r="AZ27" s="569">
        <v>60</v>
      </c>
      <c r="BA27" s="569"/>
      <c r="BB27" s="569"/>
      <c r="BC27" s="569"/>
      <c r="BD27" s="670"/>
      <c r="BE27" s="569"/>
      <c r="BF27" s="569">
        <v>2800</v>
      </c>
      <c r="BG27" s="569">
        <f>AZ27+BA27+BB27+BC27-BD27-BE27</f>
        <v>60</v>
      </c>
      <c r="BH27" s="569">
        <v>24</v>
      </c>
      <c r="BI27" s="671">
        <v>3</v>
      </c>
      <c r="BJ27" s="672">
        <v>0</v>
      </c>
      <c r="BK27" s="672">
        <v>0</v>
      </c>
      <c r="BL27" s="672">
        <v>0</v>
      </c>
      <c r="BM27" s="672"/>
      <c r="BN27" s="673">
        <v>0</v>
      </c>
      <c r="BO27" s="672">
        <v>0</v>
      </c>
      <c r="BP27" s="672">
        <v>0</v>
      </c>
      <c r="BQ27" s="962"/>
      <c r="BR27" s="962"/>
      <c r="BS27" s="962"/>
      <c r="BT27" s="962"/>
      <c r="BU27" s="963">
        <f t="shared" si="15"/>
        <v>0</v>
      </c>
      <c r="BV27" s="672">
        <f t="shared" si="21"/>
        <v>0</v>
      </c>
      <c r="BW27" s="672">
        <v>0</v>
      </c>
      <c r="BX27" s="674">
        <v>3</v>
      </c>
      <c r="BY27" s="564"/>
      <c r="BZ27" s="564"/>
      <c r="CA27" s="564"/>
      <c r="CB27" s="564"/>
      <c r="CC27" s="675"/>
      <c r="CD27" s="564"/>
      <c r="CE27" s="564"/>
      <c r="CF27" s="564">
        <f t="shared" si="22"/>
        <v>0</v>
      </c>
      <c r="CG27" s="564"/>
      <c r="CH27" s="539">
        <v>3</v>
      </c>
      <c r="CI27" s="676">
        <v>0</v>
      </c>
      <c r="CJ27" s="676"/>
      <c r="CK27" s="577"/>
      <c r="CL27" s="577"/>
      <c r="CM27" s="577"/>
      <c r="CN27" s="676">
        <v>0</v>
      </c>
      <c r="CO27" s="577"/>
      <c r="CP27" s="676">
        <f t="shared" si="23"/>
        <v>0</v>
      </c>
      <c r="CQ27" s="578"/>
      <c r="CR27" s="649">
        <v>3</v>
      </c>
      <c r="CS27" s="677">
        <v>0</v>
      </c>
      <c r="CT27" s="677">
        <v>0</v>
      </c>
      <c r="CU27" s="677"/>
      <c r="CV27" s="677"/>
      <c r="CW27" s="677"/>
      <c r="CX27" s="677">
        <v>0</v>
      </c>
      <c r="CY27" s="677">
        <v>0</v>
      </c>
      <c r="CZ27" s="677">
        <f t="shared" si="24"/>
        <v>0</v>
      </c>
      <c r="DA27" s="678">
        <v>0</v>
      </c>
      <c r="DB27" s="521">
        <v>3</v>
      </c>
      <c r="DC27" s="564">
        <v>0</v>
      </c>
      <c r="DD27" s="564">
        <v>0</v>
      </c>
      <c r="DE27" s="564"/>
      <c r="DF27" s="564"/>
      <c r="DG27" s="564"/>
      <c r="DH27" s="564">
        <v>0</v>
      </c>
      <c r="DI27" s="564">
        <v>0</v>
      </c>
      <c r="DJ27" s="564">
        <f t="shared" si="25"/>
        <v>0</v>
      </c>
      <c r="DK27" s="565">
        <v>0</v>
      </c>
      <c r="DL27" s="516">
        <v>3</v>
      </c>
      <c r="DM27" s="560">
        <v>0</v>
      </c>
      <c r="DN27" s="560">
        <v>0</v>
      </c>
      <c r="DO27" s="560"/>
      <c r="DP27" s="560">
        <v>0</v>
      </c>
      <c r="DQ27" s="560">
        <v>0</v>
      </c>
      <c r="DR27" s="560">
        <v>0</v>
      </c>
      <c r="DS27" s="560">
        <v>0</v>
      </c>
      <c r="DT27" s="560">
        <f t="shared" si="26"/>
        <v>0</v>
      </c>
      <c r="DU27" s="562">
        <v>0</v>
      </c>
      <c r="DV27" s="652">
        <v>3</v>
      </c>
      <c r="DW27" s="554">
        <v>0</v>
      </c>
      <c r="DX27" s="554">
        <v>0</v>
      </c>
      <c r="DY27" s="554">
        <v>0</v>
      </c>
      <c r="DZ27" s="554">
        <v>0</v>
      </c>
      <c r="EA27" s="554"/>
      <c r="EB27" s="554">
        <v>0</v>
      </c>
      <c r="EC27" s="554">
        <v>0</v>
      </c>
      <c r="ED27" s="554">
        <f t="shared" si="27"/>
        <v>0</v>
      </c>
      <c r="EE27" s="680">
        <v>0</v>
      </c>
      <c r="EF27" s="533">
        <v>3</v>
      </c>
      <c r="EG27" s="573">
        <v>0</v>
      </c>
      <c r="EH27" s="573">
        <v>0</v>
      </c>
      <c r="EI27" s="573"/>
      <c r="EJ27" s="573"/>
      <c r="EK27" s="573"/>
      <c r="EL27" s="573">
        <v>0</v>
      </c>
      <c r="EM27" s="573">
        <v>0</v>
      </c>
      <c r="EN27" s="573">
        <f t="shared" ref="EN27:EN32" si="28">+EG27+EH27-EK27-EL27</f>
        <v>0</v>
      </c>
      <c r="EO27" s="574">
        <v>0</v>
      </c>
      <c r="EP27" s="655">
        <v>3</v>
      </c>
      <c r="EQ27" s="681">
        <v>0</v>
      </c>
      <c r="ER27" s="681">
        <v>0</v>
      </c>
      <c r="ES27" s="681"/>
      <c r="ET27" s="681"/>
      <c r="EU27" s="681"/>
      <c r="EV27" s="681">
        <v>0</v>
      </c>
      <c r="EW27" s="681">
        <v>0</v>
      </c>
      <c r="EX27" s="681">
        <f>+EQ27+ER27-EU27-EV27</f>
        <v>0</v>
      </c>
      <c r="EY27" s="682">
        <v>0</v>
      </c>
      <c r="EZ27" s="683">
        <v>3</v>
      </c>
      <c r="FA27" s="577"/>
      <c r="FB27" s="577"/>
      <c r="FC27" s="577"/>
      <c r="FD27" s="577"/>
      <c r="FE27" s="577"/>
      <c r="FF27" s="577"/>
      <c r="FG27" s="577"/>
      <c r="FH27" s="577"/>
      <c r="FI27" s="578"/>
    </row>
    <row r="28" spans="1:235">
      <c r="A28" s="968">
        <v>4</v>
      </c>
      <c r="B28" s="974">
        <v>0</v>
      </c>
      <c r="C28" s="544"/>
      <c r="D28" s="544"/>
      <c r="E28" s="544"/>
      <c r="F28" s="545"/>
      <c r="G28" s="544"/>
      <c r="H28" s="544">
        <v>602</v>
      </c>
      <c r="I28" s="544">
        <f>B28+C28+D28+E28-F28-G28</f>
        <v>0</v>
      </c>
      <c r="J28" s="1018">
        <v>0</v>
      </c>
      <c r="K28" s="1028">
        <v>4</v>
      </c>
      <c r="L28" s="581">
        <v>419</v>
      </c>
      <c r="M28" s="581"/>
      <c r="N28" s="581"/>
      <c r="O28" s="581"/>
      <c r="P28" s="658"/>
      <c r="Q28" s="581"/>
      <c r="R28" s="581"/>
      <c r="S28" s="659">
        <f t="shared" si="16"/>
        <v>419</v>
      </c>
      <c r="T28" s="582">
        <v>30</v>
      </c>
      <c r="U28" s="696">
        <v>4</v>
      </c>
      <c r="V28" s="661">
        <v>0</v>
      </c>
      <c r="W28" s="661">
        <v>0</v>
      </c>
      <c r="X28" s="661"/>
      <c r="Y28" s="661"/>
      <c r="Z28" s="686"/>
      <c r="AA28" s="661">
        <v>0</v>
      </c>
      <c r="AB28" s="661">
        <v>0</v>
      </c>
      <c r="AC28" s="661">
        <f t="shared" si="17"/>
        <v>0</v>
      </c>
      <c r="AD28" s="661">
        <v>0</v>
      </c>
      <c r="AE28" s="663">
        <v>4</v>
      </c>
      <c r="AF28" s="554">
        <v>0</v>
      </c>
      <c r="AG28" s="554">
        <v>0</v>
      </c>
      <c r="AH28" s="554"/>
      <c r="AI28" s="554"/>
      <c r="AJ28" s="665"/>
      <c r="AK28" s="554">
        <v>0</v>
      </c>
      <c r="AL28" s="554">
        <v>0</v>
      </c>
      <c r="AM28" s="554">
        <f t="shared" si="18"/>
        <v>0</v>
      </c>
      <c r="AN28" s="554">
        <v>0</v>
      </c>
      <c r="AO28" s="666">
        <v>4</v>
      </c>
      <c r="AP28" s="558">
        <v>0</v>
      </c>
      <c r="AQ28" s="558">
        <v>0</v>
      </c>
      <c r="AR28" s="558"/>
      <c r="AS28" s="558"/>
      <c r="AT28" s="667"/>
      <c r="AU28" s="558">
        <v>0</v>
      </c>
      <c r="AV28" s="558">
        <v>0</v>
      </c>
      <c r="AW28" s="558">
        <f t="shared" si="19"/>
        <v>0</v>
      </c>
      <c r="AX28" s="558">
        <v>0</v>
      </c>
      <c r="AY28" s="668">
        <v>4</v>
      </c>
      <c r="AZ28" s="569">
        <v>0</v>
      </c>
      <c r="BA28" s="569"/>
      <c r="BB28" s="569"/>
      <c r="BC28" s="569"/>
      <c r="BD28" s="670"/>
      <c r="BE28" s="569"/>
      <c r="BF28" s="569">
        <v>2800</v>
      </c>
      <c r="BG28" s="569">
        <f t="shared" si="20"/>
        <v>0</v>
      </c>
      <c r="BH28" s="569">
        <v>0</v>
      </c>
      <c r="BI28" s="671">
        <v>4</v>
      </c>
      <c r="BJ28" s="672"/>
      <c r="BK28" s="672"/>
      <c r="BL28" s="672"/>
      <c r="BM28" s="672"/>
      <c r="BN28" s="673"/>
      <c r="BO28" s="672"/>
      <c r="BP28" s="672"/>
      <c r="BQ28" s="962"/>
      <c r="BR28" s="962"/>
      <c r="BS28" s="962"/>
      <c r="BT28" s="962"/>
      <c r="BU28" s="963">
        <f t="shared" si="15"/>
        <v>0</v>
      </c>
      <c r="BV28" s="672">
        <f t="shared" si="21"/>
        <v>0</v>
      </c>
      <c r="BW28" s="672"/>
      <c r="BX28" s="674">
        <v>4</v>
      </c>
      <c r="BY28" s="564"/>
      <c r="BZ28" s="564"/>
      <c r="CA28" s="564"/>
      <c r="CB28" s="564"/>
      <c r="CC28" s="675"/>
      <c r="CD28" s="564"/>
      <c r="CE28" s="564"/>
      <c r="CF28" s="564">
        <f t="shared" si="22"/>
        <v>0</v>
      </c>
      <c r="CG28" s="564"/>
      <c r="CH28" s="539">
        <v>4</v>
      </c>
      <c r="CI28" s="676">
        <v>0</v>
      </c>
      <c r="CJ28" s="676"/>
      <c r="CK28" s="577"/>
      <c r="CL28" s="577"/>
      <c r="CM28" s="577"/>
      <c r="CN28" s="676">
        <v>0</v>
      </c>
      <c r="CO28" s="577"/>
      <c r="CP28" s="676">
        <f t="shared" si="23"/>
        <v>0</v>
      </c>
      <c r="CQ28" s="578"/>
      <c r="CR28" s="649">
        <v>4</v>
      </c>
      <c r="CS28" s="677"/>
      <c r="CT28" s="677"/>
      <c r="CU28" s="677"/>
      <c r="CV28" s="677"/>
      <c r="CW28" s="677"/>
      <c r="CX28" s="677"/>
      <c r="CY28" s="677"/>
      <c r="CZ28" s="677">
        <f t="shared" si="24"/>
        <v>0</v>
      </c>
      <c r="DA28" s="678"/>
      <c r="DB28" s="521">
        <v>4</v>
      </c>
      <c r="DC28" s="564">
        <v>0</v>
      </c>
      <c r="DD28" s="564">
        <v>0</v>
      </c>
      <c r="DE28" s="564"/>
      <c r="DF28" s="564"/>
      <c r="DG28" s="564"/>
      <c r="DH28" s="564">
        <v>0</v>
      </c>
      <c r="DI28" s="564">
        <v>0</v>
      </c>
      <c r="DJ28" s="564">
        <f t="shared" si="25"/>
        <v>0</v>
      </c>
      <c r="DK28" s="565">
        <v>0</v>
      </c>
      <c r="DL28" s="516">
        <v>4</v>
      </c>
      <c r="DM28" s="560">
        <v>0</v>
      </c>
      <c r="DN28" s="560">
        <v>0</v>
      </c>
      <c r="DO28" s="560"/>
      <c r="DP28" s="560"/>
      <c r="DQ28" s="560"/>
      <c r="DR28" s="560">
        <v>0</v>
      </c>
      <c r="DS28" s="560">
        <v>0</v>
      </c>
      <c r="DT28" s="560">
        <f t="shared" si="26"/>
        <v>0</v>
      </c>
      <c r="DU28" s="562">
        <v>0</v>
      </c>
      <c r="DV28" s="652">
        <v>4</v>
      </c>
      <c r="DW28" s="554"/>
      <c r="DX28" s="554"/>
      <c r="DY28" s="554"/>
      <c r="DZ28" s="554"/>
      <c r="EA28" s="554"/>
      <c r="EB28" s="554"/>
      <c r="EC28" s="554"/>
      <c r="ED28" s="554">
        <f t="shared" si="27"/>
        <v>0</v>
      </c>
      <c r="EE28" s="680"/>
      <c r="EF28" s="533">
        <v>4</v>
      </c>
      <c r="EG28" s="573"/>
      <c r="EH28" s="573"/>
      <c r="EI28" s="573"/>
      <c r="EJ28" s="573"/>
      <c r="EK28" s="573"/>
      <c r="EL28" s="573"/>
      <c r="EM28" s="573"/>
      <c r="EN28" s="573">
        <f t="shared" si="28"/>
        <v>0</v>
      </c>
      <c r="EO28" s="574"/>
      <c r="EP28" s="655">
        <v>4</v>
      </c>
      <c r="EQ28" s="681"/>
      <c r="ER28" s="681"/>
      <c r="ES28" s="681"/>
      <c r="ET28" s="681"/>
      <c r="EU28" s="681"/>
      <c r="EV28" s="681"/>
      <c r="EW28" s="681"/>
      <c r="EX28" s="681"/>
      <c r="EY28" s="682"/>
      <c r="EZ28" s="683">
        <v>4</v>
      </c>
      <c r="FA28" s="577"/>
      <c r="FB28" s="577"/>
      <c r="FC28" s="577"/>
      <c r="FD28" s="577"/>
      <c r="FE28" s="577"/>
      <c r="FF28" s="577"/>
      <c r="FG28" s="577"/>
      <c r="FH28" s="577"/>
      <c r="FI28" s="578"/>
    </row>
    <row r="29" spans="1:235">
      <c r="A29" s="968">
        <v>5</v>
      </c>
      <c r="B29" s="974">
        <v>0</v>
      </c>
      <c r="C29" s="544"/>
      <c r="D29" s="544"/>
      <c r="E29" s="544"/>
      <c r="F29" s="545"/>
      <c r="G29" s="544">
        <v>0</v>
      </c>
      <c r="H29" s="544">
        <v>602</v>
      </c>
      <c r="I29" s="544">
        <f>+B29+C29+D29+E29-F29-G29</f>
        <v>0</v>
      </c>
      <c r="J29" s="1018">
        <v>0</v>
      </c>
      <c r="K29" s="1028">
        <v>5</v>
      </c>
      <c r="L29" s="581">
        <v>167</v>
      </c>
      <c r="M29" s="581"/>
      <c r="N29" s="581"/>
      <c r="O29" s="581"/>
      <c r="P29" s="658"/>
      <c r="Q29" s="581"/>
      <c r="R29" s="581"/>
      <c r="S29" s="659">
        <f t="shared" si="16"/>
        <v>167</v>
      </c>
      <c r="T29" s="582">
        <v>12</v>
      </c>
      <c r="U29" s="696">
        <v>5</v>
      </c>
      <c r="V29" s="661">
        <v>0</v>
      </c>
      <c r="W29" s="661">
        <v>0</v>
      </c>
      <c r="X29" s="661"/>
      <c r="Y29" s="661"/>
      <c r="Z29" s="686"/>
      <c r="AA29" s="661">
        <v>0</v>
      </c>
      <c r="AB29" s="661">
        <v>0</v>
      </c>
      <c r="AC29" s="661">
        <f t="shared" si="17"/>
        <v>0</v>
      </c>
      <c r="AD29" s="661">
        <v>0</v>
      </c>
      <c r="AE29" s="663">
        <v>5</v>
      </c>
      <c r="AF29" s="554"/>
      <c r="AG29" s="554"/>
      <c r="AH29" s="554"/>
      <c r="AI29" s="554"/>
      <c r="AJ29" s="665"/>
      <c r="AK29" s="554"/>
      <c r="AL29" s="554"/>
      <c r="AM29" s="554">
        <f t="shared" si="18"/>
        <v>0</v>
      </c>
      <c r="AN29" s="554"/>
      <c r="AO29" s="666">
        <v>5</v>
      </c>
      <c r="AP29" s="558">
        <v>0</v>
      </c>
      <c r="AQ29" s="558">
        <v>0</v>
      </c>
      <c r="AR29" s="558"/>
      <c r="AS29" s="558"/>
      <c r="AT29" s="667"/>
      <c r="AU29" s="558">
        <v>0</v>
      </c>
      <c r="AV29" s="558">
        <v>0</v>
      </c>
      <c r="AW29" s="558">
        <f t="shared" si="19"/>
        <v>0</v>
      </c>
      <c r="AX29" s="558">
        <v>0</v>
      </c>
      <c r="AY29" s="668">
        <v>5</v>
      </c>
      <c r="AZ29" s="569">
        <v>5</v>
      </c>
      <c r="BA29" s="569"/>
      <c r="BB29" s="569"/>
      <c r="BC29" s="569"/>
      <c r="BD29" s="670"/>
      <c r="BE29" s="569"/>
      <c r="BF29" s="569">
        <v>2800</v>
      </c>
      <c r="BG29" s="569">
        <f>AZ29+BA29+BB29+BC29-BD29-BE29</f>
        <v>5</v>
      </c>
      <c r="BH29" s="569">
        <v>1</v>
      </c>
      <c r="BI29" s="671">
        <v>5</v>
      </c>
      <c r="BJ29" s="672"/>
      <c r="BK29" s="672"/>
      <c r="BL29" s="672"/>
      <c r="BM29" s="672"/>
      <c r="BN29" s="673"/>
      <c r="BO29" s="672"/>
      <c r="BP29" s="672"/>
      <c r="BQ29" s="962"/>
      <c r="BR29" s="962"/>
      <c r="BS29" s="962"/>
      <c r="BT29" s="962"/>
      <c r="BU29" s="963">
        <f t="shared" si="15"/>
        <v>0</v>
      </c>
      <c r="BV29" s="672">
        <f t="shared" si="21"/>
        <v>0</v>
      </c>
      <c r="BW29" s="672"/>
      <c r="BX29" s="674">
        <v>5</v>
      </c>
      <c r="BY29" s="564"/>
      <c r="BZ29" s="564"/>
      <c r="CA29" s="564"/>
      <c r="CB29" s="564"/>
      <c r="CC29" s="675"/>
      <c r="CD29" s="564"/>
      <c r="CE29" s="564"/>
      <c r="CF29" s="564">
        <f t="shared" si="22"/>
        <v>0</v>
      </c>
      <c r="CG29" s="564"/>
      <c r="CH29" s="539">
        <v>5</v>
      </c>
      <c r="CI29" s="676">
        <v>0</v>
      </c>
      <c r="CJ29" s="676"/>
      <c r="CK29" s="577"/>
      <c r="CL29" s="577"/>
      <c r="CM29" s="577"/>
      <c r="CN29" s="676">
        <v>0</v>
      </c>
      <c r="CO29" s="577"/>
      <c r="CP29" s="676">
        <f t="shared" si="23"/>
        <v>0</v>
      </c>
      <c r="CQ29" s="578"/>
      <c r="CR29" s="649">
        <v>5</v>
      </c>
      <c r="CS29" s="677">
        <v>0</v>
      </c>
      <c r="CT29" s="677">
        <v>0</v>
      </c>
      <c r="CU29" s="677"/>
      <c r="CV29" s="677"/>
      <c r="CW29" s="677"/>
      <c r="CX29" s="677">
        <v>0</v>
      </c>
      <c r="CY29" s="677">
        <v>0</v>
      </c>
      <c r="CZ29" s="677">
        <f t="shared" si="24"/>
        <v>0</v>
      </c>
      <c r="DA29" s="678">
        <v>0</v>
      </c>
      <c r="DB29" s="521">
        <v>5</v>
      </c>
      <c r="DC29" s="564"/>
      <c r="DD29" s="564"/>
      <c r="DE29" s="564"/>
      <c r="DF29" s="564"/>
      <c r="DG29" s="564"/>
      <c r="DH29" s="564"/>
      <c r="DI29" s="564"/>
      <c r="DJ29" s="564">
        <f t="shared" si="25"/>
        <v>0</v>
      </c>
      <c r="DK29" s="565"/>
      <c r="DL29" s="516">
        <v>5</v>
      </c>
      <c r="DM29" s="560">
        <v>0</v>
      </c>
      <c r="DN29" s="560">
        <v>0</v>
      </c>
      <c r="DO29" s="560"/>
      <c r="DP29" s="560"/>
      <c r="DQ29" s="560"/>
      <c r="DR29" s="560">
        <v>0</v>
      </c>
      <c r="DS29" s="560">
        <v>0</v>
      </c>
      <c r="DT29" s="560">
        <f t="shared" si="26"/>
        <v>0</v>
      </c>
      <c r="DU29" s="562">
        <v>0</v>
      </c>
      <c r="DV29" s="652">
        <v>5</v>
      </c>
      <c r="DW29" s="554"/>
      <c r="DX29" s="554"/>
      <c r="DY29" s="554"/>
      <c r="DZ29" s="554"/>
      <c r="EA29" s="554"/>
      <c r="EB29" s="554"/>
      <c r="EC29" s="554"/>
      <c r="ED29" s="554">
        <f t="shared" si="27"/>
        <v>0</v>
      </c>
      <c r="EE29" s="680"/>
      <c r="EF29" s="533">
        <v>5</v>
      </c>
      <c r="EG29" s="573"/>
      <c r="EH29" s="573"/>
      <c r="EI29" s="573"/>
      <c r="EJ29" s="573"/>
      <c r="EK29" s="573"/>
      <c r="EL29" s="573"/>
      <c r="EM29" s="573"/>
      <c r="EN29" s="573">
        <f t="shared" si="28"/>
        <v>0</v>
      </c>
      <c r="EO29" s="574"/>
      <c r="EP29" s="655">
        <v>5</v>
      </c>
      <c r="EQ29" s="681"/>
      <c r="ER29" s="681"/>
      <c r="ES29" s="681"/>
      <c r="ET29" s="681"/>
      <c r="EU29" s="681"/>
      <c r="EV29" s="681"/>
      <c r="EW29" s="681"/>
      <c r="EX29" s="681"/>
      <c r="EY29" s="682"/>
      <c r="EZ29" s="683">
        <v>5</v>
      </c>
      <c r="FA29" s="577"/>
      <c r="FB29" s="577"/>
      <c r="FC29" s="577"/>
      <c r="FD29" s="577"/>
      <c r="FE29" s="577"/>
      <c r="FF29" s="577"/>
      <c r="FG29" s="577"/>
      <c r="FH29" s="577"/>
      <c r="FI29" s="578"/>
    </row>
    <row r="30" spans="1:235" ht="25.2" thickBot="1">
      <c r="A30" s="968">
        <v>6</v>
      </c>
      <c r="B30" s="976">
        <v>0</v>
      </c>
      <c r="C30" s="831"/>
      <c r="D30" s="831"/>
      <c r="E30" s="831"/>
      <c r="F30" s="832"/>
      <c r="G30" s="831"/>
      <c r="H30" s="831">
        <v>602</v>
      </c>
      <c r="I30" s="831">
        <f t="shared" ref="I30:I35" si="29">+B30+C30+D30+E30-F30-G30</f>
        <v>0</v>
      </c>
      <c r="J30" s="1019">
        <v>0</v>
      </c>
      <c r="K30" s="1029">
        <v>6</v>
      </c>
      <c r="L30" s="588">
        <v>135</v>
      </c>
      <c r="M30" s="588"/>
      <c r="N30" s="588"/>
      <c r="O30" s="588"/>
      <c r="P30" s="1030"/>
      <c r="Q30" s="588"/>
      <c r="R30" s="588"/>
      <c r="S30" s="714">
        <f t="shared" si="16"/>
        <v>135</v>
      </c>
      <c r="T30" s="589">
        <v>13</v>
      </c>
      <c r="U30" s="696">
        <v>6</v>
      </c>
      <c r="V30" s="661"/>
      <c r="W30" s="661"/>
      <c r="X30" s="661"/>
      <c r="Y30" s="661"/>
      <c r="Z30" s="686"/>
      <c r="AA30" s="661"/>
      <c r="AB30" s="661"/>
      <c r="AC30" s="661">
        <f t="shared" si="17"/>
        <v>0</v>
      </c>
      <c r="AD30" s="661">
        <v>0</v>
      </c>
      <c r="AE30" s="663">
        <v>6</v>
      </c>
      <c r="AF30" s="554"/>
      <c r="AG30" s="554"/>
      <c r="AH30" s="554"/>
      <c r="AI30" s="554"/>
      <c r="AJ30" s="665"/>
      <c r="AK30" s="554"/>
      <c r="AL30" s="554"/>
      <c r="AM30" s="554">
        <f t="shared" si="18"/>
        <v>0</v>
      </c>
      <c r="AN30" s="554"/>
      <c r="AO30" s="666">
        <v>6</v>
      </c>
      <c r="AP30" s="558">
        <v>0</v>
      </c>
      <c r="AQ30" s="558">
        <v>0</v>
      </c>
      <c r="AR30" s="558"/>
      <c r="AS30" s="558"/>
      <c r="AT30" s="667">
        <v>0</v>
      </c>
      <c r="AU30" s="558">
        <v>0</v>
      </c>
      <c r="AV30" s="558">
        <v>0</v>
      </c>
      <c r="AW30" s="558">
        <f t="shared" si="19"/>
        <v>0</v>
      </c>
      <c r="AX30" s="558">
        <v>0</v>
      </c>
      <c r="AY30" s="668">
        <v>6</v>
      </c>
      <c r="AZ30" s="569">
        <v>0</v>
      </c>
      <c r="BA30" s="569"/>
      <c r="BB30" s="569"/>
      <c r="BC30" s="569"/>
      <c r="BD30" s="670"/>
      <c r="BE30" s="569"/>
      <c r="BF30" s="569">
        <v>2800</v>
      </c>
      <c r="BG30" s="569">
        <f t="shared" si="20"/>
        <v>0</v>
      </c>
      <c r="BH30" s="569"/>
      <c r="BI30" s="671">
        <v>6</v>
      </c>
      <c r="BJ30" s="672"/>
      <c r="BK30" s="672"/>
      <c r="BL30" s="672"/>
      <c r="BM30" s="672"/>
      <c r="BN30" s="673"/>
      <c r="BO30" s="672"/>
      <c r="BP30" s="672"/>
      <c r="BQ30" s="962"/>
      <c r="BR30" s="962"/>
      <c r="BS30" s="962"/>
      <c r="BT30" s="962"/>
      <c r="BU30" s="963">
        <f t="shared" si="15"/>
        <v>0</v>
      </c>
      <c r="BV30" s="672">
        <f t="shared" si="21"/>
        <v>0</v>
      </c>
      <c r="BW30" s="672"/>
      <c r="BX30" s="674">
        <v>6</v>
      </c>
      <c r="BY30" s="564"/>
      <c r="BZ30" s="564"/>
      <c r="CA30" s="564"/>
      <c r="CB30" s="564"/>
      <c r="CC30" s="675"/>
      <c r="CD30" s="564"/>
      <c r="CE30" s="564"/>
      <c r="CF30" s="564">
        <f t="shared" si="22"/>
        <v>0</v>
      </c>
      <c r="CG30" s="564"/>
      <c r="CH30" s="539">
        <v>6</v>
      </c>
      <c r="CI30" s="676">
        <v>0</v>
      </c>
      <c r="CJ30" s="676"/>
      <c r="CK30" s="577"/>
      <c r="CL30" s="577"/>
      <c r="CM30" s="577"/>
      <c r="CN30" s="676">
        <v>0</v>
      </c>
      <c r="CO30" s="577"/>
      <c r="CP30" s="676">
        <f t="shared" si="23"/>
        <v>0</v>
      </c>
      <c r="CQ30" s="578"/>
      <c r="CR30" s="649">
        <v>6</v>
      </c>
      <c r="CS30" s="677"/>
      <c r="CT30" s="677"/>
      <c r="CU30" s="677"/>
      <c r="CV30" s="677"/>
      <c r="CW30" s="677"/>
      <c r="CX30" s="677"/>
      <c r="CY30" s="677"/>
      <c r="CZ30" s="677">
        <f t="shared" si="24"/>
        <v>0</v>
      </c>
      <c r="DA30" s="678"/>
      <c r="DB30" s="521">
        <v>6</v>
      </c>
      <c r="DC30" s="564"/>
      <c r="DD30" s="564"/>
      <c r="DE30" s="564"/>
      <c r="DF30" s="564"/>
      <c r="DG30" s="564"/>
      <c r="DH30" s="564"/>
      <c r="DI30" s="564"/>
      <c r="DJ30" s="564">
        <f t="shared" si="25"/>
        <v>0</v>
      </c>
      <c r="DK30" s="565"/>
      <c r="DL30" s="516">
        <v>6</v>
      </c>
      <c r="DM30" s="560"/>
      <c r="DN30" s="560"/>
      <c r="DO30" s="560"/>
      <c r="DP30" s="560"/>
      <c r="DQ30" s="560"/>
      <c r="DR30" s="560"/>
      <c r="DS30" s="560"/>
      <c r="DT30" s="560">
        <f t="shared" si="26"/>
        <v>0</v>
      </c>
      <c r="DU30" s="562"/>
      <c r="DV30" s="652">
        <v>6</v>
      </c>
      <c r="DW30" s="554"/>
      <c r="DX30" s="554"/>
      <c r="DY30" s="554"/>
      <c r="DZ30" s="554"/>
      <c r="EA30" s="554"/>
      <c r="EB30" s="554"/>
      <c r="EC30" s="554"/>
      <c r="ED30" s="554">
        <f t="shared" si="27"/>
        <v>0</v>
      </c>
      <c r="EE30" s="680"/>
      <c r="EF30" s="533">
        <v>6</v>
      </c>
      <c r="EG30" s="573"/>
      <c r="EH30" s="573"/>
      <c r="EI30" s="573"/>
      <c r="EJ30" s="573"/>
      <c r="EK30" s="573"/>
      <c r="EL30" s="573"/>
      <c r="EM30" s="573"/>
      <c r="EN30" s="573">
        <f t="shared" si="28"/>
        <v>0</v>
      </c>
      <c r="EO30" s="574"/>
      <c r="EP30" s="655">
        <v>6</v>
      </c>
      <c r="EQ30" s="681"/>
      <c r="ER30" s="681"/>
      <c r="ES30" s="681"/>
      <c r="ET30" s="681"/>
      <c r="EU30" s="681"/>
      <c r="EV30" s="681"/>
      <c r="EW30" s="681"/>
      <c r="EX30" s="681"/>
      <c r="EY30" s="682"/>
      <c r="EZ30" s="683">
        <v>6</v>
      </c>
      <c r="FA30" s="577"/>
      <c r="FB30" s="577"/>
      <c r="FC30" s="577"/>
      <c r="FD30" s="577"/>
      <c r="FE30" s="577"/>
      <c r="FF30" s="577"/>
      <c r="FG30" s="577"/>
      <c r="FH30" s="577"/>
      <c r="FI30" s="578"/>
    </row>
    <row r="31" spans="1:235">
      <c r="A31" s="968">
        <v>7</v>
      </c>
      <c r="B31" s="972">
        <v>0</v>
      </c>
      <c r="C31" s="818"/>
      <c r="D31" s="818"/>
      <c r="E31" s="818"/>
      <c r="F31" s="819"/>
      <c r="G31" s="818"/>
      <c r="H31" s="818">
        <v>602</v>
      </c>
      <c r="I31" s="818">
        <f t="shared" si="29"/>
        <v>0</v>
      </c>
      <c r="J31" s="821">
        <v>0</v>
      </c>
      <c r="K31" s="1021">
        <v>7</v>
      </c>
      <c r="L31" s="626">
        <v>58</v>
      </c>
      <c r="M31" s="626"/>
      <c r="N31" s="626"/>
      <c r="O31" s="626"/>
      <c r="P31" s="1022"/>
      <c r="Q31" s="626"/>
      <c r="R31" s="626"/>
      <c r="S31" s="1023">
        <f t="shared" si="16"/>
        <v>58</v>
      </c>
      <c r="T31" s="626">
        <v>5</v>
      </c>
      <c r="U31" s="660">
        <v>7</v>
      </c>
      <c r="V31" s="661"/>
      <c r="W31" s="661"/>
      <c r="X31" s="661"/>
      <c r="Y31" s="661"/>
      <c r="Z31" s="686"/>
      <c r="AA31" s="661"/>
      <c r="AB31" s="661"/>
      <c r="AC31" s="661">
        <f t="shared" si="17"/>
        <v>0</v>
      </c>
      <c r="AD31" s="661">
        <v>0</v>
      </c>
      <c r="AE31" s="663">
        <v>7</v>
      </c>
      <c r="AF31" s="554"/>
      <c r="AG31" s="554"/>
      <c r="AH31" s="554"/>
      <c r="AI31" s="554"/>
      <c r="AJ31" s="665"/>
      <c r="AK31" s="554"/>
      <c r="AL31" s="554"/>
      <c r="AM31" s="554">
        <f t="shared" si="18"/>
        <v>0</v>
      </c>
      <c r="AN31" s="554"/>
      <c r="AO31" s="666">
        <v>7</v>
      </c>
      <c r="AP31" s="558"/>
      <c r="AQ31" s="558"/>
      <c r="AR31" s="558"/>
      <c r="AS31" s="558"/>
      <c r="AT31" s="667"/>
      <c r="AU31" s="558"/>
      <c r="AV31" s="558"/>
      <c r="AW31" s="558">
        <f t="shared" si="19"/>
        <v>0</v>
      </c>
      <c r="AX31" s="558"/>
      <c r="AY31" s="668">
        <v>7</v>
      </c>
      <c r="AZ31" s="569">
        <v>0</v>
      </c>
      <c r="BA31" s="569"/>
      <c r="BB31" s="569"/>
      <c r="BC31" s="569"/>
      <c r="BD31" s="670"/>
      <c r="BE31" s="569"/>
      <c r="BF31" s="569">
        <v>2800</v>
      </c>
      <c r="BG31" s="569">
        <f t="shared" si="20"/>
        <v>0</v>
      </c>
      <c r="BH31" s="569"/>
      <c r="BI31" s="671">
        <v>7</v>
      </c>
      <c r="BJ31" s="672"/>
      <c r="BK31" s="672"/>
      <c r="BL31" s="672"/>
      <c r="BM31" s="672"/>
      <c r="BN31" s="673"/>
      <c r="BO31" s="672"/>
      <c r="BP31" s="672"/>
      <c r="BQ31" s="962"/>
      <c r="BR31" s="962"/>
      <c r="BS31" s="962"/>
      <c r="BT31" s="962"/>
      <c r="BU31" s="963">
        <f t="shared" si="15"/>
        <v>0</v>
      </c>
      <c r="BV31" s="672">
        <f t="shared" si="21"/>
        <v>0</v>
      </c>
      <c r="BW31" s="672"/>
      <c r="BX31" s="674">
        <v>7</v>
      </c>
      <c r="BY31" s="564"/>
      <c r="BZ31" s="564"/>
      <c r="CA31" s="564"/>
      <c r="CB31" s="564"/>
      <c r="CC31" s="675"/>
      <c r="CD31" s="564"/>
      <c r="CE31" s="564"/>
      <c r="CF31" s="564">
        <f t="shared" si="22"/>
        <v>0</v>
      </c>
      <c r="CG31" s="564"/>
      <c r="CH31" s="539">
        <v>7</v>
      </c>
      <c r="CI31" s="676">
        <v>0</v>
      </c>
      <c r="CJ31" s="676"/>
      <c r="CK31" s="577"/>
      <c r="CL31" s="577"/>
      <c r="CM31" s="577"/>
      <c r="CN31" s="676">
        <v>0</v>
      </c>
      <c r="CO31" s="577"/>
      <c r="CP31" s="676">
        <f t="shared" si="23"/>
        <v>0</v>
      </c>
      <c r="CQ31" s="578"/>
      <c r="CR31" s="649">
        <v>7</v>
      </c>
      <c r="CS31" s="677"/>
      <c r="CT31" s="677"/>
      <c r="CU31" s="677"/>
      <c r="CV31" s="677"/>
      <c r="CW31" s="677"/>
      <c r="CX31" s="677"/>
      <c r="CY31" s="677"/>
      <c r="CZ31" s="677">
        <f t="shared" si="24"/>
        <v>0</v>
      </c>
      <c r="DA31" s="678"/>
      <c r="DB31" s="521">
        <v>7</v>
      </c>
      <c r="DC31" s="564"/>
      <c r="DD31" s="564"/>
      <c r="DE31" s="564"/>
      <c r="DF31" s="564"/>
      <c r="DG31" s="564"/>
      <c r="DH31" s="564"/>
      <c r="DI31" s="564"/>
      <c r="DJ31" s="564">
        <f t="shared" si="25"/>
        <v>0</v>
      </c>
      <c r="DK31" s="565"/>
      <c r="DL31" s="516">
        <v>7</v>
      </c>
      <c r="DM31" s="560"/>
      <c r="DN31" s="560"/>
      <c r="DO31" s="560"/>
      <c r="DP31" s="560"/>
      <c r="DQ31" s="560"/>
      <c r="DR31" s="560"/>
      <c r="DS31" s="560"/>
      <c r="DT31" s="560">
        <f t="shared" si="26"/>
        <v>0</v>
      </c>
      <c r="DU31" s="562"/>
      <c r="DV31" s="652">
        <v>7</v>
      </c>
      <c r="DW31" s="554"/>
      <c r="DX31" s="554"/>
      <c r="DY31" s="554"/>
      <c r="DZ31" s="554"/>
      <c r="EA31" s="554"/>
      <c r="EB31" s="554"/>
      <c r="EC31" s="554"/>
      <c r="ED31" s="554">
        <f t="shared" si="27"/>
        <v>0</v>
      </c>
      <c r="EE31" s="680"/>
      <c r="EF31" s="533">
        <v>7</v>
      </c>
      <c r="EG31" s="573"/>
      <c r="EH31" s="573"/>
      <c r="EI31" s="573"/>
      <c r="EJ31" s="573"/>
      <c r="EK31" s="573"/>
      <c r="EL31" s="573"/>
      <c r="EM31" s="573"/>
      <c r="EN31" s="573">
        <f t="shared" si="28"/>
        <v>0</v>
      </c>
      <c r="EO31" s="574"/>
      <c r="EP31" s="655">
        <v>7</v>
      </c>
      <c r="EQ31" s="681"/>
      <c r="ER31" s="681"/>
      <c r="ES31" s="681"/>
      <c r="ET31" s="681"/>
      <c r="EU31" s="681"/>
      <c r="EV31" s="681"/>
      <c r="EW31" s="681"/>
      <c r="EX31" s="681"/>
      <c r="EY31" s="682"/>
      <c r="EZ31" s="683">
        <v>7</v>
      </c>
      <c r="FA31" s="577"/>
      <c r="FB31" s="577"/>
      <c r="FC31" s="577"/>
      <c r="FD31" s="577"/>
      <c r="FE31" s="577"/>
      <c r="FF31" s="577"/>
      <c r="FG31" s="577"/>
      <c r="FH31" s="577"/>
      <c r="FI31" s="578"/>
    </row>
    <row r="32" spans="1:235">
      <c r="A32" s="968">
        <v>8</v>
      </c>
      <c r="B32" s="974">
        <v>0</v>
      </c>
      <c r="C32" s="544"/>
      <c r="D32" s="544"/>
      <c r="E32" s="544"/>
      <c r="F32" s="545"/>
      <c r="G32" s="544"/>
      <c r="H32" s="544">
        <v>602</v>
      </c>
      <c r="I32" s="544">
        <f t="shared" si="29"/>
        <v>0</v>
      </c>
      <c r="J32" s="983">
        <v>0</v>
      </c>
      <c r="K32" s="981">
        <v>8</v>
      </c>
      <c r="L32" s="581">
        <v>0</v>
      </c>
      <c r="M32" s="581"/>
      <c r="N32" s="581"/>
      <c r="O32" s="581"/>
      <c r="P32" s="658"/>
      <c r="Q32" s="581"/>
      <c r="R32" s="581"/>
      <c r="S32" s="659">
        <f t="shared" si="16"/>
        <v>0</v>
      </c>
      <c r="T32" s="581">
        <v>0</v>
      </c>
      <c r="U32" s="660">
        <v>8</v>
      </c>
      <c r="V32" s="661"/>
      <c r="W32" s="661"/>
      <c r="X32" s="661"/>
      <c r="Y32" s="661"/>
      <c r="Z32" s="686"/>
      <c r="AA32" s="661"/>
      <c r="AB32" s="661"/>
      <c r="AC32" s="661">
        <f t="shared" si="17"/>
        <v>0</v>
      </c>
      <c r="AD32" s="661">
        <v>0</v>
      </c>
      <c r="AE32" s="663">
        <v>8</v>
      </c>
      <c r="AF32" s="554">
        <v>0</v>
      </c>
      <c r="AG32" s="554"/>
      <c r="AH32" s="554"/>
      <c r="AI32" s="554"/>
      <c r="AJ32" s="665"/>
      <c r="AK32" s="554">
        <v>0</v>
      </c>
      <c r="AL32" s="554">
        <v>0</v>
      </c>
      <c r="AM32" s="554">
        <f t="shared" si="18"/>
        <v>0</v>
      </c>
      <c r="AN32" s="554">
        <v>0</v>
      </c>
      <c r="AO32" s="666">
        <v>8</v>
      </c>
      <c r="AP32" s="558"/>
      <c r="AQ32" s="558"/>
      <c r="AR32" s="558"/>
      <c r="AS32" s="558"/>
      <c r="AT32" s="667"/>
      <c r="AU32" s="558"/>
      <c r="AV32" s="558"/>
      <c r="AW32" s="558">
        <f t="shared" si="19"/>
        <v>0</v>
      </c>
      <c r="AX32" s="558"/>
      <c r="AY32" s="668">
        <v>8</v>
      </c>
      <c r="AZ32" s="569">
        <v>0</v>
      </c>
      <c r="BA32" s="569"/>
      <c r="BB32" s="569"/>
      <c r="BC32" s="569"/>
      <c r="BD32" s="670"/>
      <c r="BE32" s="569"/>
      <c r="BF32" s="569">
        <v>2800</v>
      </c>
      <c r="BG32" s="569">
        <f t="shared" si="20"/>
        <v>0</v>
      </c>
      <c r="BH32" s="569"/>
      <c r="BI32" s="671">
        <v>8</v>
      </c>
      <c r="BJ32" s="672"/>
      <c r="BK32" s="672"/>
      <c r="BL32" s="672"/>
      <c r="BM32" s="672"/>
      <c r="BN32" s="673"/>
      <c r="BO32" s="672"/>
      <c r="BP32" s="672"/>
      <c r="BQ32" s="962"/>
      <c r="BR32" s="962"/>
      <c r="BS32" s="962"/>
      <c r="BT32" s="962"/>
      <c r="BU32" s="963">
        <f t="shared" si="15"/>
        <v>0</v>
      </c>
      <c r="BV32" s="672">
        <f t="shared" si="21"/>
        <v>0</v>
      </c>
      <c r="BW32" s="672"/>
      <c r="BX32" s="674">
        <v>8</v>
      </c>
      <c r="BY32" s="564"/>
      <c r="BZ32" s="564"/>
      <c r="CA32" s="564"/>
      <c r="CB32" s="564"/>
      <c r="CC32" s="675"/>
      <c r="CD32" s="564"/>
      <c r="CE32" s="564"/>
      <c r="CF32" s="564">
        <f t="shared" si="22"/>
        <v>0</v>
      </c>
      <c r="CG32" s="564"/>
      <c r="CH32" s="539">
        <v>8</v>
      </c>
      <c r="CI32" s="676">
        <v>0</v>
      </c>
      <c r="CJ32" s="676"/>
      <c r="CK32" s="577"/>
      <c r="CL32" s="577"/>
      <c r="CM32" s="577"/>
      <c r="CN32" s="676">
        <v>0</v>
      </c>
      <c r="CO32" s="577"/>
      <c r="CP32" s="676">
        <f t="shared" si="23"/>
        <v>0</v>
      </c>
      <c r="CQ32" s="578"/>
      <c r="CR32" s="649">
        <v>8</v>
      </c>
      <c r="CS32" s="677"/>
      <c r="CT32" s="677"/>
      <c r="CU32" s="677"/>
      <c r="CV32" s="677"/>
      <c r="CW32" s="677"/>
      <c r="CX32" s="677"/>
      <c r="CY32" s="677"/>
      <c r="CZ32" s="677">
        <f t="shared" si="24"/>
        <v>0</v>
      </c>
      <c r="DA32" s="678"/>
      <c r="DB32" s="521">
        <v>8</v>
      </c>
      <c r="DC32" s="564"/>
      <c r="DD32" s="564"/>
      <c r="DE32" s="564"/>
      <c r="DF32" s="564"/>
      <c r="DG32" s="564"/>
      <c r="DH32" s="564"/>
      <c r="DI32" s="564"/>
      <c r="DJ32" s="564">
        <f t="shared" si="25"/>
        <v>0</v>
      </c>
      <c r="DK32" s="565"/>
      <c r="DL32" s="516">
        <v>8</v>
      </c>
      <c r="DM32" s="560"/>
      <c r="DN32" s="560"/>
      <c r="DO32" s="560"/>
      <c r="DP32" s="560"/>
      <c r="DQ32" s="560"/>
      <c r="DR32" s="560"/>
      <c r="DS32" s="560"/>
      <c r="DT32" s="560">
        <f t="shared" si="26"/>
        <v>0</v>
      </c>
      <c r="DU32" s="562"/>
      <c r="DV32" s="652">
        <v>8</v>
      </c>
      <c r="DW32" s="554"/>
      <c r="DX32" s="554"/>
      <c r="DY32" s="554"/>
      <c r="DZ32" s="554"/>
      <c r="EA32" s="554"/>
      <c r="EB32" s="554"/>
      <c r="EC32" s="554"/>
      <c r="ED32" s="554">
        <f t="shared" si="27"/>
        <v>0</v>
      </c>
      <c r="EE32" s="680"/>
      <c r="EF32" s="533">
        <v>8</v>
      </c>
      <c r="EG32" s="573"/>
      <c r="EH32" s="573"/>
      <c r="EI32" s="573"/>
      <c r="EJ32" s="573"/>
      <c r="EK32" s="573"/>
      <c r="EL32" s="573"/>
      <c r="EM32" s="573"/>
      <c r="EN32" s="573">
        <f t="shared" si="28"/>
        <v>0</v>
      </c>
      <c r="EO32" s="574"/>
      <c r="EP32" s="655">
        <v>8</v>
      </c>
      <c r="EQ32" s="681"/>
      <c r="ER32" s="681"/>
      <c r="ES32" s="681"/>
      <c r="ET32" s="681"/>
      <c r="EU32" s="681"/>
      <c r="EV32" s="681"/>
      <c r="EW32" s="681"/>
      <c r="EX32" s="681"/>
      <c r="EY32" s="682"/>
      <c r="EZ32" s="683">
        <v>8</v>
      </c>
      <c r="FA32" s="577"/>
      <c r="FB32" s="577"/>
      <c r="FC32" s="577"/>
      <c r="FD32" s="577"/>
      <c r="FE32" s="577"/>
      <c r="FF32" s="577"/>
      <c r="FG32" s="577"/>
      <c r="FH32" s="577"/>
      <c r="FI32" s="578"/>
    </row>
    <row r="33" spans="1:185">
      <c r="A33" s="968">
        <v>9</v>
      </c>
      <c r="B33" s="974">
        <v>0</v>
      </c>
      <c r="C33" s="544"/>
      <c r="D33" s="544"/>
      <c r="E33" s="544"/>
      <c r="F33" s="545"/>
      <c r="G33" s="544"/>
      <c r="H33" s="544">
        <v>602</v>
      </c>
      <c r="I33" s="544">
        <f t="shared" si="29"/>
        <v>0</v>
      </c>
      <c r="J33" s="983">
        <v>0</v>
      </c>
      <c r="K33" s="981">
        <v>9</v>
      </c>
      <c r="L33" s="581">
        <v>690</v>
      </c>
      <c r="M33" s="581"/>
      <c r="N33" s="581"/>
      <c r="O33" s="581"/>
      <c r="P33" s="658"/>
      <c r="Q33" s="581"/>
      <c r="R33" s="581"/>
      <c r="S33" s="659">
        <f t="shared" si="16"/>
        <v>690</v>
      </c>
      <c r="T33" s="581">
        <v>67</v>
      </c>
      <c r="U33" s="660">
        <v>9</v>
      </c>
      <c r="V33" s="661"/>
      <c r="W33" s="661"/>
      <c r="X33" s="661"/>
      <c r="Y33" s="661"/>
      <c r="Z33" s="686"/>
      <c r="AA33" s="661"/>
      <c r="AB33" s="661"/>
      <c r="AC33" s="661">
        <f t="shared" si="17"/>
        <v>0</v>
      </c>
      <c r="AD33" s="661">
        <v>0</v>
      </c>
      <c r="AE33" s="663">
        <v>9</v>
      </c>
      <c r="AF33" s="554"/>
      <c r="AG33" s="554"/>
      <c r="AH33" s="554"/>
      <c r="AI33" s="554"/>
      <c r="AJ33" s="665"/>
      <c r="AK33" s="554"/>
      <c r="AL33" s="554"/>
      <c r="AM33" s="554">
        <f t="shared" si="18"/>
        <v>0</v>
      </c>
      <c r="AN33" s="554"/>
      <c r="AO33" s="666">
        <v>9</v>
      </c>
      <c r="AP33" s="558">
        <v>0</v>
      </c>
      <c r="AQ33" s="558">
        <v>0</v>
      </c>
      <c r="AR33" s="558"/>
      <c r="AS33" s="558"/>
      <c r="AT33" s="667"/>
      <c r="AU33" s="558">
        <v>0</v>
      </c>
      <c r="AV33" s="558">
        <v>0</v>
      </c>
      <c r="AW33" s="558">
        <f t="shared" si="19"/>
        <v>0</v>
      </c>
      <c r="AX33" s="558">
        <v>0</v>
      </c>
      <c r="AY33" s="668">
        <v>9</v>
      </c>
      <c r="AZ33" s="569">
        <v>0</v>
      </c>
      <c r="BA33" s="569"/>
      <c r="BB33" s="569"/>
      <c r="BC33" s="569"/>
      <c r="BD33" s="670"/>
      <c r="BE33" s="569"/>
      <c r="BF33" s="569">
        <v>2800</v>
      </c>
      <c r="BG33" s="569">
        <f t="shared" si="20"/>
        <v>0</v>
      </c>
      <c r="BH33" s="569">
        <v>0</v>
      </c>
      <c r="BI33" s="671">
        <v>9</v>
      </c>
      <c r="BJ33" s="672"/>
      <c r="BK33" s="672"/>
      <c r="BL33" s="672"/>
      <c r="BM33" s="672"/>
      <c r="BN33" s="673"/>
      <c r="BO33" s="672"/>
      <c r="BP33" s="672"/>
      <c r="BQ33" s="962"/>
      <c r="BR33" s="962"/>
      <c r="BS33" s="962"/>
      <c r="BT33" s="962"/>
      <c r="BU33" s="963">
        <f t="shared" si="15"/>
        <v>0</v>
      </c>
      <c r="BV33" s="672">
        <f t="shared" si="21"/>
        <v>0</v>
      </c>
      <c r="BW33" s="672"/>
      <c r="BX33" s="674">
        <v>9</v>
      </c>
      <c r="BY33" s="564"/>
      <c r="BZ33" s="564"/>
      <c r="CA33" s="564"/>
      <c r="CB33" s="564"/>
      <c r="CC33" s="675"/>
      <c r="CD33" s="564"/>
      <c r="CE33" s="564"/>
      <c r="CF33" s="564">
        <f t="shared" si="22"/>
        <v>0</v>
      </c>
      <c r="CG33" s="564"/>
      <c r="CH33" s="539">
        <v>9</v>
      </c>
      <c r="CI33" s="676">
        <v>0</v>
      </c>
      <c r="CJ33" s="676"/>
      <c r="CK33" s="577"/>
      <c r="CL33" s="577"/>
      <c r="CM33" s="577"/>
      <c r="CN33" s="676">
        <v>0</v>
      </c>
      <c r="CO33" s="577"/>
      <c r="CP33" s="676">
        <f t="shared" si="23"/>
        <v>0</v>
      </c>
      <c r="CQ33" s="578"/>
      <c r="CR33" s="649">
        <v>9</v>
      </c>
      <c r="CS33" s="677"/>
      <c r="CT33" s="677"/>
      <c r="CU33" s="677"/>
      <c r="CV33" s="677"/>
      <c r="CW33" s="677"/>
      <c r="CX33" s="677"/>
      <c r="CY33" s="677"/>
      <c r="CZ33" s="677">
        <f t="shared" si="24"/>
        <v>0</v>
      </c>
      <c r="DA33" s="678"/>
      <c r="DB33" s="521">
        <v>9</v>
      </c>
      <c r="DC33" s="564"/>
      <c r="DD33" s="564"/>
      <c r="DE33" s="564"/>
      <c r="DF33" s="564"/>
      <c r="DG33" s="564"/>
      <c r="DH33" s="564"/>
      <c r="DI33" s="564"/>
      <c r="DJ33" s="564">
        <f t="shared" si="25"/>
        <v>0</v>
      </c>
      <c r="DK33" s="565"/>
      <c r="DL33" s="516">
        <v>9</v>
      </c>
      <c r="DM33" s="560">
        <v>0</v>
      </c>
      <c r="DN33" s="560">
        <v>0</v>
      </c>
      <c r="DO33" s="560"/>
      <c r="DP33" s="560"/>
      <c r="DQ33" s="560"/>
      <c r="DR33" s="560">
        <v>0</v>
      </c>
      <c r="DS33" s="560">
        <v>0</v>
      </c>
      <c r="DT33" s="560">
        <f t="shared" si="26"/>
        <v>0</v>
      </c>
      <c r="DU33" s="562">
        <v>0</v>
      </c>
      <c r="DV33" s="652">
        <v>9</v>
      </c>
      <c r="DW33" s="554"/>
      <c r="DX33" s="554">
        <v>0</v>
      </c>
      <c r="DY33" s="554"/>
      <c r="DZ33" s="554"/>
      <c r="EA33" s="554"/>
      <c r="EB33" s="554"/>
      <c r="EC33" s="554"/>
      <c r="ED33" s="554">
        <f t="shared" si="27"/>
        <v>0</v>
      </c>
      <c r="EE33" s="680">
        <v>0</v>
      </c>
      <c r="EF33" s="533">
        <v>9</v>
      </c>
      <c r="EG33" s="573"/>
      <c r="EH33" s="573"/>
      <c r="EI33" s="573"/>
      <c r="EJ33" s="573"/>
      <c r="EK33" s="573"/>
      <c r="EL33" s="573"/>
      <c r="EM33" s="573"/>
      <c r="EN33" s="573"/>
      <c r="EO33" s="574"/>
      <c r="EP33" s="655">
        <v>9</v>
      </c>
      <c r="EQ33" s="681"/>
      <c r="ER33" s="681"/>
      <c r="ES33" s="681"/>
      <c r="ET33" s="681"/>
      <c r="EU33" s="681"/>
      <c r="EV33" s="681"/>
      <c r="EW33" s="681"/>
      <c r="EX33" s="681"/>
      <c r="EY33" s="682"/>
      <c r="EZ33" s="683">
        <v>9</v>
      </c>
      <c r="FA33" s="577"/>
      <c r="FB33" s="577"/>
      <c r="FC33" s="577"/>
      <c r="FD33" s="577"/>
      <c r="FE33" s="577"/>
      <c r="FF33" s="577"/>
      <c r="FG33" s="577"/>
      <c r="FH33" s="577"/>
      <c r="FI33" s="578"/>
    </row>
    <row r="34" spans="1:185">
      <c r="A34" s="968">
        <v>10</v>
      </c>
      <c r="B34" s="974">
        <v>0</v>
      </c>
      <c r="C34" s="544"/>
      <c r="D34" s="544"/>
      <c r="E34" s="544"/>
      <c r="F34" s="545"/>
      <c r="G34" s="544"/>
      <c r="H34" s="544">
        <v>602</v>
      </c>
      <c r="I34" s="544">
        <f t="shared" si="29"/>
        <v>0</v>
      </c>
      <c r="J34" s="983">
        <v>0</v>
      </c>
      <c r="K34" s="981">
        <v>10</v>
      </c>
      <c r="L34" s="581">
        <v>0</v>
      </c>
      <c r="M34" s="581"/>
      <c r="N34" s="581"/>
      <c r="O34" s="581"/>
      <c r="P34" s="658"/>
      <c r="Q34" s="581"/>
      <c r="R34" s="581"/>
      <c r="S34" s="659">
        <f t="shared" si="16"/>
        <v>0</v>
      </c>
      <c r="T34" s="581">
        <v>0</v>
      </c>
      <c r="U34" s="660">
        <v>10</v>
      </c>
      <c r="V34" s="661"/>
      <c r="W34" s="661"/>
      <c r="X34" s="661"/>
      <c r="Y34" s="661"/>
      <c r="Z34" s="686"/>
      <c r="AA34" s="661"/>
      <c r="AB34" s="661"/>
      <c r="AC34" s="661">
        <f t="shared" si="17"/>
        <v>0</v>
      </c>
      <c r="AD34" s="661">
        <v>0</v>
      </c>
      <c r="AE34" s="663">
        <v>10</v>
      </c>
      <c r="AF34" s="554"/>
      <c r="AG34" s="554"/>
      <c r="AH34" s="554"/>
      <c r="AI34" s="554"/>
      <c r="AJ34" s="665"/>
      <c r="AK34" s="554"/>
      <c r="AL34" s="554"/>
      <c r="AM34" s="554">
        <f t="shared" si="18"/>
        <v>0</v>
      </c>
      <c r="AN34" s="554"/>
      <c r="AO34" s="666">
        <v>10</v>
      </c>
      <c r="AP34" s="558"/>
      <c r="AQ34" s="558"/>
      <c r="AR34" s="558"/>
      <c r="AS34" s="558"/>
      <c r="AT34" s="667"/>
      <c r="AU34" s="558"/>
      <c r="AV34" s="558"/>
      <c r="AW34" s="558">
        <f t="shared" si="19"/>
        <v>0</v>
      </c>
      <c r="AX34" s="558"/>
      <c r="AY34" s="668">
        <v>10</v>
      </c>
      <c r="AZ34" s="569">
        <v>0</v>
      </c>
      <c r="BA34" s="569"/>
      <c r="BB34" s="569"/>
      <c r="BC34" s="569"/>
      <c r="BD34" s="670"/>
      <c r="BE34" s="569"/>
      <c r="BF34" s="569">
        <v>2800</v>
      </c>
      <c r="BG34" s="569">
        <f t="shared" si="20"/>
        <v>0</v>
      </c>
      <c r="BH34" s="569"/>
      <c r="BI34" s="671">
        <v>10</v>
      </c>
      <c r="BJ34" s="672"/>
      <c r="BK34" s="672"/>
      <c r="BL34" s="672"/>
      <c r="BM34" s="672"/>
      <c r="BN34" s="673"/>
      <c r="BO34" s="672"/>
      <c r="BP34" s="672"/>
      <c r="BQ34" s="962"/>
      <c r="BR34" s="962"/>
      <c r="BS34" s="962"/>
      <c r="BT34" s="962"/>
      <c r="BU34" s="963">
        <f t="shared" si="15"/>
        <v>0</v>
      </c>
      <c r="BV34" s="672">
        <f t="shared" si="21"/>
        <v>0</v>
      </c>
      <c r="BW34" s="672"/>
      <c r="BX34" s="674">
        <v>10</v>
      </c>
      <c r="BY34" s="564"/>
      <c r="BZ34" s="564"/>
      <c r="CA34" s="564"/>
      <c r="CB34" s="564"/>
      <c r="CC34" s="675"/>
      <c r="CD34" s="564"/>
      <c r="CE34" s="564"/>
      <c r="CF34" s="564">
        <f t="shared" si="22"/>
        <v>0</v>
      </c>
      <c r="CG34" s="564"/>
      <c r="CH34" s="539">
        <v>10</v>
      </c>
      <c r="CI34" s="676">
        <v>0</v>
      </c>
      <c r="CJ34" s="676"/>
      <c r="CK34" s="577"/>
      <c r="CL34" s="577"/>
      <c r="CM34" s="577"/>
      <c r="CN34" s="676">
        <v>0</v>
      </c>
      <c r="CO34" s="577"/>
      <c r="CP34" s="676">
        <f t="shared" si="23"/>
        <v>0</v>
      </c>
      <c r="CQ34" s="578"/>
      <c r="CR34" s="649">
        <v>10</v>
      </c>
      <c r="CS34" s="677"/>
      <c r="CT34" s="677"/>
      <c r="CU34" s="677"/>
      <c r="CV34" s="677"/>
      <c r="CW34" s="677"/>
      <c r="CX34" s="677"/>
      <c r="CY34" s="677"/>
      <c r="CZ34" s="677">
        <f t="shared" si="24"/>
        <v>0</v>
      </c>
      <c r="DA34" s="678"/>
      <c r="DB34" s="521">
        <v>10</v>
      </c>
      <c r="DC34" s="564"/>
      <c r="DD34" s="564"/>
      <c r="DE34" s="564"/>
      <c r="DF34" s="564"/>
      <c r="DG34" s="564"/>
      <c r="DH34" s="564"/>
      <c r="DI34" s="564"/>
      <c r="DJ34" s="564">
        <f t="shared" si="25"/>
        <v>0</v>
      </c>
      <c r="DK34" s="565"/>
      <c r="DL34" s="516">
        <v>10</v>
      </c>
      <c r="DM34" s="560"/>
      <c r="DN34" s="560"/>
      <c r="DO34" s="560"/>
      <c r="DP34" s="560"/>
      <c r="DQ34" s="560"/>
      <c r="DR34" s="560"/>
      <c r="DS34" s="560"/>
      <c r="DT34" s="560">
        <f t="shared" si="26"/>
        <v>0</v>
      </c>
      <c r="DU34" s="562"/>
      <c r="DV34" s="652">
        <v>10</v>
      </c>
      <c r="DW34" s="554"/>
      <c r="DX34" s="554"/>
      <c r="DY34" s="554"/>
      <c r="DZ34" s="554"/>
      <c r="EA34" s="554"/>
      <c r="EB34" s="554"/>
      <c r="EC34" s="554"/>
      <c r="ED34" s="554">
        <f t="shared" si="27"/>
        <v>0</v>
      </c>
      <c r="EE34" s="680"/>
      <c r="EF34" s="533">
        <v>10</v>
      </c>
      <c r="EG34" s="573"/>
      <c r="EH34" s="573"/>
      <c r="EI34" s="573"/>
      <c r="EJ34" s="573"/>
      <c r="EK34" s="573"/>
      <c r="EL34" s="573"/>
      <c r="EM34" s="573"/>
      <c r="EN34" s="573"/>
      <c r="EO34" s="574"/>
      <c r="EP34" s="655">
        <v>10</v>
      </c>
      <c r="EQ34" s="681"/>
      <c r="ER34" s="681"/>
      <c r="ES34" s="681"/>
      <c r="ET34" s="681"/>
      <c r="EU34" s="681"/>
      <c r="EV34" s="681"/>
      <c r="EW34" s="681"/>
      <c r="EX34" s="681"/>
      <c r="EY34" s="682"/>
      <c r="EZ34" s="683">
        <v>10</v>
      </c>
      <c r="FA34" s="577"/>
      <c r="FB34" s="577"/>
      <c r="FC34" s="577"/>
      <c r="FD34" s="577"/>
      <c r="FE34" s="577"/>
      <c r="FF34" s="577"/>
      <c r="FG34" s="577"/>
      <c r="FH34" s="577"/>
      <c r="FI34" s="578"/>
    </row>
    <row r="35" spans="1:185">
      <c r="A35" s="968">
        <v>11</v>
      </c>
      <c r="B35" s="974">
        <v>0</v>
      </c>
      <c r="C35" s="544"/>
      <c r="D35" s="544"/>
      <c r="E35" s="544"/>
      <c r="F35" s="545"/>
      <c r="G35" s="544"/>
      <c r="H35" s="544">
        <v>602</v>
      </c>
      <c r="I35" s="544">
        <f t="shared" si="29"/>
        <v>0</v>
      </c>
      <c r="J35" s="983">
        <v>0</v>
      </c>
      <c r="K35" s="981">
        <v>11</v>
      </c>
      <c r="L35" s="581">
        <v>920</v>
      </c>
      <c r="M35" s="581"/>
      <c r="N35" s="581"/>
      <c r="O35" s="581"/>
      <c r="P35" s="658"/>
      <c r="Q35" s="581"/>
      <c r="R35" s="581"/>
      <c r="S35" s="659">
        <f t="shared" si="16"/>
        <v>920</v>
      </c>
      <c r="T35" s="581">
        <v>50</v>
      </c>
      <c r="U35" s="660">
        <v>11</v>
      </c>
      <c r="V35" s="661"/>
      <c r="W35" s="661"/>
      <c r="X35" s="661"/>
      <c r="Y35" s="661"/>
      <c r="Z35" s="686"/>
      <c r="AA35" s="661"/>
      <c r="AB35" s="661"/>
      <c r="AC35" s="661">
        <f t="shared" si="17"/>
        <v>0</v>
      </c>
      <c r="AD35" s="661">
        <v>0</v>
      </c>
      <c r="AE35" s="663">
        <v>11</v>
      </c>
      <c r="AF35" s="554"/>
      <c r="AG35" s="554"/>
      <c r="AH35" s="554"/>
      <c r="AI35" s="554"/>
      <c r="AJ35" s="665"/>
      <c r="AK35" s="554"/>
      <c r="AL35" s="554"/>
      <c r="AM35" s="554">
        <f t="shared" si="18"/>
        <v>0</v>
      </c>
      <c r="AN35" s="554"/>
      <c r="AO35" s="666">
        <v>11</v>
      </c>
      <c r="AP35" s="558">
        <v>0</v>
      </c>
      <c r="AQ35" s="558">
        <v>0</v>
      </c>
      <c r="AR35" s="558"/>
      <c r="AS35" s="558"/>
      <c r="AT35" s="667"/>
      <c r="AU35" s="558">
        <v>0</v>
      </c>
      <c r="AV35" s="558">
        <v>0</v>
      </c>
      <c r="AW35" s="558">
        <f t="shared" si="19"/>
        <v>0</v>
      </c>
      <c r="AX35" s="558">
        <v>0</v>
      </c>
      <c r="AY35" s="668">
        <v>11</v>
      </c>
      <c r="AZ35" s="569">
        <v>0</v>
      </c>
      <c r="BA35" s="569"/>
      <c r="BB35" s="569"/>
      <c r="BC35" s="569"/>
      <c r="BD35" s="670"/>
      <c r="BE35" s="569"/>
      <c r="BF35" s="569">
        <v>2800</v>
      </c>
      <c r="BG35" s="569">
        <f t="shared" si="20"/>
        <v>0</v>
      </c>
      <c r="BH35" s="569">
        <v>0</v>
      </c>
      <c r="BI35" s="671">
        <v>11</v>
      </c>
      <c r="BJ35" s="672"/>
      <c r="BK35" s="672"/>
      <c r="BL35" s="672"/>
      <c r="BM35" s="672"/>
      <c r="BN35" s="673"/>
      <c r="BO35" s="672"/>
      <c r="BP35" s="672"/>
      <c r="BQ35" s="962"/>
      <c r="BR35" s="962"/>
      <c r="BS35" s="962"/>
      <c r="BT35" s="962"/>
      <c r="BU35" s="963">
        <f t="shared" si="15"/>
        <v>0</v>
      </c>
      <c r="BV35" s="672">
        <f t="shared" si="21"/>
        <v>0</v>
      </c>
      <c r="BW35" s="672"/>
      <c r="BX35" s="674">
        <v>11</v>
      </c>
      <c r="BY35" s="564">
        <v>0</v>
      </c>
      <c r="BZ35" s="564">
        <v>0</v>
      </c>
      <c r="CA35" s="564"/>
      <c r="CB35" s="564"/>
      <c r="CC35" s="675"/>
      <c r="CD35" s="564"/>
      <c r="CE35" s="564"/>
      <c r="CF35" s="564">
        <f t="shared" si="22"/>
        <v>0</v>
      </c>
      <c r="CG35" s="564">
        <v>0</v>
      </c>
      <c r="CH35" s="539">
        <v>11</v>
      </c>
      <c r="CI35" s="676">
        <v>0</v>
      </c>
      <c r="CJ35" s="676"/>
      <c r="CK35" s="577"/>
      <c r="CL35" s="577"/>
      <c r="CM35" s="577"/>
      <c r="CN35" s="676">
        <v>0</v>
      </c>
      <c r="CO35" s="577"/>
      <c r="CP35" s="676">
        <f t="shared" si="23"/>
        <v>0</v>
      </c>
      <c r="CQ35" s="578"/>
      <c r="CR35" s="649">
        <v>11</v>
      </c>
      <c r="CS35" s="677"/>
      <c r="CT35" s="677"/>
      <c r="CU35" s="677"/>
      <c r="CV35" s="677"/>
      <c r="CW35" s="677"/>
      <c r="CX35" s="677"/>
      <c r="CY35" s="677"/>
      <c r="CZ35" s="677">
        <f t="shared" si="24"/>
        <v>0</v>
      </c>
      <c r="DA35" s="678"/>
      <c r="DB35" s="521">
        <v>11</v>
      </c>
      <c r="DC35" s="564">
        <v>0</v>
      </c>
      <c r="DD35" s="564">
        <v>0</v>
      </c>
      <c r="DE35" s="564"/>
      <c r="DF35" s="564"/>
      <c r="DG35" s="564"/>
      <c r="DH35" s="564">
        <v>0</v>
      </c>
      <c r="DI35" s="564">
        <v>0</v>
      </c>
      <c r="DJ35" s="564">
        <f t="shared" si="25"/>
        <v>0</v>
      </c>
      <c r="DK35" s="565">
        <v>0</v>
      </c>
      <c r="DL35" s="516">
        <v>11</v>
      </c>
      <c r="DM35" s="560"/>
      <c r="DN35" s="560"/>
      <c r="DO35" s="560"/>
      <c r="DP35" s="560"/>
      <c r="DQ35" s="560"/>
      <c r="DR35" s="560"/>
      <c r="DS35" s="560"/>
      <c r="DT35" s="560">
        <f t="shared" si="26"/>
        <v>0</v>
      </c>
      <c r="DU35" s="562"/>
      <c r="DV35" s="652">
        <v>11</v>
      </c>
      <c r="DW35" s="554">
        <v>0</v>
      </c>
      <c r="DX35" s="554">
        <v>0</v>
      </c>
      <c r="DY35" s="554"/>
      <c r="DZ35" s="554"/>
      <c r="EA35" s="554"/>
      <c r="EB35" s="554">
        <v>0</v>
      </c>
      <c r="EC35" s="554">
        <v>0</v>
      </c>
      <c r="ED35" s="554">
        <f t="shared" si="27"/>
        <v>0</v>
      </c>
      <c r="EE35" s="680">
        <v>0</v>
      </c>
      <c r="EF35" s="533">
        <v>11</v>
      </c>
      <c r="EG35" s="573"/>
      <c r="EH35" s="573"/>
      <c r="EI35" s="573"/>
      <c r="EJ35" s="573"/>
      <c r="EK35" s="573"/>
      <c r="EL35" s="573"/>
      <c r="EM35" s="573"/>
      <c r="EN35" s="573"/>
      <c r="EO35" s="574"/>
      <c r="EP35" s="655">
        <v>11</v>
      </c>
      <c r="EQ35" s="681"/>
      <c r="ER35" s="681"/>
      <c r="ES35" s="681"/>
      <c r="ET35" s="681"/>
      <c r="EU35" s="681"/>
      <c r="EV35" s="681"/>
      <c r="EW35" s="681"/>
      <c r="EX35" s="681"/>
      <c r="EY35" s="682"/>
      <c r="EZ35" s="683">
        <v>11</v>
      </c>
      <c r="FA35" s="577"/>
      <c r="FB35" s="577"/>
      <c r="FC35" s="577"/>
      <c r="FD35" s="577"/>
      <c r="FE35" s="577"/>
      <c r="FF35" s="577"/>
      <c r="FG35" s="577"/>
      <c r="FH35" s="577"/>
      <c r="FI35" s="578"/>
    </row>
    <row r="36" spans="1:185">
      <c r="A36" s="968">
        <v>12</v>
      </c>
      <c r="B36" s="974">
        <v>0</v>
      </c>
      <c r="C36" s="544"/>
      <c r="D36" s="544"/>
      <c r="E36" s="544"/>
      <c r="F36" s="545"/>
      <c r="G36" s="544"/>
      <c r="H36" s="544">
        <v>602</v>
      </c>
      <c r="I36" s="544">
        <f>B36+C36+D36+E36-F36-G36</f>
        <v>0</v>
      </c>
      <c r="J36" s="983">
        <v>0</v>
      </c>
      <c r="K36" s="981">
        <v>12</v>
      </c>
      <c r="L36" s="581">
        <v>395</v>
      </c>
      <c r="M36" s="581"/>
      <c r="N36" s="581"/>
      <c r="O36" s="581"/>
      <c r="P36" s="658"/>
      <c r="Q36" s="581"/>
      <c r="R36" s="581"/>
      <c r="S36" s="659">
        <f t="shared" si="16"/>
        <v>395</v>
      </c>
      <c r="T36" s="581">
        <v>33</v>
      </c>
      <c r="U36" s="660">
        <v>12</v>
      </c>
      <c r="V36" s="661"/>
      <c r="W36" s="661"/>
      <c r="X36" s="661"/>
      <c r="Y36" s="661"/>
      <c r="Z36" s="686"/>
      <c r="AA36" s="661"/>
      <c r="AB36" s="661"/>
      <c r="AC36" s="661">
        <f t="shared" si="17"/>
        <v>0</v>
      </c>
      <c r="AD36" s="661">
        <v>0</v>
      </c>
      <c r="AE36" s="663">
        <v>12</v>
      </c>
      <c r="AF36" s="554"/>
      <c r="AG36" s="554"/>
      <c r="AH36" s="554"/>
      <c r="AI36" s="554"/>
      <c r="AJ36" s="665"/>
      <c r="AK36" s="554"/>
      <c r="AL36" s="554"/>
      <c r="AM36" s="554">
        <f t="shared" si="18"/>
        <v>0</v>
      </c>
      <c r="AN36" s="554"/>
      <c r="AO36" s="666">
        <v>12</v>
      </c>
      <c r="AP36" s="558">
        <v>0</v>
      </c>
      <c r="AQ36" s="558">
        <v>0</v>
      </c>
      <c r="AR36" s="558"/>
      <c r="AS36" s="558"/>
      <c r="AT36" s="667"/>
      <c r="AU36" s="558">
        <v>0</v>
      </c>
      <c r="AV36" s="558">
        <v>0</v>
      </c>
      <c r="AW36" s="558">
        <f t="shared" si="19"/>
        <v>0</v>
      </c>
      <c r="AX36" s="558">
        <v>0</v>
      </c>
      <c r="AY36" s="668">
        <v>12</v>
      </c>
      <c r="AZ36" s="569">
        <v>0</v>
      </c>
      <c r="BA36" s="569"/>
      <c r="BB36" s="569"/>
      <c r="BC36" s="569"/>
      <c r="BD36" s="670"/>
      <c r="BE36" s="569"/>
      <c r="BF36" s="569">
        <v>2800</v>
      </c>
      <c r="BG36" s="569">
        <f t="shared" si="20"/>
        <v>0</v>
      </c>
      <c r="BH36" s="569">
        <v>0</v>
      </c>
      <c r="BI36" s="671">
        <v>12</v>
      </c>
      <c r="BJ36" s="672"/>
      <c r="BK36" s="672"/>
      <c r="BL36" s="672"/>
      <c r="BM36" s="672"/>
      <c r="BN36" s="673"/>
      <c r="BO36" s="672"/>
      <c r="BP36" s="672"/>
      <c r="BQ36" s="962"/>
      <c r="BR36" s="962"/>
      <c r="BS36" s="962"/>
      <c r="BT36" s="962"/>
      <c r="BU36" s="963">
        <f t="shared" si="15"/>
        <v>0</v>
      </c>
      <c r="BV36" s="672">
        <f t="shared" si="21"/>
        <v>0</v>
      </c>
      <c r="BW36" s="672"/>
      <c r="BX36" s="674">
        <v>12</v>
      </c>
      <c r="BY36" s="564"/>
      <c r="BZ36" s="564"/>
      <c r="CA36" s="564"/>
      <c r="CB36" s="564"/>
      <c r="CC36" s="675"/>
      <c r="CD36" s="564"/>
      <c r="CE36" s="564"/>
      <c r="CF36" s="564">
        <f t="shared" si="22"/>
        <v>0</v>
      </c>
      <c r="CG36" s="564"/>
      <c r="CH36" s="539">
        <v>12</v>
      </c>
      <c r="CI36" s="676">
        <v>0</v>
      </c>
      <c r="CJ36" s="676"/>
      <c r="CK36" s="577"/>
      <c r="CL36" s="577"/>
      <c r="CM36" s="577"/>
      <c r="CN36" s="676">
        <v>0</v>
      </c>
      <c r="CO36" s="577"/>
      <c r="CP36" s="676">
        <f t="shared" si="23"/>
        <v>0</v>
      </c>
      <c r="CQ36" s="578"/>
      <c r="CR36" s="649">
        <v>12</v>
      </c>
      <c r="CS36" s="677"/>
      <c r="CT36" s="677"/>
      <c r="CU36" s="677"/>
      <c r="CV36" s="677"/>
      <c r="CW36" s="677"/>
      <c r="CX36" s="677"/>
      <c r="CY36" s="677"/>
      <c r="CZ36" s="677">
        <f t="shared" si="24"/>
        <v>0</v>
      </c>
      <c r="DA36" s="678"/>
      <c r="DB36" s="521">
        <v>12</v>
      </c>
      <c r="DC36" s="564"/>
      <c r="DD36" s="564"/>
      <c r="DE36" s="564"/>
      <c r="DF36" s="564"/>
      <c r="DG36" s="564"/>
      <c r="DH36" s="564"/>
      <c r="DI36" s="564"/>
      <c r="DJ36" s="564">
        <f t="shared" si="25"/>
        <v>0</v>
      </c>
      <c r="DK36" s="565"/>
      <c r="DL36" s="516">
        <v>12</v>
      </c>
      <c r="DM36" s="560">
        <v>0</v>
      </c>
      <c r="DN36" s="560">
        <v>0</v>
      </c>
      <c r="DO36" s="560"/>
      <c r="DP36" s="560"/>
      <c r="DQ36" s="560"/>
      <c r="DR36" s="560">
        <v>0</v>
      </c>
      <c r="DS36" s="560">
        <v>0</v>
      </c>
      <c r="DT36" s="560">
        <f t="shared" si="26"/>
        <v>0</v>
      </c>
      <c r="DU36" s="562">
        <v>0</v>
      </c>
      <c r="DV36" s="652">
        <v>12</v>
      </c>
      <c r="DW36" s="554"/>
      <c r="DX36" s="554"/>
      <c r="DY36" s="554"/>
      <c r="DZ36" s="554"/>
      <c r="EA36" s="554"/>
      <c r="EB36" s="554"/>
      <c r="EC36" s="554"/>
      <c r="ED36" s="554">
        <f t="shared" si="27"/>
        <v>0</v>
      </c>
      <c r="EE36" s="680">
        <v>0</v>
      </c>
      <c r="EF36" s="533">
        <v>12</v>
      </c>
      <c r="EG36" s="573"/>
      <c r="EH36" s="573"/>
      <c r="EI36" s="573"/>
      <c r="EJ36" s="573"/>
      <c r="EK36" s="573"/>
      <c r="EL36" s="573"/>
      <c r="EM36" s="573"/>
      <c r="EN36" s="573"/>
      <c r="EO36" s="574"/>
      <c r="EP36" s="655">
        <v>12</v>
      </c>
      <c r="EQ36" s="681"/>
      <c r="ER36" s="681"/>
      <c r="ES36" s="681"/>
      <c r="ET36" s="681"/>
      <c r="EU36" s="681"/>
      <c r="EV36" s="681"/>
      <c r="EW36" s="681"/>
      <c r="EX36" s="681"/>
      <c r="EY36" s="682"/>
      <c r="EZ36" s="683">
        <v>12</v>
      </c>
      <c r="FA36" s="577"/>
      <c r="FB36" s="577"/>
      <c r="FC36" s="577"/>
      <c r="FD36" s="577"/>
      <c r="FE36" s="577"/>
      <c r="FF36" s="577"/>
      <c r="FG36" s="577"/>
      <c r="FH36" s="577"/>
      <c r="FI36" s="578"/>
    </row>
    <row r="37" spans="1:185" ht="25.2" thickBot="1">
      <c r="A37" s="968">
        <v>13</v>
      </c>
      <c r="B37" s="976">
        <v>0</v>
      </c>
      <c r="C37" s="831"/>
      <c r="D37" s="831"/>
      <c r="E37" s="831"/>
      <c r="F37" s="832"/>
      <c r="G37" s="831"/>
      <c r="H37" s="831">
        <v>602</v>
      </c>
      <c r="I37" s="831">
        <f>+B37+C37+D37+E37-F37-G37</f>
        <v>0</v>
      </c>
      <c r="J37" s="833">
        <v>0</v>
      </c>
      <c r="K37" s="981">
        <v>13</v>
      </c>
      <c r="L37" s="581">
        <v>370</v>
      </c>
      <c r="M37" s="581"/>
      <c r="N37" s="581"/>
      <c r="O37" s="581"/>
      <c r="P37" s="658"/>
      <c r="Q37" s="581"/>
      <c r="R37" s="581"/>
      <c r="S37" s="659">
        <f t="shared" si="16"/>
        <v>370</v>
      </c>
      <c r="T37" s="581">
        <v>35</v>
      </c>
      <c r="U37" s="660">
        <v>13</v>
      </c>
      <c r="V37" s="661">
        <v>0</v>
      </c>
      <c r="W37" s="661"/>
      <c r="X37" s="661"/>
      <c r="Y37" s="661"/>
      <c r="Z37" s="686"/>
      <c r="AA37" s="661">
        <v>0</v>
      </c>
      <c r="AB37" s="661">
        <v>0</v>
      </c>
      <c r="AC37" s="661">
        <f t="shared" si="17"/>
        <v>0</v>
      </c>
      <c r="AD37" s="661">
        <v>0</v>
      </c>
      <c r="AE37" s="663">
        <v>13</v>
      </c>
      <c r="AF37" s="554"/>
      <c r="AG37" s="554"/>
      <c r="AH37" s="554"/>
      <c r="AI37" s="554"/>
      <c r="AJ37" s="665"/>
      <c r="AK37" s="554"/>
      <c r="AL37" s="554"/>
      <c r="AM37" s="554">
        <f t="shared" si="18"/>
        <v>0</v>
      </c>
      <c r="AN37" s="554"/>
      <c r="AO37" s="666">
        <v>13</v>
      </c>
      <c r="AP37" s="558"/>
      <c r="AQ37" s="558"/>
      <c r="AR37" s="558"/>
      <c r="AS37" s="558"/>
      <c r="AT37" s="667"/>
      <c r="AU37" s="558"/>
      <c r="AV37" s="558"/>
      <c r="AW37" s="558">
        <f t="shared" si="19"/>
        <v>0</v>
      </c>
      <c r="AX37" s="558"/>
      <c r="AY37" s="668">
        <v>13</v>
      </c>
      <c r="AZ37" s="569">
        <v>0</v>
      </c>
      <c r="BA37" s="569"/>
      <c r="BB37" s="569"/>
      <c r="BC37" s="569"/>
      <c r="BD37" s="670"/>
      <c r="BE37" s="569"/>
      <c r="BF37" s="569">
        <v>2800</v>
      </c>
      <c r="BG37" s="569">
        <f t="shared" si="20"/>
        <v>0</v>
      </c>
      <c r="BH37" s="569"/>
      <c r="BI37" s="671">
        <v>13</v>
      </c>
      <c r="BJ37" s="672"/>
      <c r="BK37" s="672"/>
      <c r="BL37" s="672"/>
      <c r="BM37" s="672"/>
      <c r="BN37" s="673"/>
      <c r="BO37" s="672"/>
      <c r="BP37" s="672"/>
      <c r="BQ37" s="962"/>
      <c r="BR37" s="962"/>
      <c r="BS37" s="962"/>
      <c r="BT37" s="962"/>
      <c r="BU37" s="963">
        <f t="shared" si="15"/>
        <v>0</v>
      </c>
      <c r="BV37" s="672">
        <f t="shared" si="21"/>
        <v>0</v>
      </c>
      <c r="BW37" s="672"/>
      <c r="BX37" s="674">
        <v>13</v>
      </c>
      <c r="BY37" s="564">
        <v>0</v>
      </c>
      <c r="BZ37" s="564">
        <v>0</v>
      </c>
      <c r="CA37" s="564"/>
      <c r="CB37" s="564"/>
      <c r="CC37" s="675"/>
      <c r="CD37" s="564"/>
      <c r="CE37" s="564"/>
      <c r="CF37" s="564">
        <f t="shared" si="22"/>
        <v>0</v>
      </c>
      <c r="CG37" s="564">
        <v>0</v>
      </c>
      <c r="CH37" s="539">
        <v>13</v>
      </c>
      <c r="CI37" s="676">
        <v>0</v>
      </c>
      <c r="CJ37" s="676"/>
      <c r="CK37" s="577"/>
      <c r="CL37" s="577"/>
      <c r="CM37" s="577"/>
      <c r="CN37" s="676">
        <v>0</v>
      </c>
      <c r="CO37" s="577"/>
      <c r="CP37" s="676">
        <f t="shared" si="23"/>
        <v>0</v>
      </c>
      <c r="CQ37" s="578"/>
      <c r="CR37" s="649">
        <v>13</v>
      </c>
      <c r="CS37" s="677"/>
      <c r="CT37" s="677"/>
      <c r="CU37" s="677"/>
      <c r="CV37" s="677"/>
      <c r="CW37" s="677"/>
      <c r="CX37" s="677"/>
      <c r="CY37" s="677"/>
      <c r="CZ37" s="677">
        <f t="shared" si="24"/>
        <v>0</v>
      </c>
      <c r="DA37" s="678"/>
      <c r="DB37" s="521">
        <v>13</v>
      </c>
      <c r="DC37" s="564"/>
      <c r="DD37" s="564"/>
      <c r="DE37" s="564"/>
      <c r="DF37" s="564"/>
      <c r="DG37" s="564"/>
      <c r="DH37" s="564"/>
      <c r="DI37" s="564"/>
      <c r="DJ37" s="564">
        <f t="shared" si="25"/>
        <v>0</v>
      </c>
      <c r="DK37" s="565"/>
      <c r="DL37" s="516">
        <v>13</v>
      </c>
      <c r="DM37" s="560">
        <v>0</v>
      </c>
      <c r="DN37" s="560">
        <v>0</v>
      </c>
      <c r="DO37" s="560"/>
      <c r="DP37" s="560"/>
      <c r="DQ37" s="560"/>
      <c r="DR37" s="560">
        <v>0</v>
      </c>
      <c r="DS37" s="560">
        <v>0</v>
      </c>
      <c r="DT37" s="560">
        <f t="shared" si="26"/>
        <v>0</v>
      </c>
      <c r="DU37" s="562">
        <v>0</v>
      </c>
      <c r="DV37" s="652">
        <v>13</v>
      </c>
      <c r="DW37" s="554">
        <v>0</v>
      </c>
      <c r="DX37" s="554">
        <v>0</v>
      </c>
      <c r="DY37" s="554"/>
      <c r="DZ37" s="554"/>
      <c r="EA37" s="554"/>
      <c r="EB37" s="554">
        <v>0</v>
      </c>
      <c r="EC37" s="554">
        <v>0</v>
      </c>
      <c r="ED37" s="554">
        <f t="shared" si="27"/>
        <v>0</v>
      </c>
      <c r="EE37" s="680">
        <v>0</v>
      </c>
      <c r="EF37" s="533">
        <v>13</v>
      </c>
      <c r="EG37" s="573"/>
      <c r="EH37" s="573"/>
      <c r="EI37" s="573"/>
      <c r="EJ37" s="573"/>
      <c r="EK37" s="573"/>
      <c r="EL37" s="573"/>
      <c r="EM37" s="573"/>
      <c r="EN37" s="573"/>
      <c r="EO37" s="574"/>
      <c r="EP37" s="655">
        <v>13</v>
      </c>
      <c r="EQ37" s="681"/>
      <c r="ER37" s="681"/>
      <c r="ES37" s="681"/>
      <c r="ET37" s="681"/>
      <c r="EU37" s="681"/>
      <c r="EV37" s="681"/>
      <c r="EW37" s="681"/>
      <c r="EX37" s="681"/>
      <c r="EY37" s="682"/>
      <c r="EZ37" s="683">
        <v>13</v>
      </c>
      <c r="FA37" s="577"/>
      <c r="FB37" s="577"/>
      <c r="FC37" s="577"/>
      <c r="FD37" s="577"/>
      <c r="FE37" s="577"/>
      <c r="FF37" s="577"/>
      <c r="FG37" s="577"/>
      <c r="FH37" s="577"/>
      <c r="FI37" s="578"/>
    </row>
    <row r="38" spans="1:185">
      <c r="A38" s="627"/>
      <c r="B38" s="986">
        <f>SUM(B25:B37)</f>
        <v>0</v>
      </c>
      <c r="C38" s="986">
        <f>SUM(C25:C37)</f>
        <v>0</v>
      </c>
      <c r="D38" s="986"/>
      <c r="E38" s="986"/>
      <c r="F38" s="987">
        <f>SUM(F25:F37)</f>
        <v>0</v>
      </c>
      <c r="G38" s="986">
        <f>SUM(G25:G37)</f>
        <v>0</v>
      </c>
      <c r="H38" s="986"/>
      <c r="I38" s="986">
        <f>SUM(I25:I37)</f>
        <v>0</v>
      </c>
      <c r="J38" s="986">
        <f>SUM(J25:J37)</f>
        <v>0</v>
      </c>
      <c r="K38" s="627"/>
      <c r="L38" s="628">
        <f>SUM(L25:L37)</f>
        <v>6084</v>
      </c>
      <c r="M38" s="628">
        <f>SUM(M25:M37)</f>
        <v>0</v>
      </c>
      <c r="N38" s="628"/>
      <c r="O38" s="628"/>
      <c r="P38" s="629"/>
      <c r="Q38" s="628">
        <f>SUM(Q25:Q37)</f>
        <v>0</v>
      </c>
      <c r="R38" s="628"/>
      <c r="S38" s="628">
        <f>SUM(S25:S37)</f>
        <v>6084</v>
      </c>
      <c r="T38" s="628">
        <f>SUM(T25:T37)</f>
        <v>502</v>
      </c>
      <c r="U38" s="627"/>
      <c r="V38" s="628">
        <f>SUM(V25:V37)</f>
        <v>0</v>
      </c>
      <c r="W38" s="628">
        <f>SUM(W25:W37)</f>
        <v>0</v>
      </c>
      <c r="X38" s="628"/>
      <c r="Y38" s="628"/>
      <c r="Z38" s="629">
        <f>SUM(Z25:Z37)</f>
        <v>0</v>
      </c>
      <c r="AA38" s="628">
        <f>SUM(AA25:AA37)</f>
        <v>0</v>
      </c>
      <c r="AB38" s="628"/>
      <c r="AC38" s="628">
        <f>SUM(AC25:AC37)</f>
        <v>0</v>
      </c>
      <c r="AD38" s="628">
        <f>SUM(AD25:AD37)</f>
        <v>0</v>
      </c>
      <c r="AE38" s="627"/>
      <c r="AF38" s="628">
        <f>SUM(AF25:AF37)</f>
        <v>0</v>
      </c>
      <c r="AG38" s="628">
        <f>SUM(AG25:AG37)</f>
        <v>0</v>
      </c>
      <c r="AH38" s="628"/>
      <c r="AI38" s="628"/>
      <c r="AJ38" s="629">
        <f>SUM(AJ25:AJ37)</f>
        <v>0</v>
      </c>
      <c r="AK38" s="628">
        <f>SUM(AK25:AK37)</f>
        <v>0</v>
      </c>
      <c r="AL38" s="628"/>
      <c r="AM38" s="628">
        <f>SUM(AM25:AM37)</f>
        <v>0</v>
      </c>
      <c r="AN38" s="628">
        <f>SUM(AN25:AN37)</f>
        <v>0</v>
      </c>
      <c r="AO38" s="627"/>
      <c r="AP38" s="628">
        <f>SUM(AP25:AP37)</f>
        <v>0</v>
      </c>
      <c r="AQ38" s="628">
        <f>SUM(AQ25:AQ37)</f>
        <v>0</v>
      </c>
      <c r="AR38" s="628"/>
      <c r="AS38" s="628"/>
      <c r="AT38" s="629">
        <f>SUM(AT25:AT37)</f>
        <v>0</v>
      </c>
      <c r="AU38" s="628">
        <f>SUM(AU25:AU37)</f>
        <v>0</v>
      </c>
      <c r="AV38" s="628">
        <f>SUM(AV25:AV37)</f>
        <v>0</v>
      </c>
      <c r="AW38" s="628">
        <f>SUM(AW25:AW37)</f>
        <v>0</v>
      </c>
      <c r="AX38" s="628">
        <f>SUM(AX25:AX37)</f>
        <v>0</v>
      </c>
      <c r="AY38" s="627"/>
      <c r="AZ38" s="628">
        <f>SUM(AZ25:AZ37)</f>
        <v>125</v>
      </c>
      <c r="BA38" s="628">
        <f>SUM(BA25:BA37)</f>
        <v>0</v>
      </c>
      <c r="BB38" s="628"/>
      <c r="BC38" s="628"/>
      <c r="BD38" s="629">
        <f>SUM(BD25:BD37)</f>
        <v>0</v>
      </c>
      <c r="BE38" s="628">
        <f>SUM(BE25:BE37)</f>
        <v>0</v>
      </c>
      <c r="BF38" s="628"/>
      <c r="BG38" s="628">
        <f>SUM(BG25:BG37)</f>
        <v>125</v>
      </c>
      <c r="BH38" s="628">
        <f>SUM(BH25:BH37)</f>
        <v>65</v>
      </c>
      <c r="BI38" s="627"/>
      <c r="BJ38" s="628">
        <f>SUM(BJ25:BJ37)</f>
        <v>22</v>
      </c>
      <c r="BK38" s="628">
        <f>SUM(BK25:BK37)</f>
        <v>0</v>
      </c>
      <c r="BL38" s="628">
        <f>SUM(BL25:BL37)</f>
        <v>0</v>
      </c>
      <c r="BM38" s="628"/>
      <c r="BN38" s="629"/>
      <c r="BO38" s="628">
        <f>SUM(BO25:BO37)</f>
        <v>0</v>
      </c>
      <c r="BP38" s="628"/>
      <c r="BQ38" s="628"/>
      <c r="BR38" s="628"/>
      <c r="BS38" s="628"/>
      <c r="BT38" s="628"/>
      <c r="BU38" s="628"/>
      <c r="BV38" s="628">
        <f>SUM(BV25:BV37)</f>
        <v>22</v>
      </c>
      <c r="BW38" s="628"/>
      <c r="BX38" s="627"/>
      <c r="BY38" s="628"/>
      <c r="BZ38" s="628"/>
      <c r="CA38" s="628"/>
      <c r="CB38" s="628"/>
      <c r="CC38" s="629"/>
      <c r="CD38" s="628"/>
      <c r="CE38" s="628"/>
      <c r="CF38" s="628"/>
      <c r="CG38" s="628"/>
      <c r="CH38" s="539"/>
      <c r="CI38" s="593">
        <f>SUM(CI25:CI37)</f>
        <v>0</v>
      </c>
      <c r="CJ38" s="593">
        <f>SUM(CJ25:CJ37)</f>
        <v>0</v>
      </c>
      <c r="CK38" s="577"/>
      <c r="CL38" s="577"/>
      <c r="CM38" s="577"/>
      <c r="CN38" s="593"/>
      <c r="CO38" s="577"/>
      <c r="CP38" s="593">
        <f>SUM(CP25:CP37)</f>
        <v>0</v>
      </c>
      <c r="CQ38" s="578">
        <f>SUM(CQ25:CQ37)</f>
        <v>0</v>
      </c>
      <c r="CR38" s="649"/>
      <c r="CS38" s="677">
        <f>SUM(CS25:CS37)</f>
        <v>0</v>
      </c>
      <c r="CT38" s="677">
        <f>SUM(CT25:CT37)</f>
        <v>0</v>
      </c>
      <c r="CU38" s="677"/>
      <c r="CV38" s="677"/>
      <c r="CW38" s="677">
        <f>SUM(CW25:CW37)</f>
        <v>0</v>
      </c>
      <c r="CX38" s="677">
        <f>SUM(CX25:CX37)</f>
        <v>0</v>
      </c>
      <c r="CY38" s="677"/>
      <c r="CZ38" s="677">
        <f>SUM(CZ25:CZ37)</f>
        <v>0</v>
      </c>
      <c r="DA38" s="678">
        <f>SUM(DA25:DA37)</f>
        <v>0</v>
      </c>
      <c r="DB38" s="521"/>
      <c r="DC38" s="564">
        <f>SUM(DC25:DC37)</f>
        <v>0</v>
      </c>
      <c r="DD38" s="564">
        <f>SUM(DD25:DD37)</f>
        <v>0</v>
      </c>
      <c r="DE38" s="564"/>
      <c r="DF38" s="564"/>
      <c r="DG38" s="564"/>
      <c r="DH38" s="564">
        <f>SUM(DH25:DH37)</f>
        <v>0</v>
      </c>
      <c r="DI38" s="564"/>
      <c r="DJ38" s="564">
        <f>SUM(DJ25:DJ37)</f>
        <v>0</v>
      </c>
      <c r="DK38" s="565">
        <f>SUM(DK25:DK37)</f>
        <v>0</v>
      </c>
      <c r="DL38" s="530"/>
      <c r="DM38" s="571">
        <f>SUM(DM25:DM37)</f>
        <v>0</v>
      </c>
      <c r="DN38" s="571">
        <f t="shared" ref="DN38:DU38" si="30">SUM(DN25:DN37)</f>
        <v>0</v>
      </c>
      <c r="DO38" s="571"/>
      <c r="DP38" s="571">
        <f t="shared" si="30"/>
        <v>0</v>
      </c>
      <c r="DQ38" s="571">
        <f t="shared" si="30"/>
        <v>0</v>
      </c>
      <c r="DR38" s="571">
        <f t="shared" si="30"/>
        <v>0</v>
      </c>
      <c r="DS38" s="571">
        <f t="shared" si="30"/>
        <v>0</v>
      </c>
      <c r="DT38" s="571">
        <f t="shared" si="30"/>
        <v>0</v>
      </c>
      <c r="DU38" s="572">
        <f t="shared" si="30"/>
        <v>0</v>
      </c>
      <c r="DV38" s="530"/>
      <c r="DW38" s="571"/>
      <c r="DX38" s="571">
        <f t="shared" ref="DX38:EE38" si="31">SUM(DX25:DX37)</f>
        <v>0</v>
      </c>
      <c r="DY38" s="571">
        <f t="shared" si="31"/>
        <v>0</v>
      </c>
      <c r="DZ38" s="571">
        <f t="shared" si="31"/>
        <v>0</v>
      </c>
      <c r="EA38" s="571">
        <f t="shared" si="31"/>
        <v>0</v>
      </c>
      <c r="EB38" s="571">
        <f t="shared" si="31"/>
        <v>0</v>
      </c>
      <c r="EC38" s="571">
        <f t="shared" si="31"/>
        <v>0</v>
      </c>
      <c r="ED38" s="571">
        <f t="shared" si="31"/>
        <v>0</v>
      </c>
      <c r="EE38" s="572">
        <f t="shared" si="31"/>
        <v>0</v>
      </c>
      <c r="EF38" s="530"/>
      <c r="EG38" s="571">
        <f>SUM(EG25:EG37)</f>
        <v>0</v>
      </c>
      <c r="EH38" s="591">
        <f t="shared" ref="EH38:EO38" si="32">SUM(EH25:EH37)</f>
        <v>0</v>
      </c>
      <c r="EI38" s="571">
        <f t="shared" si="32"/>
        <v>0</v>
      </c>
      <c r="EJ38" s="571">
        <f t="shared" si="32"/>
        <v>0</v>
      </c>
      <c r="EK38" s="571">
        <f t="shared" si="32"/>
        <v>0</v>
      </c>
      <c r="EL38" s="571">
        <f t="shared" si="32"/>
        <v>0</v>
      </c>
      <c r="EM38" s="571">
        <f t="shared" si="32"/>
        <v>0</v>
      </c>
      <c r="EN38" s="591">
        <f t="shared" si="32"/>
        <v>0</v>
      </c>
      <c r="EO38" s="572">
        <f t="shared" si="32"/>
        <v>0</v>
      </c>
      <c r="EP38" s="530"/>
      <c r="EQ38" s="571">
        <f>SUM(EQ25:EQ37)</f>
        <v>0</v>
      </c>
      <c r="ER38" s="571">
        <f t="shared" ref="ER38:EY38" si="33">SUM(ER25:ER37)</f>
        <v>0</v>
      </c>
      <c r="ES38" s="571">
        <f t="shared" si="33"/>
        <v>0</v>
      </c>
      <c r="ET38" s="571">
        <f t="shared" si="33"/>
        <v>0</v>
      </c>
      <c r="EU38" s="571">
        <f t="shared" si="33"/>
        <v>0</v>
      </c>
      <c r="EV38" s="571">
        <f t="shared" si="33"/>
        <v>0</v>
      </c>
      <c r="EW38" s="571">
        <f t="shared" si="33"/>
        <v>0</v>
      </c>
      <c r="EX38" s="571">
        <f t="shared" si="33"/>
        <v>0</v>
      </c>
      <c r="EY38" s="572">
        <f t="shared" si="33"/>
        <v>0</v>
      </c>
      <c r="EZ38" s="530"/>
      <c r="FA38" s="571">
        <f>SUM(FA25:FA37)</f>
        <v>4</v>
      </c>
      <c r="FB38" s="571">
        <f>SUM(FB26:FB37)</f>
        <v>0</v>
      </c>
      <c r="FC38" s="571">
        <f>SUM(FC25:FC37)</f>
        <v>0</v>
      </c>
      <c r="FD38" s="571"/>
      <c r="FE38" s="571"/>
      <c r="FF38" s="571">
        <f>SUM(FF26:FF37)</f>
        <v>0</v>
      </c>
      <c r="FG38" s="571"/>
      <c r="FH38" s="571">
        <f>SUM(FH26:FH37)</f>
        <v>4</v>
      </c>
      <c r="FI38" s="572">
        <f>SUM(FI26:FI37)</f>
        <v>1</v>
      </c>
    </row>
    <row r="39" spans="1:185" s="497" customFormat="1" ht="30">
      <c r="A39" s="1185" t="s">
        <v>228</v>
      </c>
      <c r="B39" s="1186"/>
      <c r="C39" s="1186"/>
      <c r="D39" s="1186"/>
      <c r="E39" s="1186"/>
      <c r="F39" s="1186"/>
      <c r="G39" s="1186"/>
      <c r="H39" s="1186"/>
      <c r="I39" s="1186"/>
      <c r="J39" s="1186"/>
      <c r="K39" s="697"/>
      <c r="L39" s="697"/>
      <c r="M39" s="697"/>
      <c r="N39" s="697"/>
      <c r="O39" s="697"/>
      <c r="P39" s="697"/>
      <c r="Q39" s="697" t="s">
        <v>228</v>
      </c>
      <c r="R39" s="697"/>
      <c r="S39" s="697"/>
      <c r="T39" s="697"/>
      <c r="U39" s="697"/>
      <c r="V39" s="1180" t="s">
        <v>228</v>
      </c>
      <c r="W39" s="1180"/>
      <c r="X39" s="1180"/>
      <c r="Y39" s="1180"/>
      <c r="Z39" s="1180"/>
      <c r="AA39" s="1180"/>
      <c r="AB39" s="1180"/>
      <c r="AC39" s="1180"/>
      <c r="AD39" s="1180"/>
      <c r="AE39" s="697"/>
      <c r="AF39" s="1180" t="s">
        <v>228</v>
      </c>
      <c r="AG39" s="1180"/>
      <c r="AH39" s="1180"/>
      <c r="AI39" s="1180"/>
      <c r="AJ39" s="1180"/>
      <c r="AK39" s="1180"/>
      <c r="AL39" s="1180"/>
      <c r="AM39" s="1180"/>
      <c r="AN39" s="1180"/>
      <c r="AO39" s="697"/>
      <c r="AP39" s="1180" t="s">
        <v>228</v>
      </c>
      <c r="AQ39" s="1180"/>
      <c r="AR39" s="1180"/>
      <c r="AS39" s="1180"/>
      <c r="AT39" s="1180"/>
      <c r="AU39" s="1180"/>
      <c r="AV39" s="1180"/>
      <c r="AW39" s="1180"/>
      <c r="AX39" s="1180"/>
      <c r="AY39" s="697"/>
      <c r="AZ39" s="1180" t="s">
        <v>228</v>
      </c>
      <c r="BA39" s="1180"/>
      <c r="BB39" s="1180"/>
      <c r="BC39" s="1180"/>
      <c r="BD39" s="1180"/>
      <c r="BE39" s="1180"/>
      <c r="BF39" s="1180"/>
      <c r="BG39" s="1180"/>
      <c r="BH39" s="1180"/>
      <c r="BI39" s="697"/>
      <c r="BJ39" s="1180" t="s">
        <v>228</v>
      </c>
      <c r="BK39" s="1180"/>
      <c r="BL39" s="1180"/>
      <c r="BM39" s="1180"/>
      <c r="BN39" s="1180"/>
      <c r="BO39" s="1180"/>
      <c r="BP39" s="1180"/>
      <c r="BQ39" s="1180"/>
      <c r="BR39" s="1180"/>
      <c r="BS39" s="1180"/>
      <c r="BT39" s="1180"/>
      <c r="BU39" s="1180"/>
      <c r="BV39" s="1180"/>
      <c r="BW39" s="1180"/>
      <c r="BX39" s="697"/>
      <c r="BY39" s="1180" t="s">
        <v>228</v>
      </c>
      <c r="BZ39" s="1180"/>
      <c r="CA39" s="1180"/>
      <c r="CB39" s="1180"/>
      <c r="CC39" s="1180"/>
      <c r="CD39" s="1180"/>
      <c r="CE39" s="1180"/>
      <c r="CF39" s="1180"/>
      <c r="CG39" s="1218"/>
      <c r="CH39" s="697"/>
      <c r="CI39" s="1180" t="s">
        <v>228</v>
      </c>
      <c r="CJ39" s="1180"/>
      <c r="CK39" s="1180"/>
      <c r="CL39" s="1180"/>
      <c r="CM39" s="1180"/>
      <c r="CN39" s="1180"/>
      <c r="CO39" s="1180"/>
      <c r="CP39" s="1180"/>
      <c r="CQ39" s="1218"/>
      <c r="CR39" s="697"/>
      <c r="CS39" s="1180" t="s">
        <v>228</v>
      </c>
      <c r="CT39" s="1180"/>
      <c r="CU39" s="1180"/>
      <c r="CV39" s="1180"/>
      <c r="CW39" s="1180"/>
      <c r="CX39" s="1180"/>
      <c r="CY39" s="1180"/>
      <c r="CZ39" s="1180"/>
      <c r="DA39" s="1218"/>
      <c r="DB39" s="697"/>
      <c r="DC39" s="1180" t="s">
        <v>228</v>
      </c>
      <c r="DD39" s="1180"/>
      <c r="DE39" s="1180"/>
      <c r="DF39" s="1180"/>
      <c r="DG39" s="1180"/>
      <c r="DH39" s="1180"/>
      <c r="DI39" s="1180"/>
      <c r="DJ39" s="1180"/>
      <c r="DK39" s="1218"/>
      <c r="DL39" s="697"/>
      <c r="DM39" s="1180" t="s">
        <v>228</v>
      </c>
      <c r="DN39" s="1180"/>
      <c r="DO39" s="1180"/>
      <c r="DP39" s="1180"/>
      <c r="DQ39" s="1180"/>
      <c r="DR39" s="1180"/>
      <c r="DS39" s="1180"/>
      <c r="DT39" s="1180"/>
      <c r="DU39" s="1218"/>
      <c r="DV39" s="697"/>
      <c r="DW39" s="1180" t="s">
        <v>228</v>
      </c>
      <c r="DX39" s="1180"/>
      <c r="DY39" s="1180"/>
      <c r="DZ39" s="1180"/>
      <c r="EA39" s="1180"/>
      <c r="EB39" s="1180"/>
      <c r="EC39" s="1180"/>
      <c r="ED39" s="1180"/>
      <c r="EE39" s="1218"/>
      <c r="EF39" s="697"/>
      <c r="EG39" s="1180" t="s">
        <v>228</v>
      </c>
      <c r="EH39" s="1180"/>
      <c r="EI39" s="1180"/>
      <c r="EJ39" s="1180"/>
      <c r="EK39" s="1180"/>
      <c r="EL39" s="1180"/>
      <c r="EM39" s="1180"/>
      <c r="EN39" s="1180"/>
      <c r="EO39" s="1218"/>
      <c r="EP39" s="698"/>
      <c r="EQ39" s="1101" t="s">
        <v>228</v>
      </c>
      <c r="ER39" s="1101"/>
      <c r="ES39" s="1101"/>
      <c r="ET39" s="1101"/>
      <c r="EU39" s="1101"/>
      <c r="EV39" s="1101"/>
      <c r="EW39" s="1101"/>
      <c r="EX39" s="1101"/>
      <c r="EY39" s="1102"/>
      <c r="EZ39" s="698"/>
      <c r="FA39" s="1101" t="s">
        <v>228</v>
      </c>
      <c r="FB39" s="1101"/>
      <c r="FC39" s="1101"/>
      <c r="FD39" s="1101"/>
      <c r="FE39" s="1101"/>
      <c r="FF39" s="1101"/>
      <c r="FG39" s="1101"/>
      <c r="FH39" s="1101"/>
      <c r="FI39" s="1102"/>
      <c r="FJ39" s="698"/>
      <c r="FK39" s="1101" t="s">
        <v>228</v>
      </c>
      <c r="FL39" s="1101"/>
      <c r="FM39" s="1101"/>
      <c r="FN39" s="1101"/>
      <c r="FO39" s="1101"/>
      <c r="FP39" s="1101"/>
      <c r="FQ39" s="1101"/>
      <c r="FR39" s="1101"/>
      <c r="FS39" s="1102"/>
      <c r="FT39" s="698"/>
      <c r="FU39" s="1101" t="s">
        <v>228</v>
      </c>
      <c r="FV39" s="1101"/>
      <c r="FW39" s="1101"/>
      <c r="FX39" s="1101"/>
      <c r="FY39" s="1101"/>
      <c r="FZ39" s="1101"/>
      <c r="GA39" s="1101"/>
      <c r="GB39" s="1101"/>
      <c r="GC39" s="1102"/>
    </row>
    <row r="40" spans="1:185" s="498" customFormat="1">
      <c r="A40" s="1174" t="s">
        <v>220</v>
      </c>
      <c r="B40" s="1175"/>
      <c r="C40" s="1175"/>
      <c r="D40" s="1175"/>
      <c r="E40" s="1175"/>
      <c r="F40" s="1175"/>
      <c r="G40" s="1175"/>
      <c r="H40" s="1175"/>
      <c r="I40" s="1175"/>
      <c r="J40" s="1175"/>
      <c r="K40" s="1184" t="s">
        <v>308</v>
      </c>
      <c r="L40" s="1184"/>
      <c r="M40" s="1184"/>
      <c r="N40" s="1184"/>
      <c r="O40" s="1184"/>
      <c r="P40" s="1184"/>
      <c r="Q40" s="1184"/>
      <c r="R40" s="1184"/>
      <c r="S40" s="1184"/>
      <c r="T40" s="1184"/>
      <c r="U40" s="1181" t="s">
        <v>208</v>
      </c>
      <c r="V40" s="1181"/>
      <c r="W40" s="1181"/>
      <c r="X40" s="1181"/>
      <c r="Y40" s="1181"/>
      <c r="Z40" s="1181"/>
      <c r="AA40" s="1181"/>
      <c r="AB40" s="1181"/>
      <c r="AC40" s="1181"/>
      <c r="AD40" s="1181"/>
      <c r="AE40" s="1098" t="s">
        <v>243</v>
      </c>
      <c r="AF40" s="1098"/>
      <c r="AG40" s="1098"/>
      <c r="AH40" s="1098"/>
      <c r="AI40" s="1098"/>
      <c r="AJ40" s="1098"/>
      <c r="AK40" s="1098"/>
      <c r="AL40" s="1098"/>
      <c r="AM40" s="1098"/>
      <c r="AN40" s="1098"/>
      <c r="AO40" s="1219" t="s">
        <v>188</v>
      </c>
      <c r="AP40" s="1219"/>
      <c r="AQ40" s="1219"/>
      <c r="AR40" s="1219"/>
      <c r="AS40" s="1219"/>
      <c r="AT40" s="1219"/>
      <c r="AU40" s="1219"/>
      <c r="AV40" s="1219"/>
      <c r="AW40" s="1219"/>
      <c r="AX40" s="1219"/>
      <c r="AY40" s="1200" t="s">
        <v>27</v>
      </c>
      <c r="AZ40" s="1200"/>
      <c r="BA40" s="1200"/>
      <c r="BB40" s="1200"/>
      <c r="BC40" s="1200"/>
      <c r="BD40" s="1200"/>
      <c r="BE40" s="1200"/>
      <c r="BF40" s="1200"/>
      <c r="BG40" s="1200"/>
      <c r="BH40" s="1200"/>
      <c r="BI40" s="1205" t="s">
        <v>28</v>
      </c>
      <c r="BJ40" s="1205"/>
      <c r="BK40" s="1205"/>
      <c r="BL40" s="1205"/>
      <c r="BM40" s="1205"/>
      <c r="BN40" s="1205"/>
      <c r="BO40" s="1205"/>
      <c r="BP40" s="1205"/>
      <c r="BQ40" s="1205"/>
      <c r="BR40" s="1205"/>
      <c r="BS40" s="1205"/>
      <c r="BT40" s="1205"/>
      <c r="BU40" s="1205"/>
      <c r="BV40" s="1205"/>
      <c r="BW40" s="1205"/>
      <c r="BX40" s="1094" t="s">
        <v>218</v>
      </c>
      <c r="BY40" s="1094"/>
      <c r="BZ40" s="1094"/>
      <c r="CA40" s="1094"/>
      <c r="CB40" s="1094"/>
      <c r="CC40" s="1094"/>
      <c r="CD40" s="1094"/>
      <c r="CE40" s="1094"/>
      <c r="CF40" s="1094"/>
      <c r="CG40" s="1112"/>
      <c r="CH40" s="1093" t="s">
        <v>219</v>
      </c>
      <c r="CI40" s="1094"/>
      <c r="CJ40" s="1094"/>
      <c r="CK40" s="1094"/>
      <c r="CL40" s="1094"/>
      <c r="CM40" s="1094"/>
      <c r="CN40" s="1094"/>
      <c r="CO40" s="1094"/>
      <c r="CP40" s="1094"/>
      <c r="CQ40" s="1112"/>
      <c r="CR40" s="1233" t="s">
        <v>188</v>
      </c>
      <c r="CS40" s="1234"/>
      <c r="CT40" s="1234"/>
      <c r="CU40" s="1234"/>
      <c r="CV40" s="1234"/>
      <c r="CW40" s="1234"/>
      <c r="CX40" s="1234"/>
      <c r="CY40" s="1234"/>
      <c r="CZ40" s="1234"/>
      <c r="DA40" s="1235"/>
      <c r="DB40" s="1113" t="s">
        <v>304</v>
      </c>
      <c r="DC40" s="1114"/>
      <c r="DD40" s="1114"/>
      <c r="DE40" s="1114"/>
      <c r="DF40" s="1114"/>
      <c r="DG40" s="1114"/>
      <c r="DH40" s="1114"/>
      <c r="DI40" s="1114"/>
      <c r="DJ40" s="1114"/>
      <c r="DK40" s="1115"/>
      <c r="DL40" s="1097" t="s">
        <v>190</v>
      </c>
      <c r="DM40" s="1098"/>
      <c r="DN40" s="1098"/>
      <c r="DO40" s="1098"/>
      <c r="DP40" s="1098"/>
      <c r="DQ40" s="1098"/>
      <c r="DR40" s="1098"/>
      <c r="DS40" s="1098"/>
      <c r="DT40" s="1098"/>
      <c r="DU40" s="1099"/>
      <c r="DV40" s="1228" t="s">
        <v>277</v>
      </c>
      <c r="DW40" s="1229"/>
      <c r="DX40" s="1229"/>
      <c r="DY40" s="1229"/>
      <c r="DZ40" s="1229"/>
      <c r="EA40" s="1229"/>
      <c r="EB40" s="1229"/>
      <c r="EC40" s="1229"/>
      <c r="ED40" s="1229"/>
      <c r="EE40" s="1230"/>
      <c r="EF40" s="1097" t="s">
        <v>191</v>
      </c>
      <c r="EG40" s="1098"/>
      <c r="EH40" s="1098"/>
      <c r="EI40" s="1098"/>
      <c r="EJ40" s="1098"/>
      <c r="EK40" s="1098"/>
      <c r="EL40" s="1098"/>
      <c r="EM40" s="1098"/>
      <c r="EN40" s="1098"/>
      <c r="EO40" s="1099"/>
      <c r="EP40" s="1097" t="s">
        <v>123</v>
      </c>
      <c r="EQ40" s="1098"/>
      <c r="ER40" s="1098"/>
      <c r="ES40" s="1098"/>
      <c r="ET40" s="1098"/>
      <c r="EU40" s="1098"/>
      <c r="EV40" s="1098"/>
      <c r="EW40" s="1098"/>
      <c r="EX40" s="1098"/>
      <c r="EY40" s="1099"/>
      <c r="EZ40" s="1097" t="s">
        <v>238</v>
      </c>
      <c r="FA40" s="1098"/>
      <c r="FB40" s="1098"/>
      <c r="FC40" s="1098"/>
      <c r="FD40" s="1098"/>
      <c r="FE40" s="1098"/>
      <c r="FF40" s="1098"/>
      <c r="FG40" s="1098"/>
      <c r="FH40" s="1098"/>
      <c r="FI40" s="1099"/>
      <c r="FJ40" s="1097" t="s">
        <v>316</v>
      </c>
      <c r="FK40" s="1098"/>
      <c r="FL40" s="1098"/>
      <c r="FM40" s="1098"/>
      <c r="FN40" s="1098"/>
      <c r="FO40" s="1098"/>
      <c r="FP40" s="1098"/>
      <c r="FQ40" s="1098"/>
      <c r="FR40" s="1098"/>
      <c r="FS40" s="1099"/>
      <c r="FT40" s="1097" t="s">
        <v>327</v>
      </c>
      <c r="FU40" s="1098"/>
      <c r="FV40" s="1098"/>
      <c r="FW40" s="1098"/>
      <c r="FX40" s="1098"/>
      <c r="FY40" s="1098"/>
      <c r="FZ40" s="1098"/>
      <c r="GA40" s="1098"/>
      <c r="GB40" s="1098"/>
      <c r="GC40" s="1099"/>
    </row>
    <row r="41" spans="1:185" ht="25.2" thickBot="1">
      <c r="A41" s="499" t="s">
        <v>222</v>
      </c>
      <c r="B41" s="969" t="s">
        <v>223</v>
      </c>
      <c r="C41" s="969" t="s">
        <v>224</v>
      </c>
      <c r="D41" s="969"/>
      <c r="E41" s="969"/>
      <c r="F41" s="806" t="s">
        <v>225</v>
      </c>
      <c r="G41" s="969" t="s">
        <v>17</v>
      </c>
      <c r="H41" s="969" t="s">
        <v>10</v>
      </c>
      <c r="I41" s="969" t="s">
        <v>236</v>
      </c>
      <c r="J41" s="969" t="s">
        <v>206</v>
      </c>
      <c r="K41" s="502" t="s">
        <v>222</v>
      </c>
      <c r="L41" s="502" t="s">
        <v>223</v>
      </c>
      <c r="M41" s="502" t="s">
        <v>224</v>
      </c>
      <c r="N41" s="502"/>
      <c r="O41" s="502"/>
      <c r="P41" s="502" t="s">
        <v>225</v>
      </c>
      <c r="Q41" s="502" t="s">
        <v>17</v>
      </c>
      <c r="R41" s="502" t="s">
        <v>10</v>
      </c>
      <c r="S41" s="503" t="s">
        <v>236</v>
      </c>
      <c r="T41" s="504" t="s">
        <v>206</v>
      </c>
      <c r="U41" s="699" t="s">
        <v>222</v>
      </c>
      <c r="V41" s="699" t="s">
        <v>223</v>
      </c>
      <c r="W41" s="699" t="s">
        <v>224</v>
      </c>
      <c r="X41" s="699"/>
      <c r="Y41" s="699"/>
      <c r="Z41" s="699" t="s">
        <v>225</v>
      </c>
      <c r="AA41" s="699" t="s">
        <v>17</v>
      </c>
      <c r="AB41" s="699" t="s">
        <v>10</v>
      </c>
      <c r="AC41" s="700" t="s">
        <v>236</v>
      </c>
      <c r="AD41" s="701" t="s">
        <v>206</v>
      </c>
      <c r="AE41" s="509" t="s">
        <v>222</v>
      </c>
      <c r="AF41" s="509" t="s">
        <v>223</v>
      </c>
      <c r="AG41" s="509" t="s">
        <v>224</v>
      </c>
      <c r="AH41" s="509"/>
      <c r="AI41" s="509"/>
      <c r="AJ41" s="509" t="s">
        <v>225</v>
      </c>
      <c r="AK41" s="509" t="s">
        <v>17</v>
      </c>
      <c r="AL41" s="509" t="s">
        <v>10</v>
      </c>
      <c r="AM41" s="511" t="s">
        <v>236</v>
      </c>
      <c r="AN41" s="512" t="s">
        <v>206</v>
      </c>
      <c r="AO41" s="513" t="s">
        <v>222</v>
      </c>
      <c r="AP41" s="513" t="s">
        <v>223</v>
      </c>
      <c r="AQ41" s="513" t="s">
        <v>224</v>
      </c>
      <c r="AR41" s="513"/>
      <c r="AS41" s="513"/>
      <c r="AT41" s="513" t="s">
        <v>225</v>
      </c>
      <c r="AU41" s="513" t="s">
        <v>17</v>
      </c>
      <c r="AV41" s="513" t="s">
        <v>10</v>
      </c>
      <c r="AW41" s="514" t="s">
        <v>236</v>
      </c>
      <c r="AX41" s="515" t="s">
        <v>206</v>
      </c>
      <c r="AY41" s="527" t="s">
        <v>222</v>
      </c>
      <c r="AZ41" s="527" t="s">
        <v>223</v>
      </c>
      <c r="BA41" s="527" t="s">
        <v>224</v>
      </c>
      <c r="BB41" s="527"/>
      <c r="BC41" s="527"/>
      <c r="BD41" s="527" t="s">
        <v>225</v>
      </c>
      <c r="BE41" s="527" t="s">
        <v>17</v>
      </c>
      <c r="BF41" s="527" t="s">
        <v>10</v>
      </c>
      <c r="BG41" s="528" t="s">
        <v>236</v>
      </c>
      <c r="BH41" s="529" t="s">
        <v>206</v>
      </c>
      <c r="BI41" s="702" t="s">
        <v>222</v>
      </c>
      <c r="BJ41" s="702" t="s">
        <v>223</v>
      </c>
      <c r="BK41" s="702" t="s">
        <v>224</v>
      </c>
      <c r="BL41" s="702" t="s">
        <v>237</v>
      </c>
      <c r="BM41" s="702"/>
      <c r="BN41" s="702" t="s">
        <v>225</v>
      </c>
      <c r="BO41" s="702" t="s">
        <v>17</v>
      </c>
      <c r="BP41" s="702" t="s">
        <v>10</v>
      </c>
      <c r="BQ41" s="961" t="s">
        <v>376</v>
      </c>
      <c r="BR41" s="961" t="s">
        <v>377</v>
      </c>
      <c r="BS41" s="961" t="s">
        <v>378</v>
      </c>
      <c r="BT41" s="961" t="s">
        <v>380</v>
      </c>
      <c r="BU41" s="961" t="s">
        <v>379</v>
      </c>
      <c r="BV41" s="645" t="s">
        <v>236</v>
      </c>
      <c r="BW41" s="703" t="s">
        <v>206</v>
      </c>
      <c r="BX41" s="521" t="s">
        <v>222</v>
      </c>
      <c r="BY41" s="521" t="s">
        <v>223</v>
      </c>
      <c r="BZ41" s="521" t="s">
        <v>224</v>
      </c>
      <c r="CA41" s="521"/>
      <c r="CB41" s="521"/>
      <c r="CC41" s="521" t="s">
        <v>225</v>
      </c>
      <c r="CD41" s="521" t="s">
        <v>17</v>
      </c>
      <c r="CE41" s="521" t="s">
        <v>10</v>
      </c>
      <c r="CF41" s="522" t="s">
        <v>236</v>
      </c>
      <c r="CG41" s="523" t="s">
        <v>206</v>
      </c>
      <c r="CH41" s="521" t="s">
        <v>222</v>
      </c>
      <c r="CI41" s="521" t="s">
        <v>223</v>
      </c>
      <c r="CJ41" s="521" t="s">
        <v>224</v>
      </c>
      <c r="CK41" s="521"/>
      <c r="CL41" s="521"/>
      <c r="CM41" s="521" t="s">
        <v>225</v>
      </c>
      <c r="CN41" s="521" t="s">
        <v>17</v>
      </c>
      <c r="CO41" s="521" t="s">
        <v>10</v>
      </c>
      <c r="CP41" s="522" t="s">
        <v>236</v>
      </c>
      <c r="CQ41" s="523" t="s">
        <v>206</v>
      </c>
      <c r="CR41" s="505" t="s">
        <v>222</v>
      </c>
      <c r="CS41" s="505" t="s">
        <v>223</v>
      </c>
      <c r="CT41" s="505" t="s">
        <v>224</v>
      </c>
      <c r="CU41" s="505"/>
      <c r="CV41" s="505"/>
      <c r="CW41" s="505" t="s">
        <v>225</v>
      </c>
      <c r="CX41" s="505" t="s">
        <v>17</v>
      </c>
      <c r="CY41" s="505" t="s">
        <v>10</v>
      </c>
      <c r="CZ41" s="507" t="s">
        <v>236</v>
      </c>
      <c r="DA41" s="508" t="s">
        <v>206</v>
      </c>
      <c r="DB41" s="524" t="s">
        <v>222</v>
      </c>
      <c r="DC41" s="524" t="s">
        <v>223</v>
      </c>
      <c r="DD41" s="524" t="s">
        <v>224</v>
      </c>
      <c r="DE41" s="524"/>
      <c r="DF41" s="524"/>
      <c r="DG41" s="524" t="s">
        <v>225</v>
      </c>
      <c r="DH41" s="524" t="s">
        <v>17</v>
      </c>
      <c r="DI41" s="524" t="s">
        <v>10</v>
      </c>
      <c r="DJ41" s="525" t="s">
        <v>236</v>
      </c>
      <c r="DK41" s="526" t="s">
        <v>206</v>
      </c>
      <c r="DL41" s="509" t="s">
        <v>222</v>
      </c>
      <c r="DM41" s="509" t="s">
        <v>223</v>
      </c>
      <c r="DN41" s="509" t="s">
        <v>224</v>
      </c>
      <c r="DO41" s="509"/>
      <c r="DP41" s="509"/>
      <c r="DQ41" s="509" t="s">
        <v>225</v>
      </c>
      <c r="DR41" s="509" t="s">
        <v>17</v>
      </c>
      <c r="DS41" s="509" t="s">
        <v>10</v>
      </c>
      <c r="DT41" s="511" t="s">
        <v>236</v>
      </c>
      <c r="DU41" s="509" t="s">
        <v>206</v>
      </c>
      <c r="DV41" s="649" t="s">
        <v>222</v>
      </c>
      <c r="DW41" s="649" t="s">
        <v>223</v>
      </c>
      <c r="DX41" s="649" t="s">
        <v>224</v>
      </c>
      <c r="DY41" s="649"/>
      <c r="DZ41" s="649"/>
      <c r="EA41" s="649" t="s">
        <v>225</v>
      </c>
      <c r="EB41" s="649" t="s">
        <v>17</v>
      </c>
      <c r="EC41" s="649" t="s">
        <v>10</v>
      </c>
      <c r="ED41" s="650" t="s">
        <v>236</v>
      </c>
      <c r="EE41" s="649" t="s">
        <v>206</v>
      </c>
      <c r="EF41" s="704" t="s">
        <v>222</v>
      </c>
      <c r="EG41" s="704" t="s">
        <v>223</v>
      </c>
      <c r="EH41" s="704" t="s">
        <v>224</v>
      </c>
      <c r="EI41" s="704"/>
      <c r="EJ41" s="704"/>
      <c r="EK41" s="704" t="s">
        <v>225</v>
      </c>
      <c r="EL41" s="704" t="s">
        <v>17</v>
      </c>
      <c r="EM41" s="704" t="s">
        <v>10</v>
      </c>
      <c r="EN41" s="705" t="s">
        <v>236</v>
      </c>
      <c r="EO41" s="704" t="s">
        <v>206</v>
      </c>
      <c r="EP41" s="536" t="s">
        <v>222</v>
      </c>
      <c r="EQ41" s="536" t="s">
        <v>223</v>
      </c>
      <c r="ER41" s="536" t="s">
        <v>224</v>
      </c>
      <c r="ES41" s="536"/>
      <c r="ET41" s="536"/>
      <c r="EU41" s="536" t="s">
        <v>225</v>
      </c>
      <c r="EV41" s="536" t="s">
        <v>17</v>
      </c>
      <c r="EW41" s="536" t="s">
        <v>10</v>
      </c>
      <c r="EX41" s="537" t="s">
        <v>236</v>
      </c>
      <c r="EY41" s="536" t="s">
        <v>206</v>
      </c>
      <c r="EZ41" s="536" t="s">
        <v>222</v>
      </c>
      <c r="FA41" s="536" t="s">
        <v>223</v>
      </c>
      <c r="FB41" s="536" t="s">
        <v>224</v>
      </c>
      <c r="FC41" s="536"/>
      <c r="FD41" s="536"/>
      <c r="FE41" s="536" t="s">
        <v>225</v>
      </c>
      <c r="FF41" s="536" t="s">
        <v>17</v>
      </c>
      <c r="FG41" s="536" t="s">
        <v>10</v>
      </c>
      <c r="FH41" s="537" t="s">
        <v>236</v>
      </c>
      <c r="FI41" s="536" t="s">
        <v>206</v>
      </c>
      <c r="FJ41" s="536" t="s">
        <v>222</v>
      </c>
      <c r="FK41" s="536" t="s">
        <v>223</v>
      </c>
      <c r="FL41" s="536" t="s">
        <v>224</v>
      </c>
      <c r="FM41" s="536"/>
      <c r="FN41" s="536"/>
      <c r="FO41" s="536" t="s">
        <v>225</v>
      </c>
      <c r="FP41" s="536" t="s">
        <v>17</v>
      </c>
      <c r="FQ41" s="536" t="s">
        <v>10</v>
      </c>
      <c r="FR41" s="537" t="s">
        <v>236</v>
      </c>
      <c r="FS41" s="536" t="s">
        <v>206</v>
      </c>
      <c r="FT41" s="536" t="s">
        <v>222</v>
      </c>
      <c r="FU41" s="536" t="s">
        <v>223</v>
      </c>
      <c r="FV41" s="536" t="s">
        <v>224</v>
      </c>
      <c r="FW41" s="536"/>
      <c r="FX41" s="536"/>
      <c r="FY41" s="536" t="s">
        <v>225</v>
      </c>
      <c r="FZ41" s="536" t="s">
        <v>17</v>
      </c>
      <c r="GA41" s="536" t="s">
        <v>10</v>
      </c>
      <c r="GB41" s="537" t="s">
        <v>236</v>
      </c>
      <c r="GC41" s="536" t="s">
        <v>206</v>
      </c>
    </row>
    <row r="42" spans="1:185">
      <c r="A42" s="968">
        <v>1</v>
      </c>
      <c r="B42" s="972">
        <v>0</v>
      </c>
      <c r="C42" s="818">
        <v>0</v>
      </c>
      <c r="D42" s="818">
        <v>0</v>
      </c>
      <c r="E42" s="818">
        <v>0</v>
      </c>
      <c r="F42" s="819">
        <v>0</v>
      </c>
      <c r="G42" s="818">
        <v>0</v>
      </c>
      <c r="H42" s="818">
        <v>602</v>
      </c>
      <c r="I42" s="818">
        <f>+B42+C42+D42+E42-F42-G42</f>
        <v>0</v>
      </c>
      <c r="J42" s="821">
        <v>0</v>
      </c>
      <c r="K42" s="547">
        <v>1</v>
      </c>
      <c r="L42" s="548">
        <v>342</v>
      </c>
      <c r="M42" s="548">
        <v>178</v>
      </c>
      <c r="N42" s="548"/>
      <c r="O42" s="548"/>
      <c r="P42" s="548"/>
      <c r="Q42" s="548"/>
      <c r="R42" s="597"/>
      <c r="S42" s="706">
        <f>L42+M42+N42+O42-P42-Q42</f>
        <v>520</v>
      </c>
      <c r="T42" s="549">
        <v>71</v>
      </c>
      <c r="U42" s="707">
        <v>1</v>
      </c>
      <c r="V42" s="708"/>
      <c r="W42" s="708"/>
      <c r="X42" s="708"/>
      <c r="Y42" s="708"/>
      <c r="Z42" s="708"/>
      <c r="AA42" s="708"/>
      <c r="AB42" s="708"/>
      <c r="AC42" s="708">
        <f>V42+W42+X42+Y42-Z42-AA42</f>
        <v>0</v>
      </c>
      <c r="AD42" s="709"/>
      <c r="AE42" s="509">
        <v>1</v>
      </c>
      <c r="AF42" s="554">
        <v>0</v>
      </c>
      <c r="AG42" s="554">
        <v>0</v>
      </c>
      <c r="AH42" s="554"/>
      <c r="AI42" s="554"/>
      <c r="AJ42" s="554"/>
      <c r="AK42" s="554">
        <v>0</v>
      </c>
      <c r="AL42" s="554">
        <v>0</v>
      </c>
      <c r="AM42" s="554">
        <f>AF42+AG42+AH42+AI42-AJ42-AK42</f>
        <v>0</v>
      </c>
      <c r="AN42" s="557">
        <v>0</v>
      </c>
      <c r="AO42" s="513">
        <v>1</v>
      </c>
      <c r="AP42" s="558">
        <v>0</v>
      </c>
      <c r="AQ42" s="558">
        <v>0</v>
      </c>
      <c r="AR42" s="558"/>
      <c r="AS42" s="558"/>
      <c r="AT42" s="558"/>
      <c r="AU42" s="558">
        <v>0</v>
      </c>
      <c r="AV42" s="558">
        <v>0</v>
      </c>
      <c r="AW42" s="558">
        <f>AP42+AQ42+AR42+AS42-AT42-AU42</f>
        <v>0</v>
      </c>
      <c r="AX42" s="559">
        <v>0</v>
      </c>
      <c r="AY42" s="527">
        <v>1</v>
      </c>
      <c r="AZ42" s="569">
        <v>0</v>
      </c>
      <c r="BA42" s="569">
        <v>0</v>
      </c>
      <c r="BB42" s="569"/>
      <c r="BC42" s="569"/>
      <c r="BD42" s="569">
        <v>0</v>
      </c>
      <c r="BE42" s="569">
        <v>0</v>
      </c>
      <c r="BF42" s="569">
        <v>0</v>
      </c>
      <c r="BG42" s="569">
        <f>AZ42+BA42+BB42+BC42-BD42-BE42</f>
        <v>0</v>
      </c>
      <c r="BH42" s="570">
        <v>0</v>
      </c>
      <c r="BI42" s="702">
        <v>1</v>
      </c>
      <c r="BJ42" s="672"/>
      <c r="BK42" s="672"/>
      <c r="BL42" s="672"/>
      <c r="BM42" s="672"/>
      <c r="BN42" s="672"/>
      <c r="BO42" s="672"/>
      <c r="BP42" s="672"/>
      <c r="BQ42" s="962"/>
      <c r="BR42" s="962"/>
      <c r="BS42" s="962"/>
      <c r="BT42" s="962"/>
      <c r="BU42" s="963">
        <f t="shared" ref="BU42:BU49" si="34">BQ42-BR42-BS42-BT42</f>
        <v>0</v>
      </c>
      <c r="BV42" s="672">
        <f>BJ42+BK42+BL42+BM42-BN42-BO42</f>
        <v>0</v>
      </c>
      <c r="BW42" s="710"/>
      <c r="BX42" s="521">
        <v>1</v>
      </c>
      <c r="BY42" s="564">
        <v>0</v>
      </c>
      <c r="BZ42" s="564">
        <v>0</v>
      </c>
      <c r="CA42" s="564"/>
      <c r="CB42" s="564"/>
      <c r="CC42" s="564"/>
      <c r="CD42" s="564">
        <v>0</v>
      </c>
      <c r="CE42" s="564">
        <v>0</v>
      </c>
      <c r="CF42" s="564">
        <f>BY42+BZ42+CA42+CB42-CC42-CD42</f>
        <v>0</v>
      </c>
      <c r="CG42" s="565">
        <v>0</v>
      </c>
      <c r="CH42" s="521">
        <v>1</v>
      </c>
      <c r="CI42" s="564">
        <v>0</v>
      </c>
      <c r="CJ42" s="564">
        <v>0</v>
      </c>
      <c r="CK42" s="564"/>
      <c r="CL42" s="564"/>
      <c r="CM42" s="564">
        <v>0</v>
      </c>
      <c r="CN42" s="564">
        <v>0</v>
      </c>
      <c r="CO42" s="564">
        <v>0</v>
      </c>
      <c r="CP42" s="564">
        <f>CI42+CJ42+CK42+CL42-CM42-CN42</f>
        <v>0</v>
      </c>
      <c r="CQ42" s="565">
        <v>0</v>
      </c>
      <c r="CR42" s="505">
        <v>1</v>
      </c>
      <c r="CS42" s="551">
        <v>0</v>
      </c>
      <c r="CT42" s="551">
        <v>0</v>
      </c>
      <c r="CU42" s="551"/>
      <c r="CV42" s="551"/>
      <c r="CW42" s="551"/>
      <c r="CX42" s="551">
        <v>0</v>
      </c>
      <c r="CY42" s="551">
        <v>0</v>
      </c>
      <c r="CZ42" s="551">
        <f>+CS42+CT42-CW42-CX42</f>
        <v>0</v>
      </c>
      <c r="DA42" s="553">
        <v>0</v>
      </c>
      <c r="DB42" s="524">
        <v>1</v>
      </c>
      <c r="DC42" s="567"/>
      <c r="DD42" s="567"/>
      <c r="DE42" s="567"/>
      <c r="DF42" s="567"/>
      <c r="DG42" s="567"/>
      <c r="DH42" s="567"/>
      <c r="DI42" s="567"/>
      <c r="DJ42" s="567">
        <f>DC42+DD42+DE42+DF42-DG42-DH42</f>
        <v>0</v>
      </c>
      <c r="DK42" s="568"/>
      <c r="DL42" s="509">
        <v>1</v>
      </c>
      <c r="DM42" s="554">
        <v>0</v>
      </c>
      <c r="DN42" s="554">
        <v>0</v>
      </c>
      <c r="DO42" s="554"/>
      <c r="DP42" s="554"/>
      <c r="DQ42" s="554"/>
      <c r="DR42" s="554">
        <v>0</v>
      </c>
      <c r="DS42" s="554">
        <v>0</v>
      </c>
      <c r="DT42" s="554">
        <f>DM42+DN42+DO42+DP42-DQ42-DR42</f>
        <v>0</v>
      </c>
      <c r="DU42" s="554">
        <v>0</v>
      </c>
      <c r="DV42" s="649">
        <v>1</v>
      </c>
      <c r="DW42" s="677">
        <v>0</v>
      </c>
      <c r="DX42" s="677">
        <v>0</v>
      </c>
      <c r="DY42" s="677"/>
      <c r="DZ42" s="677"/>
      <c r="EA42" s="677"/>
      <c r="EB42" s="677">
        <v>0</v>
      </c>
      <c r="EC42" s="677">
        <v>0</v>
      </c>
      <c r="ED42" s="677">
        <f>DW42+DX42+DY42+DZ42-EA42-EB42</f>
        <v>0</v>
      </c>
      <c r="EE42" s="677">
        <v>0</v>
      </c>
      <c r="EF42" s="704">
        <v>1</v>
      </c>
      <c r="EG42" s="711"/>
      <c r="EH42" s="711"/>
      <c r="EI42" s="711"/>
      <c r="EJ42" s="711"/>
      <c r="EK42" s="711"/>
      <c r="EL42" s="711"/>
      <c r="EM42" s="711"/>
      <c r="EN42" s="711"/>
      <c r="EO42" s="711"/>
      <c r="EP42" s="536">
        <v>1</v>
      </c>
      <c r="EQ42" s="575"/>
      <c r="ER42" s="575"/>
      <c r="ES42" s="575"/>
      <c r="ET42" s="575"/>
      <c r="EU42" s="575"/>
      <c r="EV42" s="575"/>
      <c r="EW42" s="575"/>
      <c r="EX42" s="575"/>
      <c r="EY42" s="575"/>
      <c r="EZ42" s="524">
        <v>1</v>
      </c>
      <c r="FA42" s="567"/>
      <c r="FB42" s="567"/>
      <c r="FC42" s="567"/>
      <c r="FD42" s="567"/>
      <c r="FE42" s="567"/>
      <c r="FF42" s="567"/>
      <c r="FG42" s="567"/>
      <c r="FH42" s="567">
        <f>+FA42+FB42-FE42-FF42</f>
        <v>0</v>
      </c>
      <c r="FI42" s="567"/>
      <c r="FJ42" s="533">
        <v>1</v>
      </c>
      <c r="FK42" s="573"/>
      <c r="FL42" s="573"/>
      <c r="FM42" s="573"/>
      <c r="FN42" s="573"/>
      <c r="FO42" s="573"/>
      <c r="FP42" s="573"/>
      <c r="FQ42" s="573"/>
      <c r="FR42" s="573"/>
      <c r="FS42" s="573"/>
      <c r="FT42" s="516">
        <v>1</v>
      </c>
      <c r="FU42" s="712">
        <v>0</v>
      </c>
      <c r="FV42" s="712"/>
      <c r="FW42" s="560"/>
      <c r="FX42" s="560"/>
      <c r="FY42" s="560"/>
      <c r="FZ42" s="712">
        <v>0</v>
      </c>
      <c r="GA42" s="560">
        <v>0</v>
      </c>
      <c r="GB42" s="712">
        <f>+FU42+FV42-FY42-FZ42</f>
        <v>0</v>
      </c>
      <c r="GC42" s="560">
        <v>0</v>
      </c>
    </row>
    <row r="43" spans="1:185">
      <c r="A43" s="968">
        <v>2</v>
      </c>
      <c r="B43" s="984">
        <v>0</v>
      </c>
      <c r="C43" s="544">
        <v>0</v>
      </c>
      <c r="D43" s="544">
        <v>0</v>
      </c>
      <c r="E43" s="544">
        <v>0</v>
      </c>
      <c r="F43" s="545">
        <v>0</v>
      </c>
      <c r="G43" s="544">
        <v>0</v>
      </c>
      <c r="H43" s="544">
        <v>602</v>
      </c>
      <c r="I43" s="544">
        <f t="shared" ref="I43:I49" si="35">+B43+C43+D43+E43-F43-G43</f>
        <v>0</v>
      </c>
      <c r="J43" s="983">
        <v>0</v>
      </c>
      <c r="K43" s="580">
        <v>2</v>
      </c>
      <c r="L43" s="581">
        <v>583</v>
      </c>
      <c r="M43" s="581">
        <v>221</v>
      </c>
      <c r="N43" s="581"/>
      <c r="O43" s="581"/>
      <c r="P43" s="581"/>
      <c r="Q43" s="581"/>
      <c r="R43" s="581"/>
      <c r="S43" s="659">
        <f t="shared" ref="S43:S49" si="36">L43+M43+N43+O43-P43-Q43</f>
        <v>804</v>
      </c>
      <c r="T43" s="582">
        <v>110</v>
      </c>
      <c r="U43" s="707">
        <v>2</v>
      </c>
      <c r="V43" s="708">
        <v>0</v>
      </c>
      <c r="W43" s="708">
        <v>0</v>
      </c>
      <c r="X43" s="708"/>
      <c r="Y43" s="708"/>
      <c r="Z43" s="708">
        <v>0</v>
      </c>
      <c r="AA43" s="708">
        <v>0</v>
      </c>
      <c r="AB43" s="708"/>
      <c r="AC43" s="708">
        <f t="shared" ref="AC43:AC49" si="37">V43+W43+X43+Y43-Z43-AA43</f>
        <v>0</v>
      </c>
      <c r="AD43" s="709">
        <v>0</v>
      </c>
      <c r="AE43" s="509">
        <v>2</v>
      </c>
      <c r="AF43" s="554">
        <v>0</v>
      </c>
      <c r="AG43" s="554">
        <v>0</v>
      </c>
      <c r="AH43" s="554"/>
      <c r="AI43" s="554"/>
      <c r="AJ43" s="554"/>
      <c r="AK43" s="554">
        <v>0</v>
      </c>
      <c r="AL43" s="554">
        <v>0</v>
      </c>
      <c r="AM43" s="554">
        <f t="shared" ref="AM43:AM49" si="38">AF43+AG43+AH43+AI43-AJ43-AK43</f>
        <v>0</v>
      </c>
      <c r="AN43" s="557">
        <v>0</v>
      </c>
      <c r="AO43" s="513">
        <v>2</v>
      </c>
      <c r="AP43" s="558"/>
      <c r="AQ43" s="558">
        <v>0</v>
      </c>
      <c r="AR43" s="558"/>
      <c r="AS43" s="558"/>
      <c r="AT43" s="558"/>
      <c r="AU43" s="558"/>
      <c r="AV43" s="558"/>
      <c r="AW43" s="558">
        <f t="shared" ref="AW43:AW49" si="39">AP43+AQ43+AR43+AS43-AT43-AU43</f>
        <v>0</v>
      </c>
      <c r="AX43" s="559">
        <v>0</v>
      </c>
      <c r="AY43" s="527">
        <v>2</v>
      </c>
      <c r="AZ43" s="569">
        <v>2</v>
      </c>
      <c r="BA43" s="569">
        <v>0</v>
      </c>
      <c r="BB43" s="569"/>
      <c r="BC43" s="569"/>
      <c r="BD43" s="569"/>
      <c r="BE43" s="569"/>
      <c r="BF43" s="569"/>
      <c r="BG43" s="569">
        <f t="shared" ref="BG43:BG49" si="40">AZ43+BA43+BB43+BC43-BD43-BE43</f>
        <v>2</v>
      </c>
      <c r="BH43" s="570">
        <v>1</v>
      </c>
      <c r="BI43" s="702">
        <v>2</v>
      </c>
      <c r="BJ43" s="672"/>
      <c r="BK43" s="672"/>
      <c r="BL43" s="672"/>
      <c r="BM43" s="672"/>
      <c r="BN43" s="672"/>
      <c r="BO43" s="672"/>
      <c r="BP43" s="672"/>
      <c r="BQ43" s="962"/>
      <c r="BR43" s="962"/>
      <c r="BS43" s="962"/>
      <c r="BT43" s="962"/>
      <c r="BU43" s="963">
        <f t="shared" si="34"/>
        <v>0</v>
      </c>
      <c r="BV43" s="672">
        <f t="shared" ref="BV43:BV49" si="41">BJ43+BK43+BL43+BM43-BN43-BO43</f>
        <v>0</v>
      </c>
      <c r="BW43" s="710"/>
      <c r="BX43" s="521">
        <v>2</v>
      </c>
      <c r="BY43" s="564"/>
      <c r="BZ43" s="564"/>
      <c r="CA43" s="564"/>
      <c r="CB43" s="564"/>
      <c r="CC43" s="564"/>
      <c r="CD43" s="564"/>
      <c r="CE43" s="564"/>
      <c r="CF43" s="564">
        <f t="shared" ref="CF43:CF49" si="42">BY43+BZ43+CA43+CB43-CC43-CD43</f>
        <v>0</v>
      </c>
      <c r="CG43" s="565"/>
      <c r="CH43" s="521">
        <v>2</v>
      </c>
      <c r="CI43" s="564"/>
      <c r="CJ43" s="564"/>
      <c r="CK43" s="564"/>
      <c r="CL43" s="564"/>
      <c r="CM43" s="564"/>
      <c r="CN43" s="564"/>
      <c r="CO43" s="564"/>
      <c r="CP43" s="564">
        <f t="shared" ref="CP43:CP49" si="43">CI43+CJ43+CK43+CL43-CM43-CN43</f>
        <v>0</v>
      </c>
      <c r="CQ43" s="565"/>
      <c r="CR43" s="505">
        <v>2</v>
      </c>
      <c r="CS43" s="551"/>
      <c r="CT43" s="551"/>
      <c r="CU43" s="551"/>
      <c r="CV43" s="551"/>
      <c r="CW43" s="551"/>
      <c r="CX43" s="551"/>
      <c r="CY43" s="551"/>
      <c r="CZ43" s="551">
        <f t="shared" ref="CZ43:CZ49" si="44">+CS43+CT43-CW43-CX43</f>
        <v>0</v>
      </c>
      <c r="DA43" s="553"/>
      <c r="DB43" s="524">
        <v>2</v>
      </c>
      <c r="DC43" s="567">
        <v>0</v>
      </c>
      <c r="DD43" s="567">
        <v>0</v>
      </c>
      <c r="DE43" s="567"/>
      <c r="DF43" s="567"/>
      <c r="DG43" s="713">
        <v>0</v>
      </c>
      <c r="DH43" s="567"/>
      <c r="DI43" s="567"/>
      <c r="DJ43" s="567">
        <f t="shared" ref="DJ43:DJ49" si="45">DC43+DD43+DE43+DF43-DG43-DH43</f>
        <v>0</v>
      </c>
      <c r="DK43" s="568">
        <v>0</v>
      </c>
      <c r="DL43" s="509">
        <v>2</v>
      </c>
      <c r="DM43" s="554"/>
      <c r="DN43" s="554"/>
      <c r="DO43" s="554"/>
      <c r="DP43" s="554"/>
      <c r="DQ43" s="554"/>
      <c r="DR43" s="554"/>
      <c r="DS43" s="554"/>
      <c r="DT43" s="554"/>
      <c r="DU43" s="554"/>
      <c r="DV43" s="649">
        <v>2</v>
      </c>
      <c r="DW43" s="677">
        <v>0</v>
      </c>
      <c r="DX43" s="677">
        <v>0</v>
      </c>
      <c r="DY43" s="677"/>
      <c r="DZ43" s="677"/>
      <c r="EA43" s="677"/>
      <c r="EB43" s="677">
        <v>0</v>
      </c>
      <c r="EC43" s="677">
        <v>0</v>
      </c>
      <c r="ED43" s="677">
        <f t="shared" ref="ED43:ED49" si="46">DW43+DX43+DY43+DZ43-EA43-EB43</f>
        <v>0</v>
      </c>
      <c r="EE43" s="677">
        <v>0</v>
      </c>
      <c r="EF43" s="704">
        <v>2</v>
      </c>
      <c r="EG43" s="711">
        <v>0</v>
      </c>
      <c r="EH43" s="711">
        <v>0</v>
      </c>
      <c r="EI43" s="711"/>
      <c r="EJ43" s="711"/>
      <c r="EK43" s="711"/>
      <c r="EL43" s="711">
        <v>0</v>
      </c>
      <c r="EM43" s="711">
        <v>0</v>
      </c>
      <c r="EN43" s="711">
        <f>+EG43+EH43-EK43-EL43</f>
        <v>0</v>
      </c>
      <c r="EO43" s="711">
        <v>0</v>
      </c>
      <c r="EP43" s="536">
        <v>2</v>
      </c>
      <c r="EQ43" s="575"/>
      <c r="ER43" s="575"/>
      <c r="ES43" s="575"/>
      <c r="ET43" s="575"/>
      <c r="EU43" s="575"/>
      <c r="EV43" s="575"/>
      <c r="EW43" s="575"/>
      <c r="EX43" s="575"/>
      <c r="EY43" s="575"/>
      <c r="EZ43" s="524">
        <v>2</v>
      </c>
      <c r="FA43" s="567"/>
      <c r="FB43" s="567"/>
      <c r="FC43" s="567"/>
      <c r="FD43" s="567"/>
      <c r="FE43" s="567"/>
      <c r="FF43" s="567"/>
      <c r="FG43" s="567"/>
      <c r="FH43" s="567">
        <f t="shared" ref="FH43:FH48" si="47">+FA43+FB43-FE43-FF43</f>
        <v>0</v>
      </c>
      <c r="FI43" s="567"/>
      <c r="FJ43" s="533">
        <v>2</v>
      </c>
      <c r="FK43" s="573"/>
      <c r="FL43" s="573"/>
      <c r="FM43" s="573"/>
      <c r="FN43" s="573"/>
      <c r="FO43" s="573"/>
      <c r="FP43" s="573"/>
      <c r="FQ43" s="573"/>
      <c r="FR43" s="573"/>
      <c r="FS43" s="573"/>
      <c r="FT43" s="516">
        <v>2</v>
      </c>
      <c r="FU43" s="712">
        <v>0</v>
      </c>
      <c r="FV43" s="712"/>
      <c r="FW43" s="560"/>
      <c r="FX43" s="560"/>
      <c r="FY43" s="560"/>
      <c r="FZ43" s="712">
        <v>0</v>
      </c>
      <c r="GA43" s="560">
        <v>0</v>
      </c>
      <c r="GB43" s="712">
        <f t="shared" ref="GB43:GB49" si="48">+FU43+FV43-FY43-FZ43</f>
        <v>0</v>
      </c>
      <c r="GC43" s="560">
        <v>0</v>
      </c>
    </row>
    <row r="44" spans="1:185" ht="25.2" thickBot="1">
      <c r="A44" s="968">
        <v>3</v>
      </c>
      <c r="B44" s="976">
        <v>0</v>
      </c>
      <c r="C44" s="831">
        <v>0</v>
      </c>
      <c r="D44" s="831">
        <v>0</v>
      </c>
      <c r="E44" s="831">
        <v>0</v>
      </c>
      <c r="F44" s="832">
        <v>0</v>
      </c>
      <c r="G44" s="831">
        <v>0</v>
      </c>
      <c r="H44" s="831">
        <v>602</v>
      </c>
      <c r="I44" s="831">
        <f t="shared" si="35"/>
        <v>0</v>
      </c>
      <c r="J44" s="833">
        <v>0</v>
      </c>
      <c r="K44" s="587">
        <v>3</v>
      </c>
      <c r="L44" s="588">
        <v>1462</v>
      </c>
      <c r="M44" s="588">
        <v>489</v>
      </c>
      <c r="N44" s="588"/>
      <c r="O44" s="588"/>
      <c r="P44" s="588"/>
      <c r="Q44" s="588"/>
      <c r="R44" s="626"/>
      <c r="S44" s="714">
        <f t="shared" si="36"/>
        <v>1951</v>
      </c>
      <c r="T44" s="589">
        <v>180</v>
      </c>
      <c r="U44" s="707">
        <v>3</v>
      </c>
      <c r="V44" s="708"/>
      <c r="W44" s="708"/>
      <c r="X44" s="708"/>
      <c r="Y44" s="708"/>
      <c r="Z44" s="708"/>
      <c r="AA44" s="708"/>
      <c r="AB44" s="708"/>
      <c r="AC44" s="708">
        <f t="shared" si="37"/>
        <v>0</v>
      </c>
      <c r="AD44" s="709"/>
      <c r="AE44" s="509">
        <v>3</v>
      </c>
      <c r="AF44" s="554"/>
      <c r="AG44" s="554"/>
      <c r="AH44" s="554"/>
      <c r="AI44" s="554"/>
      <c r="AJ44" s="554"/>
      <c r="AK44" s="554"/>
      <c r="AL44" s="554"/>
      <c r="AM44" s="554">
        <f t="shared" si="38"/>
        <v>0</v>
      </c>
      <c r="AN44" s="557"/>
      <c r="AO44" s="513">
        <v>3</v>
      </c>
      <c r="AP44" s="558">
        <v>0</v>
      </c>
      <c r="AQ44" s="558">
        <v>0</v>
      </c>
      <c r="AR44" s="558"/>
      <c r="AS44" s="558"/>
      <c r="AT44" s="558"/>
      <c r="AU44" s="558">
        <v>0</v>
      </c>
      <c r="AV44" s="558">
        <v>0</v>
      </c>
      <c r="AW44" s="558">
        <f t="shared" si="39"/>
        <v>0</v>
      </c>
      <c r="AX44" s="559">
        <v>0</v>
      </c>
      <c r="AY44" s="527">
        <v>3</v>
      </c>
      <c r="AZ44" s="569">
        <v>0</v>
      </c>
      <c r="BA44" s="569">
        <v>0</v>
      </c>
      <c r="BB44" s="569"/>
      <c r="BC44" s="569"/>
      <c r="BD44" s="569"/>
      <c r="BE44" s="569">
        <v>0</v>
      </c>
      <c r="BF44" s="569">
        <v>0</v>
      </c>
      <c r="BG44" s="569">
        <f t="shared" si="40"/>
        <v>0</v>
      </c>
      <c r="BH44" s="570">
        <v>0</v>
      </c>
      <c r="BI44" s="702">
        <v>3</v>
      </c>
      <c r="BJ44" s="672">
        <v>0</v>
      </c>
      <c r="BK44" s="672">
        <v>0</v>
      </c>
      <c r="BL44" s="672">
        <v>0</v>
      </c>
      <c r="BM44" s="672"/>
      <c r="BN44" s="672"/>
      <c r="BO44" s="672">
        <v>0</v>
      </c>
      <c r="BP44" s="672">
        <v>0</v>
      </c>
      <c r="BQ44" s="962"/>
      <c r="BR44" s="962"/>
      <c r="BS44" s="962"/>
      <c r="BT44" s="962"/>
      <c r="BU44" s="963">
        <f t="shared" si="34"/>
        <v>0</v>
      </c>
      <c r="BV44" s="672">
        <f t="shared" si="41"/>
        <v>0</v>
      </c>
      <c r="BW44" s="710">
        <v>0</v>
      </c>
      <c r="BX44" s="521">
        <v>3</v>
      </c>
      <c r="BY44" s="564">
        <v>0</v>
      </c>
      <c r="BZ44" s="564">
        <v>0</v>
      </c>
      <c r="CA44" s="564"/>
      <c r="CB44" s="564"/>
      <c r="CC44" s="564"/>
      <c r="CD44" s="564">
        <v>0</v>
      </c>
      <c r="CE44" s="564">
        <v>0</v>
      </c>
      <c r="CF44" s="564">
        <f t="shared" si="42"/>
        <v>0</v>
      </c>
      <c r="CG44" s="565">
        <v>0</v>
      </c>
      <c r="CH44" s="521">
        <v>3</v>
      </c>
      <c r="CI44" s="564">
        <v>0</v>
      </c>
      <c r="CJ44" s="564">
        <v>0</v>
      </c>
      <c r="CK44" s="564"/>
      <c r="CL44" s="564"/>
      <c r="CM44" s="564"/>
      <c r="CN44" s="564">
        <v>0</v>
      </c>
      <c r="CO44" s="564">
        <v>0</v>
      </c>
      <c r="CP44" s="564">
        <f t="shared" si="43"/>
        <v>0</v>
      </c>
      <c r="CQ44" s="565">
        <v>0</v>
      </c>
      <c r="CR44" s="505">
        <v>3</v>
      </c>
      <c r="CS44" s="551"/>
      <c r="CT44" s="551"/>
      <c r="CU44" s="551"/>
      <c r="CV44" s="551"/>
      <c r="CW44" s="551"/>
      <c r="CX44" s="551"/>
      <c r="CY44" s="551"/>
      <c r="CZ44" s="551">
        <f t="shared" si="44"/>
        <v>0</v>
      </c>
      <c r="DA44" s="553"/>
      <c r="DB44" s="524">
        <v>3</v>
      </c>
      <c r="DC44" s="567"/>
      <c r="DD44" s="567"/>
      <c r="DE44" s="567"/>
      <c r="DF44" s="567"/>
      <c r="DG44" s="567"/>
      <c r="DH44" s="567"/>
      <c r="DI44" s="567"/>
      <c r="DJ44" s="567">
        <f t="shared" si="45"/>
        <v>0</v>
      </c>
      <c r="DK44" s="568"/>
      <c r="DL44" s="509">
        <v>3</v>
      </c>
      <c r="DM44" s="554"/>
      <c r="DN44" s="554"/>
      <c r="DO44" s="554"/>
      <c r="DP44" s="554"/>
      <c r="DQ44" s="554"/>
      <c r="DR44" s="554"/>
      <c r="DS44" s="554"/>
      <c r="DT44" s="554"/>
      <c r="DU44" s="554"/>
      <c r="DV44" s="649">
        <v>3</v>
      </c>
      <c r="DW44" s="677">
        <v>0</v>
      </c>
      <c r="DX44" s="677">
        <v>0</v>
      </c>
      <c r="DY44" s="677"/>
      <c r="DZ44" s="677"/>
      <c r="EA44" s="677"/>
      <c r="EB44" s="677">
        <v>0</v>
      </c>
      <c r="EC44" s="677">
        <v>0</v>
      </c>
      <c r="ED44" s="677">
        <f t="shared" si="46"/>
        <v>0</v>
      </c>
      <c r="EE44" s="677">
        <v>0</v>
      </c>
      <c r="EF44" s="704">
        <v>3</v>
      </c>
      <c r="EG44" s="711">
        <v>0</v>
      </c>
      <c r="EH44" s="711">
        <v>0</v>
      </c>
      <c r="EI44" s="711"/>
      <c r="EJ44" s="711" t="s">
        <v>296</v>
      </c>
      <c r="EK44" s="711"/>
      <c r="EL44" s="711">
        <v>0</v>
      </c>
      <c r="EM44" s="711">
        <v>0</v>
      </c>
      <c r="EN44" s="711">
        <f>+EG44+EH44-EK44-EL44</f>
        <v>0</v>
      </c>
      <c r="EO44" s="711">
        <v>0</v>
      </c>
      <c r="EP44" s="536">
        <v>3</v>
      </c>
      <c r="EQ44" s="575">
        <v>0</v>
      </c>
      <c r="ER44" s="575">
        <v>0</v>
      </c>
      <c r="ES44" s="575"/>
      <c r="ET44" s="575"/>
      <c r="EU44" s="575"/>
      <c r="EV44" s="575">
        <v>0</v>
      </c>
      <c r="EW44" s="575">
        <v>0</v>
      </c>
      <c r="EX44" s="575">
        <f>+EQ44+ER44-EU44-EV44</f>
        <v>0</v>
      </c>
      <c r="EY44" s="575">
        <v>0</v>
      </c>
      <c r="EZ44" s="524">
        <v>3</v>
      </c>
      <c r="FA44" s="567"/>
      <c r="FB44" s="567"/>
      <c r="FC44" s="567"/>
      <c r="FD44" s="567"/>
      <c r="FE44" s="567"/>
      <c r="FF44" s="567"/>
      <c r="FG44" s="567"/>
      <c r="FH44" s="567">
        <f t="shared" si="47"/>
        <v>0</v>
      </c>
      <c r="FI44" s="567"/>
      <c r="FJ44" s="533">
        <v>3</v>
      </c>
      <c r="FK44" s="573"/>
      <c r="FL44" s="573"/>
      <c r="FM44" s="573"/>
      <c r="FN44" s="573"/>
      <c r="FO44" s="573"/>
      <c r="FP44" s="573"/>
      <c r="FQ44" s="573"/>
      <c r="FR44" s="573"/>
      <c r="FS44" s="573"/>
      <c r="FT44" s="516">
        <v>3</v>
      </c>
      <c r="FU44" s="712">
        <v>0</v>
      </c>
      <c r="FV44" s="712"/>
      <c r="FW44" s="560"/>
      <c r="FX44" s="560"/>
      <c r="FY44" s="560"/>
      <c r="FZ44" s="712">
        <v>0</v>
      </c>
      <c r="GA44" s="560">
        <v>0</v>
      </c>
      <c r="GB44" s="712">
        <f t="shared" si="48"/>
        <v>0</v>
      </c>
      <c r="GC44" s="560">
        <v>0</v>
      </c>
    </row>
    <row r="45" spans="1:185">
      <c r="A45" s="968">
        <v>4</v>
      </c>
      <c r="B45" s="972">
        <v>0</v>
      </c>
      <c r="C45" s="818">
        <v>0</v>
      </c>
      <c r="D45" s="818">
        <v>0</v>
      </c>
      <c r="E45" s="818">
        <v>0</v>
      </c>
      <c r="F45" s="819">
        <v>0</v>
      </c>
      <c r="G45" s="818">
        <v>0</v>
      </c>
      <c r="H45" s="818">
        <v>602</v>
      </c>
      <c r="I45" s="818">
        <f t="shared" si="35"/>
        <v>0</v>
      </c>
      <c r="J45" s="821">
        <v>0</v>
      </c>
      <c r="K45" s="547">
        <v>4</v>
      </c>
      <c r="L45" s="548">
        <v>1201</v>
      </c>
      <c r="M45" s="548">
        <v>1008</v>
      </c>
      <c r="N45" s="548"/>
      <c r="O45" s="548"/>
      <c r="P45" s="548"/>
      <c r="Q45" s="548"/>
      <c r="R45" s="597"/>
      <c r="S45" s="706">
        <f>L45+M45+N45+O45-P45-Q45</f>
        <v>2209</v>
      </c>
      <c r="T45" s="549">
        <v>216</v>
      </c>
      <c r="U45" s="707">
        <v>4</v>
      </c>
      <c r="V45" s="708"/>
      <c r="W45" s="708"/>
      <c r="X45" s="708"/>
      <c r="Y45" s="708"/>
      <c r="Z45" s="708"/>
      <c r="AA45" s="708"/>
      <c r="AB45" s="708"/>
      <c r="AC45" s="708">
        <f t="shared" si="37"/>
        <v>0</v>
      </c>
      <c r="AD45" s="709"/>
      <c r="AE45" s="509">
        <v>4</v>
      </c>
      <c r="AF45" s="554"/>
      <c r="AG45" s="554"/>
      <c r="AH45" s="554"/>
      <c r="AI45" s="554"/>
      <c r="AJ45" s="554"/>
      <c r="AK45" s="554"/>
      <c r="AL45" s="554"/>
      <c r="AM45" s="554">
        <f t="shared" si="38"/>
        <v>0</v>
      </c>
      <c r="AN45" s="557"/>
      <c r="AO45" s="513">
        <v>4</v>
      </c>
      <c r="AP45" s="558"/>
      <c r="AQ45" s="558"/>
      <c r="AR45" s="558"/>
      <c r="AS45" s="558"/>
      <c r="AT45" s="558"/>
      <c r="AU45" s="558"/>
      <c r="AV45" s="558"/>
      <c r="AW45" s="558">
        <f t="shared" si="39"/>
        <v>0</v>
      </c>
      <c r="AX45" s="559"/>
      <c r="AY45" s="527">
        <v>4</v>
      </c>
      <c r="AZ45" s="569"/>
      <c r="BA45" s="569"/>
      <c r="BB45" s="569"/>
      <c r="BC45" s="569"/>
      <c r="BD45" s="569"/>
      <c r="BE45" s="569"/>
      <c r="BF45" s="569"/>
      <c r="BG45" s="569">
        <f t="shared" si="40"/>
        <v>0</v>
      </c>
      <c r="BH45" s="570"/>
      <c r="BI45" s="702">
        <v>4</v>
      </c>
      <c r="BJ45" s="672"/>
      <c r="BK45" s="672"/>
      <c r="BL45" s="672"/>
      <c r="BM45" s="672"/>
      <c r="BN45" s="672"/>
      <c r="BO45" s="672"/>
      <c r="BP45" s="672"/>
      <c r="BQ45" s="962"/>
      <c r="BR45" s="962"/>
      <c r="BS45" s="962"/>
      <c r="BT45" s="962"/>
      <c r="BU45" s="963">
        <f t="shared" si="34"/>
        <v>0</v>
      </c>
      <c r="BV45" s="672">
        <f t="shared" si="41"/>
        <v>0</v>
      </c>
      <c r="BW45" s="710"/>
      <c r="BX45" s="521">
        <v>4</v>
      </c>
      <c r="BY45" s="564"/>
      <c r="BZ45" s="564"/>
      <c r="CA45" s="564"/>
      <c r="CB45" s="564"/>
      <c r="CC45" s="564"/>
      <c r="CD45" s="564"/>
      <c r="CE45" s="564"/>
      <c r="CF45" s="564">
        <f t="shared" si="42"/>
        <v>0</v>
      </c>
      <c r="CG45" s="565"/>
      <c r="CH45" s="521">
        <v>4</v>
      </c>
      <c r="CI45" s="564"/>
      <c r="CJ45" s="564"/>
      <c r="CK45" s="564"/>
      <c r="CL45" s="564"/>
      <c r="CM45" s="564"/>
      <c r="CN45" s="564"/>
      <c r="CO45" s="564"/>
      <c r="CP45" s="564">
        <f t="shared" si="43"/>
        <v>0</v>
      </c>
      <c r="CQ45" s="565"/>
      <c r="CR45" s="505">
        <v>4</v>
      </c>
      <c r="CS45" s="551"/>
      <c r="CT45" s="551"/>
      <c r="CU45" s="551"/>
      <c r="CV45" s="551"/>
      <c r="CW45" s="551"/>
      <c r="CX45" s="551"/>
      <c r="CY45" s="551"/>
      <c r="CZ45" s="551">
        <f t="shared" si="44"/>
        <v>0</v>
      </c>
      <c r="DA45" s="553"/>
      <c r="DB45" s="524">
        <v>4</v>
      </c>
      <c r="DC45" s="567"/>
      <c r="DD45" s="567"/>
      <c r="DE45" s="567"/>
      <c r="DF45" s="567"/>
      <c r="DG45" s="567"/>
      <c r="DH45" s="567"/>
      <c r="DI45" s="567"/>
      <c r="DJ45" s="567">
        <f t="shared" si="45"/>
        <v>0</v>
      </c>
      <c r="DK45" s="568"/>
      <c r="DL45" s="509">
        <v>4</v>
      </c>
      <c r="DM45" s="554"/>
      <c r="DN45" s="554"/>
      <c r="DO45" s="554"/>
      <c r="DP45" s="554"/>
      <c r="DQ45" s="554"/>
      <c r="DR45" s="554"/>
      <c r="DS45" s="554"/>
      <c r="DT45" s="554"/>
      <c r="DU45" s="554"/>
      <c r="DV45" s="649">
        <v>4</v>
      </c>
      <c r="DW45" s="677"/>
      <c r="DX45" s="677"/>
      <c r="DY45" s="677"/>
      <c r="DZ45" s="677"/>
      <c r="EA45" s="677"/>
      <c r="EB45" s="677"/>
      <c r="EC45" s="677"/>
      <c r="ED45" s="677">
        <f t="shared" si="46"/>
        <v>0</v>
      </c>
      <c r="EE45" s="677"/>
      <c r="EF45" s="704">
        <v>4</v>
      </c>
      <c r="EG45" s="711"/>
      <c r="EH45" s="711"/>
      <c r="EI45" s="711"/>
      <c r="EJ45" s="711"/>
      <c r="EK45" s="711"/>
      <c r="EL45" s="711"/>
      <c r="EM45" s="711"/>
      <c r="EN45" s="711"/>
      <c r="EO45" s="711"/>
      <c r="EP45" s="536">
        <v>4</v>
      </c>
      <c r="EQ45" s="575"/>
      <c r="ER45" s="575"/>
      <c r="ES45" s="575"/>
      <c r="ET45" s="575"/>
      <c r="EU45" s="575"/>
      <c r="EV45" s="575"/>
      <c r="EW45" s="575"/>
      <c r="EX45" s="575"/>
      <c r="EY45" s="575"/>
      <c r="EZ45" s="524">
        <v>4</v>
      </c>
      <c r="FA45" s="567"/>
      <c r="FB45" s="567"/>
      <c r="FC45" s="567"/>
      <c r="FD45" s="567"/>
      <c r="FE45" s="567"/>
      <c r="FF45" s="567"/>
      <c r="FG45" s="567"/>
      <c r="FH45" s="567">
        <f t="shared" si="47"/>
        <v>0</v>
      </c>
      <c r="FI45" s="567"/>
      <c r="FJ45" s="533">
        <v>4</v>
      </c>
      <c r="FK45" s="573"/>
      <c r="FL45" s="573"/>
      <c r="FM45" s="573"/>
      <c r="FN45" s="573"/>
      <c r="FO45" s="573"/>
      <c r="FP45" s="573"/>
      <c r="FQ45" s="573"/>
      <c r="FR45" s="573"/>
      <c r="FS45" s="573"/>
      <c r="FT45" s="516">
        <v>4</v>
      </c>
      <c r="FU45" s="712">
        <v>0</v>
      </c>
      <c r="FV45" s="712"/>
      <c r="FW45" s="560"/>
      <c r="FX45" s="560"/>
      <c r="FY45" s="560"/>
      <c r="FZ45" s="712">
        <v>0</v>
      </c>
      <c r="GA45" s="560">
        <v>0</v>
      </c>
      <c r="GB45" s="712">
        <f t="shared" si="48"/>
        <v>0</v>
      </c>
      <c r="GC45" s="560">
        <v>0</v>
      </c>
    </row>
    <row r="46" spans="1:185">
      <c r="A46" s="968">
        <v>5</v>
      </c>
      <c r="B46" s="990">
        <v>0</v>
      </c>
      <c r="C46" s="544">
        <v>0</v>
      </c>
      <c r="D46" s="544">
        <v>0</v>
      </c>
      <c r="E46" s="544">
        <v>0</v>
      </c>
      <c r="F46" s="545">
        <v>0</v>
      </c>
      <c r="G46" s="544">
        <v>0</v>
      </c>
      <c r="H46" s="544">
        <v>602</v>
      </c>
      <c r="I46" s="715">
        <f t="shared" si="35"/>
        <v>0</v>
      </c>
      <c r="J46" s="983">
        <v>0</v>
      </c>
      <c r="K46" s="580">
        <v>5</v>
      </c>
      <c r="L46" s="581">
        <v>1813</v>
      </c>
      <c r="M46" s="581">
        <v>1856</v>
      </c>
      <c r="N46" s="581"/>
      <c r="O46" s="581"/>
      <c r="P46" s="581"/>
      <c r="Q46" s="581"/>
      <c r="R46" s="581"/>
      <c r="S46" s="659">
        <f t="shared" si="36"/>
        <v>3669</v>
      </c>
      <c r="T46" s="582">
        <v>314</v>
      </c>
      <c r="U46" s="707">
        <v>5</v>
      </c>
      <c r="V46" s="708"/>
      <c r="W46" s="708"/>
      <c r="X46" s="708"/>
      <c r="Y46" s="708"/>
      <c r="Z46" s="708"/>
      <c r="AA46" s="708"/>
      <c r="AB46" s="708"/>
      <c r="AC46" s="708">
        <f t="shared" si="37"/>
        <v>0</v>
      </c>
      <c r="AD46" s="709"/>
      <c r="AE46" s="509">
        <v>5</v>
      </c>
      <c r="AF46" s="554"/>
      <c r="AG46" s="554"/>
      <c r="AH46" s="554"/>
      <c r="AI46" s="554"/>
      <c r="AJ46" s="554"/>
      <c r="AK46" s="554"/>
      <c r="AL46" s="554"/>
      <c r="AM46" s="554">
        <f t="shared" si="38"/>
        <v>0</v>
      </c>
      <c r="AN46" s="557"/>
      <c r="AO46" s="513">
        <v>5</v>
      </c>
      <c r="AP46" s="558"/>
      <c r="AQ46" s="558"/>
      <c r="AR46" s="558"/>
      <c r="AS46" s="558"/>
      <c r="AT46" s="558"/>
      <c r="AU46" s="558"/>
      <c r="AV46" s="558"/>
      <c r="AW46" s="558">
        <f t="shared" si="39"/>
        <v>0</v>
      </c>
      <c r="AX46" s="559"/>
      <c r="AY46" s="527">
        <v>5</v>
      </c>
      <c r="AZ46" s="569"/>
      <c r="BA46" s="569"/>
      <c r="BB46" s="569"/>
      <c r="BC46" s="569"/>
      <c r="BD46" s="569"/>
      <c r="BE46" s="569"/>
      <c r="BF46" s="569"/>
      <c r="BG46" s="569">
        <f t="shared" si="40"/>
        <v>0</v>
      </c>
      <c r="BH46" s="570"/>
      <c r="BI46" s="702">
        <v>5</v>
      </c>
      <c r="BJ46" s="672"/>
      <c r="BK46" s="672"/>
      <c r="BL46" s="672"/>
      <c r="BM46" s="672"/>
      <c r="BN46" s="672"/>
      <c r="BO46" s="672"/>
      <c r="BP46" s="672"/>
      <c r="BQ46" s="962"/>
      <c r="BR46" s="962"/>
      <c r="BS46" s="962"/>
      <c r="BT46" s="962"/>
      <c r="BU46" s="963">
        <f t="shared" si="34"/>
        <v>0</v>
      </c>
      <c r="BV46" s="672">
        <f t="shared" si="41"/>
        <v>0</v>
      </c>
      <c r="BW46" s="710"/>
      <c r="BX46" s="521">
        <v>5</v>
      </c>
      <c r="BY46" s="564"/>
      <c r="BZ46" s="564"/>
      <c r="CA46" s="564"/>
      <c r="CB46" s="564"/>
      <c r="CC46" s="564"/>
      <c r="CD46" s="564"/>
      <c r="CE46" s="564"/>
      <c r="CF46" s="564">
        <f t="shared" si="42"/>
        <v>0</v>
      </c>
      <c r="CG46" s="565"/>
      <c r="CH46" s="521">
        <v>5</v>
      </c>
      <c r="CI46" s="564">
        <v>0</v>
      </c>
      <c r="CJ46" s="564">
        <v>0</v>
      </c>
      <c r="CK46" s="564"/>
      <c r="CL46" s="564"/>
      <c r="CM46" s="564"/>
      <c r="CN46" s="564">
        <v>0</v>
      </c>
      <c r="CO46" s="564">
        <v>0</v>
      </c>
      <c r="CP46" s="564">
        <f t="shared" si="43"/>
        <v>0</v>
      </c>
      <c r="CQ46" s="565">
        <v>0</v>
      </c>
      <c r="CR46" s="505">
        <v>5</v>
      </c>
      <c r="CS46" s="551"/>
      <c r="CT46" s="551"/>
      <c r="CU46" s="551"/>
      <c r="CV46" s="551"/>
      <c r="CW46" s="551"/>
      <c r="CX46" s="551"/>
      <c r="CY46" s="551"/>
      <c r="CZ46" s="551">
        <f t="shared" si="44"/>
        <v>0</v>
      </c>
      <c r="DA46" s="553"/>
      <c r="DB46" s="524">
        <v>5</v>
      </c>
      <c r="DC46" s="567"/>
      <c r="DD46" s="567"/>
      <c r="DE46" s="567"/>
      <c r="DF46" s="567"/>
      <c r="DG46" s="567"/>
      <c r="DH46" s="567"/>
      <c r="DI46" s="567"/>
      <c r="DJ46" s="567">
        <f t="shared" si="45"/>
        <v>0</v>
      </c>
      <c r="DK46" s="568"/>
      <c r="DL46" s="509">
        <v>5</v>
      </c>
      <c r="DM46" s="554"/>
      <c r="DN46" s="554"/>
      <c r="DO46" s="554"/>
      <c r="DP46" s="554"/>
      <c r="DQ46" s="554"/>
      <c r="DR46" s="554"/>
      <c r="DS46" s="554"/>
      <c r="DT46" s="554"/>
      <c r="DU46" s="554"/>
      <c r="DV46" s="649">
        <v>5</v>
      </c>
      <c r="DW46" s="677">
        <v>0</v>
      </c>
      <c r="DX46" s="677">
        <v>0</v>
      </c>
      <c r="DY46" s="677"/>
      <c r="DZ46" s="677"/>
      <c r="EA46" s="677"/>
      <c r="EB46" s="677">
        <v>0</v>
      </c>
      <c r="EC46" s="677">
        <v>0</v>
      </c>
      <c r="ED46" s="677">
        <f t="shared" si="46"/>
        <v>0</v>
      </c>
      <c r="EE46" s="677">
        <v>0</v>
      </c>
      <c r="EF46" s="704">
        <v>5</v>
      </c>
      <c r="EG46" s="711"/>
      <c r="EH46" s="711"/>
      <c r="EI46" s="711"/>
      <c r="EJ46" s="711"/>
      <c r="EK46" s="711"/>
      <c r="EL46" s="711"/>
      <c r="EM46" s="711"/>
      <c r="EN46" s="711"/>
      <c r="EO46" s="711"/>
      <c r="EP46" s="536">
        <v>5</v>
      </c>
      <c r="EQ46" s="575"/>
      <c r="ER46" s="575"/>
      <c r="ES46" s="575"/>
      <c r="ET46" s="575"/>
      <c r="EU46" s="575"/>
      <c r="EV46" s="575"/>
      <c r="EW46" s="575"/>
      <c r="EX46" s="575"/>
      <c r="EY46" s="575"/>
      <c r="EZ46" s="524">
        <v>5</v>
      </c>
      <c r="FA46" s="567"/>
      <c r="FB46" s="567"/>
      <c r="FC46" s="567"/>
      <c r="FD46" s="567"/>
      <c r="FE46" s="567"/>
      <c r="FF46" s="567"/>
      <c r="FG46" s="567"/>
      <c r="FH46" s="567">
        <f t="shared" si="47"/>
        <v>0</v>
      </c>
      <c r="FI46" s="567"/>
      <c r="FJ46" s="533">
        <v>5</v>
      </c>
      <c r="FK46" s="573"/>
      <c r="FL46" s="573"/>
      <c r="FM46" s="573"/>
      <c r="FN46" s="573"/>
      <c r="FO46" s="573"/>
      <c r="FP46" s="573"/>
      <c r="FQ46" s="573"/>
      <c r="FR46" s="573"/>
      <c r="FS46" s="573"/>
      <c r="FT46" s="516">
        <v>5</v>
      </c>
      <c r="FU46" s="712">
        <v>0</v>
      </c>
      <c r="FV46" s="712"/>
      <c r="FW46" s="560"/>
      <c r="FX46" s="560"/>
      <c r="FY46" s="560"/>
      <c r="FZ46" s="712">
        <v>0</v>
      </c>
      <c r="GA46" s="560">
        <v>0</v>
      </c>
      <c r="GB46" s="712">
        <f t="shared" si="48"/>
        <v>0</v>
      </c>
      <c r="GC46" s="560">
        <v>0</v>
      </c>
    </row>
    <row r="47" spans="1:185" ht="25.2" thickBot="1">
      <c r="A47" s="968">
        <v>6</v>
      </c>
      <c r="B47" s="991">
        <v>0</v>
      </c>
      <c r="C47" s="831">
        <v>0</v>
      </c>
      <c r="D47" s="831">
        <v>0</v>
      </c>
      <c r="E47" s="831">
        <v>0</v>
      </c>
      <c r="F47" s="832">
        <v>0</v>
      </c>
      <c r="G47" s="831">
        <v>0</v>
      </c>
      <c r="H47" s="831">
        <v>602</v>
      </c>
      <c r="I47" s="830">
        <f t="shared" si="35"/>
        <v>0</v>
      </c>
      <c r="J47" s="833">
        <v>0</v>
      </c>
      <c r="K47" s="587">
        <v>6</v>
      </c>
      <c r="L47" s="588">
        <v>961</v>
      </c>
      <c r="M47" s="588">
        <v>12</v>
      </c>
      <c r="N47" s="588"/>
      <c r="O47" s="588"/>
      <c r="P47" s="588"/>
      <c r="Q47" s="588"/>
      <c r="R47" s="626"/>
      <c r="S47" s="714">
        <f t="shared" si="36"/>
        <v>973</v>
      </c>
      <c r="T47" s="589">
        <v>168</v>
      </c>
      <c r="U47" s="707">
        <v>6</v>
      </c>
      <c r="V47" s="708"/>
      <c r="W47" s="708"/>
      <c r="X47" s="708"/>
      <c r="Y47" s="708"/>
      <c r="Z47" s="708"/>
      <c r="AA47" s="708"/>
      <c r="AB47" s="708"/>
      <c r="AC47" s="708">
        <f t="shared" si="37"/>
        <v>0</v>
      </c>
      <c r="AD47" s="709"/>
      <c r="AE47" s="509">
        <v>6</v>
      </c>
      <c r="AF47" s="554"/>
      <c r="AG47" s="554"/>
      <c r="AH47" s="554"/>
      <c r="AI47" s="554"/>
      <c r="AJ47" s="554"/>
      <c r="AK47" s="554"/>
      <c r="AL47" s="554"/>
      <c r="AM47" s="554">
        <f t="shared" si="38"/>
        <v>0</v>
      </c>
      <c r="AN47" s="557"/>
      <c r="AO47" s="513">
        <v>6</v>
      </c>
      <c r="AP47" s="558"/>
      <c r="AQ47" s="558"/>
      <c r="AR47" s="558"/>
      <c r="AS47" s="558"/>
      <c r="AT47" s="558"/>
      <c r="AU47" s="558"/>
      <c r="AV47" s="558"/>
      <c r="AW47" s="558">
        <f t="shared" si="39"/>
        <v>0</v>
      </c>
      <c r="AX47" s="559"/>
      <c r="AY47" s="527">
        <v>6</v>
      </c>
      <c r="AZ47" s="569"/>
      <c r="BA47" s="569"/>
      <c r="BB47" s="569"/>
      <c r="BC47" s="569"/>
      <c r="BD47" s="569"/>
      <c r="BE47" s="569"/>
      <c r="BF47" s="569"/>
      <c r="BG47" s="569">
        <f t="shared" si="40"/>
        <v>0</v>
      </c>
      <c r="BH47" s="570"/>
      <c r="BI47" s="702">
        <v>6</v>
      </c>
      <c r="BJ47" s="672">
        <v>0</v>
      </c>
      <c r="BK47" s="672">
        <v>0</v>
      </c>
      <c r="BL47" s="672"/>
      <c r="BM47" s="672"/>
      <c r="BN47" s="672"/>
      <c r="BO47" s="672">
        <v>0</v>
      </c>
      <c r="BP47" s="672">
        <v>0</v>
      </c>
      <c r="BQ47" s="962"/>
      <c r="BR47" s="962"/>
      <c r="BS47" s="962"/>
      <c r="BT47" s="962"/>
      <c r="BU47" s="963">
        <f t="shared" si="34"/>
        <v>0</v>
      </c>
      <c r="BV47" s="672">
        <f>BJ47+BK47+BL47+BM47-BN47-BO47</f>
        <v>0</v>
      </c>
      <c r="BW47" s="710">
        <v>0</v>
      </c>
      <c r="BX47" s="521">
        <v>6</v>
      </c>
      <c r="BY47" s="564">
        <v>0</v>
      </c>
      <c r="BZ47" s="564">
        <v>0</v>
      </c>
      <c r="CA47" s="564"/>
      <c r="CB47" s="564"/>
      <c r="CC47" s="564"/>
      <c r="CD47" s="564">
        <v>0</v>
      </c>
      <c r="CE47" s="564">
        <v>0</v>
      </c>
      <c r="CF47" s="564">
        <f t="shared" si="42"/>
        <v>0</v>
      </c>
      <c r="CG47" s="565">
        <v>0</v>
      </c>
      <c r="CH47" s="521">
        <v>6</v>
      </c>
      <c r="CI47" s="564"/>
      <c r="CJ47" s="564"/>
      <c r="CK47" s="564"/>
      <c r="CL47" s="564"/>
      <c r="CM47" s="564"/>
      <c r="CN47" s="564"/>
      <c r="CO47" s="564"/>
      <c r="CP47" s="564">
        <f t="shared" si="43"/>
        <v>0</v>
      </c>
      <c r="CQ47" s="565"/>
      <c r="CR47" s="505">
        <v>6</v>
      </c>
      <c r="CS47" s="551"/>
      <c r="CT47" s="551"/>
      <c r="CU47" s="551"/>
      <c r="CV47" s="551"/>
      <c r="CW47" s="551"/>
      <c r="CX47" s="551"/>
      <c r="CY47" s="551"/>
      <c r="CZ47" s="551">
        <f t="shared" si="44"/>
        <v>0</v>
      </c>
      <c r="DA47" s="553"/>
      <c r="DB47" s="524">
        <v>6</v>
      </c>
      <c r="DC47" s="567"/>
      <c r="DD47" s="567"/>
      <c r="DE47" s="567"/>
      <c r="DF47" s="567"/>
      <c r="DG47" s="567"/>
      <c r="DH47" s="567"/>
      <c r="DI47" s="567"/>
      <c r="DJ47" s="567">
        <f t="shared" si="45"/>
        <v>0</v>
      </c>
      <c r="DK47" s="568"/>
      <c r="DL47" s="509">
        <v>6</v>
      </c>
      <c r="DM47" s="554"/>
      <c r="DN47" s="554"/>
      <c r="DO47" s="554"/>
      <c r="DP47" s="554"/>
      <c r="DQ47" s="554"/>
      <c r="DR47" s="554"/>
      <c r="DS47" s="554"/>
      <c r="DT47" s="554"/>
      <c r="DU47" s="554"/>
      <c r="DV47" s="649">
        <v>6</v>
      </c>
      <c r="DW47" s="677">
        <v>0</v>
      </c>
      <c r="DX47" s="677">
        <v>0</v>
      </c>
      <c r="DY47" s="677"/>
      <c r="DZ47" s="677"/>
      <c r="EA47" s="677"/>
      <c r="EB47" s="677">
        <v>0</v>
      </c>
      <c r="EC47" s="677">
        <v>0</v>
      </c>
      <c r="ED47" s="677">
        <f t="shared" si="46"/>
        <v>0</v>
      </c>
      <c r="EE47" s="677">
        <v>0</v>
      </c>
      <c r="EF47" s="704">
        <v>6</v>
      </c>
      <c r="EG47" s="711"/>
      <c r="EH47" s="711"/>
      <c r="EI47" s="711"/>
      <c r="EJ47" s="711"/>
      <c r="EK47" s="711"/>
      <c r="EL47" s="711"/>
      <c r="EM47" s="711"/>
      <c r="EN47" s="711"/>
      <c r="EO47" s="711"/>
      <c r="EP47" s="536">
        <v>6</v>
      </c>
      <c r="EQ47" s="575"/>
      <c r="ER47" s="575"/>
      <c r="ES47" s="575"/>
      <c r="ET47" s="575"/>
      <c r="EU47" s="575"/>
      <c r="EV47" s="575"/>
      <c r="EW47" s="575"/>
      <c r="EX47" s="575"/>
      <c r="EY47" s="575"/>
      <c r="EZ47" s="524">
        <v>6</v>
      </c>
      <c r="FA47" s="567"/>
      <c r="FB47" s="567"/>
      <c r="FC47" s="567"/>
      <c r="FD47" s="567"/>
      <c r="FE47" s="567"/>
      <c r="FF47" s="567"/>
      <c r="FG47" s="567"/>
      <c r="FH47" s="567">
        <f t="shared" si="47"/>
        <v>0</v>
      </c>
      <c r="FI47" s="567"/>
      <c r="FJ47" s="533">
        <v>6</v>
      </c>
      <c r="FK47" s="573">
        <v>0</v>
      </c>
      <c r="FL47" s="573">
        <v>0</v>
      </c>
      <c r="FM47" s="573"/>
      <c r="FN47" s="573"/>
      <c r="FO47" s="573"/>
      <c r="FP47" s="573">
        <v>0</v>
      </c>
      <c r="FQ47" s="573">
        <v>0</v>
      </c>
      <c r="FR47" s="573">
        <f>+FK47+FL47-FO47-FP47</f>
        <v>0</v>
      </c>
      <c r="FS47" s="573">
        <v>0</v>
      </c>
      <c r="FT47" s="516">
        <v>6</v>
      </c>
      <c r="FU47" s="712">
        <v>0</v>
      </c>
      <c r="FV47" s="712"/>
      <c r="FW47" s="560"/>
      <c r="FX47" s="560"/>
      <c r="FY47" s="560"/>
      <c r="FZ47" s="712">
        <v>0</v>
      </c>
      <c r="GA47" s="560">
        <v>0</v>
      </c>
      <c r="GB47" s="712">
        <f t="shared" si="48"/>
        <v>0</v>
      </c>
      <c r="GC47" s="560">
        <v>0</v>
      </c>
    </row>
    <row r="48" spans="1:185" ht="25.2" thickBot="1">
      <c r="A48" s="968">
        <v>7</v>
      </c>
      <c r="B48" s="992">
        <v>0</v>
      </c>
      <c r="C48" s="836">
        <v>0</v>
      </c>
      <c r="D48" s="836">
        <v>0</v>
      </c>
      <c r="E48" s="836">
        <v>0</v>
      </c>
      <c r="F48" s="837">
        <v>0</v>
      </c>
      <c r="G48" s="836">
        <v>0</v>
      </c>
      <c r="H48" s="836">
        <v>602</v>
      </c>
      <c r="I48" s="835">
        <f t="shared" si="35"/>
        <v>0</v>
      </c>
      <c r="J48" s="838">
        <v>0</v>
      </c>
      <c r="K48" s="716">
        <v>7</v>
      </c>
      <c r="L48" s="693">
        <v>1161</v>
      </c>
      <c r="M48" s="693">
        <v>23</v>
      </c>
      <c r="N48" s="693"/>
      <c r="O48" s="693"/>
      <c r="P48" s="693"/>
      <c r="Q48" s="693"/>
      <c r="R48" s="548"/>
      <c r="S48" s="694">
        <f t="shared" si="36"/>
        <v>1184</v>
      </c>
      <c r="T48" s="695">
        <v>140</v>
      </c>
      <c r="U48" s="707">
        <v>7</v>
      </c>
      <c r="V48" s="708"/>
      <c r="W48" s="708"/>
      <c r="X48" s="708"/>
      <c r="Y48" s="708"/>
      <c r="Z48" s="708"/>
      <c r="AA48" s="708"/>
      <c r="AB48" s="708"/>
      <c r="AC48" s="708">
        <f t="shared" si="37"/>
        <v>0</v>
      </c>
      <c r="AD48" s="709"/>
      <c r="AE48" s="509">
        <v>7</v>
      </c>
      <c r="AF48" s="554"/>
      <c r="AG48" s="554"/>
      <c r="AH48" s="554"/>
      <c r="AI48" s="554"/>
      <c r="AJ48" s="554"/>
      <c r="AK48" s="554"/>
      <c r="AL48" s="554"/>
      <c r="AM48" s="554">
        <f t="shared" si="38"/>
        <v>0</v>
      </c>
      <c r="AN48" s="557"/>
      <c r="AO48" s="513">
        <v>7</v>
      </c>
      <c r="AP48" s="558">
        <v>0</v>
      </c>
      <c r="AQ48" s="558">
        <v>0</v>
      </c>
      <c r="AR48" s="558"/>
      <c r="AS48" s="558"/>
      <c r="AT48" s="558"/>
      <c r="AU48" s="558">
        <v>0</v>
      </c>
      <c r="AV48" s="558">
        <v>0</v>
      </c>
      <c r="AW48" s="558">
        <f t="shared" si="39"/>
        <v>0</v>
      </c>
      <c r="AX48" s="559">
        <v>0</v>
      </c>
      <c r="AY48" s="527">
        <v>7</v>
      </c>
      <c r="AZ48" s="569"/>
      <c r="BA48" s="569"/>
      <c r="BB48" s="569"/>
      <c r="BC48" s="569"/>
      <c r="BD48" s="569"/>
      <c r="BE48" s="569"/>
      <c r="BF48" s="569"/>
      <c r="BG48" s="569">
        <f t="shared" si="40"/>
        <v>0</v>
      </c>
      <c r="BH48" s="570"/>
      <c r="BI48" s="702">
        <v>7</v>
      </c>
      <c r="BJ48" s="672">
        <v>0</v>
      </c>
      <c r="BK48" s="672"/>
      <c r="BL48" s="672"/>
      <c r="BM48" s="672"/>
      <c r="BN48" s="672"/>
      <c r="BO48" s="672"/>
      <c r="BP48" s="672"/>
      <c r="BQ48" s="962"/>
      <c r="BR48" s="962"/>
      <c r="BS48" s="962"/>
      <c r="BT48" s="962"/>
      <c r="BU48" s="963">
        <f t="shared" si="34"/>
        <v>0</v>
      </c>
      <c r="BV48" s="672">
        <f t="shared" si="41"/>
        <v>0</v>
      </c>
      <c r="BW48" s="710"/>
      <c r="BX48" s="521">
        <v>7</v>
      </c>
      <c r="BY48" s="564"/>
      <c r="BZ48" s="564"/>
      <c r="CA48" s="564"/>
      <c r="CB48" s="564"/>
      <c r="CC48" s="564"/>
      <c r="CD48" s="564"/>
      <c r="CE48" s="564"/>
      <c r="CF48" s="564">
        <f t="shared" si="42"/>
        <v>0</v>
      </c>
      <c r="CG48" s="565"/>
      <c r="CH48" s="521">
        <v>7</v>
      </c>
      <c r="CI48" s="564">
        <v>0</v>
      </c>
      <c r="CJ48" s="564">
        <v>0</v>
      </c>
      <c r="CK48" s="564"/>
      <c r="CL48" s="564"/>
      <c r="CM48" s="564"/>
      <c r="CN48" s="564">
        <v>0</v>
      </c>
      <c r="CO48" s="564">
        <v>0</v>
      </c>
      <c r="CP48" s="564">
        <f t="shared" si="43"/>
        <v>0</v>
      </c>
      <c r="CQ48" s="565">
        <v>0</v>
      </c>
      <c r="CR48" s="505">
        <v>7</v>
      </c>
      <c r="CS48" s="551"/>
      <c r="CT48" s="551"/>
      <c r="CU48" s="551"/>
      <c r="CV48" s="551"/>
      <c r="CW48" s="551"/>
      <c r="CX48" s="551"/>
      <c r="CY48" s="551"/>
      <c r="CZ48" s="551">
        <f t="shared" si="44"/>
        <v>0</v>
      </c>
      <c r="DA48" s="553"/>
      <c r="DB48" s="524">
        <v>7</v>
      </c>
      <c r="DC48" s="567"/>
      <c r="DD48" s="567"/>
      <c r="DE48" s="567"/>
      <c r="DF48" s="567"/>
      <c r="DG48" s="567"/>
      <c r="DH48" s="567"/>
      <c r="DI48" s="567"/>
      <c r="DJ48" s="567">
        <f t="shared" si="45"/>
        <v>0</v>
      </c>
      <c r="DK48" s="568"/>
      <c r="DL48" s="509">
        <v>7</v>
      </c>
      <c r="DM48" s="554"/>
      <c r="DN48" s="554">
        <v>4</v>
      </c>
      <c r="DO48" s="554"/>
      <c r="DP48" s="554"/>
      <c r="DQ48" s="554"/>
      <c r="DR48" s="554"/>
      <c r="DS48" s="554"/>
      <c r="DT48" s="554"/>
      <c r="DU48" s="554">
        <v>3</v>
      </c>
      <c r="DV48" s="649">
        <v>7</v>
      </c>
      <c r="DW48" s="677">
        <v>0</v>
      </c>
      <c r="DX48" s="677">
        <v>0</v>
      </c>
      <c r="DY48" s="677"/>
      <c r="DZ48" s="677"/>
      <c r="EA48" s="677"/>
      <c r="EB48" s="677">
        <v>0</v>
      </c>
      <c r="EC48" s="677">
        <v>0</v>
      </c>
      <c r="ED48" s="677">
        <f t="shared" si="46"/>
        <v>0</v>
      </c>
      <c r="EE48" s="677">
        <v>0</v>
      </c>
      <c r="EF48" s="704">
        <v>7</v>
      </c>
      <c r="EG48" s="711"/>
      <c r="EH48" s="711"/>
      <c r="EI48" s="711"/>
      <c r="EJ48" s="711"/>
      <c r="EK48" s="711"/>
      <c r="EL48" s="711"/>
      <c r="EM48" s="711"/>
      <c r="EN48" s="711"/>
      <c r="EO48" s="711"/>
      <c r="EP48" s="536">
        <v>7</v>
      </c>
      <c r="EQ48" s="575"/>
      <c r="ER48" s="575"/>
      <c r="ES48" s="575"/>
      <c r="ET48" s="575"/>
      <c r="EU48" s="575"/>
      <c r="EV48" s="575"/>
      <c r="EW48" s="575"/>
      <c r="EX48" s="575"/>
      <c r="EY48" s="575"/>
      <c r="EZ48" s="524">
        <v>7</v>
      </c>
      <c r="FA48" s="567"/>
      <c r="FB48" s="567"/>
      <c r="FC48" s="567"/>
      <c r="FD48" s="567"/>
      <c r="FE48" s="567"/>
      <c r="FF48" s="567"/>
      <c r="FG48" s="567"/>
      <c r="FH48" s="567">
        <f t="shared" si="47"/>
        <v>0</v>
      </c>
      <c r="FI48" s="567"/>
      <c r="FJ48" s="533">
        <v>7</v>
      </c>
      <c r="FK48" s="573">
        <v>0</v>
      </c>
      <c r="FL48" s="573">
        <v>0</v>
      </c>
      <c r="FM48" s="573"/>
      <c r="FN48" s="573"/>
      <c r="FO48" s="573"/>
      <c r="FP48" s="573">
        <v>0</v>
      </c>
      <c r="FQ48" s="573">
        <v>0</v>
      </c>
      <c r="FR48" s="573">
        <f>+FK48+FL48-FO48-FP48</f>
        <v>0</v>
      </c>
      <c r="FS48" s="573">
        <v>0</v>
      </c>
      <c r="FT48" s="516">
        <v>7</v>
      </c>
      <c r="FU48" s="712">
        <v>0</v>
      </c>
      <c r="FV48" s="712"/>
      <c r="FW48" s="560"/>
      <c r="FX48" s="560"/>
      <c r="FY48" s="560"/>
      <c r="FZ48" s="712">
        <v>0</v>
      </c>
      <c r="GA48" s="560">
        <v>0</v>
      </c>
      <c r="GB48" s="712">
        <f t="shared" si="48"/>
        <v>0</v>
      </c>
      <c r="GC48" s="560">
        <v>0</v>
      </c>
    </row>
    <row r="49" spans="1:185" ht="25.2" thickBot="1">
      <c r="A49" s="543">
        <v>8</v>
      </c>
      <c r="B49" s="970">
        <v>0</v>
      </c>
      <c r="C49" s="970">
        <v>0</v>
      </c>
      <c r="D49" s="970">
        <v>0</v>
      </c>
      <c r="E49" s="970">
        <v>0</v>
      </c>
      <c r="F49" s="971">
        <v>0</v>
      </c>
      <c r="G49" s="970">
        <v>0</v>
      </c>
      <c r="H49" s="970">
        <v>602</v>
      </c>
      <c r="I49" s="970">
        <f t="shared" si="35"/>
        <v>0</v>
      </c>
      <c r="J49" s="989">
        <v>0</v>
      </c>
      <c r="K49" s="716">
        <v>8</v>
      </c>
      <c r="L49" s="693">
        <v>439</v>
      </c>
      <c r="M49" s="693">
        <v>15</v>
      </c>
      <c r="N49" s="693"/>
      <c r="O49" s="693"/>
      <c r="P49" s="693"/>
      <c r="Q49" s="693"/>
      <c r="R49" s="548"/>
      <c r="S49" s="694">
        <f t="shared" si="36"/>
        <v>454</v>
      </c>
      <c r="T49" s="695">
        <v>101</v>
      </c>
      <c r="U49" s="707">
        <v>8</v>
      </c>
      <c r="V49" s="708"/>
      <c r="W49" s="708"/>
      <c r="X49" s="708"/>
      <c r="Y49" s="708"/>
      <c r="Z49" s="708"/>
      <c r="AA49" s="708"/>
      <c r="AB49" s="708"/>
      <c r="AC49" s="708">
        <f t="shared" si="37"/>
        <v>0</v>
      </c>
      <c r="AD49" s="709"/>
      <c r="AE49" s="509">
        <v>8</v>
      </c>
      <c r="AF49" s="554"/>
      <c r="AG49" s="554"/>
      <c r="AH49" s="554"/>
      <c r="AI49" s="554"/>
      <c r="AJ49" s="554"/>
      <c r="AK49" s="554"/>
      <c r="AL49" s="554"/>
      <c r="AM49" s="554">
        <f t="shared" si="38"/>
        <v>0</v>
      </c>
      <c r="AN49" s="557"/>
      <c r="AO49" s="513">
        <v>8</v>
      </c>
      <c r="AP49" s="558">
        <v>0</v>
      </c>
      <c r="AQ49" s="558">
        <v>0</v>
      </c>
      <c r="AR49" s="558"/>
      <c r="AS49" s="558"/>
      <c r="AT49" s="558"/>
      <c r="AU49" s="558">
        <v>0</v>
      </c>
      <c r="AV49" s="558">
        <v>0</v>
      </c>
      <c r="AW49" s="558">
        <f t="shared" si="39"/>
        <v>0</v>
      </c>
      <c r="AX49" s="559">
        <v>0</v>
      </c>
      <c r="AY49" s="527">
        <v>8</v>
      </c>
      <c r="AZ49" s="569">
        <v>0</v>
      </c>
      <c r="BA49" s="569">
        <v>0</v>
      </c>
      <c r="BB49" s="569"/>
      <c r="BC49" s="569"/>
      <c r="BD49" s="569"/>
      <c r="BE49" s="569">
        <v>0</v>
      </c>
      <c r="BF49" s="569">
        <v>0</v>
      </c>
      <c r="BG49" s="569">
        <f t="shared" si="40"/>
        <v>0</v>
      </c>
      <c r="BH49" s="570">
        <v>0</v>
      </c>
      <c r="BI49" s="702">
        <v>8</v>
      </c>
      <c r="BJ49" s="672">
        <v>0</v>
      </c>
      <c r="BK49" s="672">
        <v>0</v>
      </c>
      <c r="BL49" s="672">
        <v>0</v>
      </c>
      <c r="BM49" s="672"/>
      <c r="BN49" s="672"/>
      <c r="BO49" s="672">
        <v>0</v>
      </c>
      <c r="BP49" s="672">
        <v>0</v>
      </c>
      <c r="BQ49" s="962"/>
      <c r="BR49" s="962"/>
      <c r="BS49" s="962"/>
      <c r="BT49" s="962"/>
      <c r="BU49" s="963">
        <f t="shared" si="34"/>
        <v>0</v>
      </c>
      <c r="BV49" s="672">
        <f t="shared" si="41"/>
        <v>0</v>
      </c>
      <c r="BW49" s="710">
        <v>0</v>
      </c>
      <c r="BX49" s="521">
        <v>8</v>
      </c>
      <c r="BY49" s="564"/>
      <c r="BZ49" s="564"/>
      <c r="CA49" s="564"/>
      <c r="CB49" s="564"/>
      <c r="CC49" s="564"/>
      <c r="CD49" s="564"/>
      <c r="CE49" s="564"/>
      <c r="CF49" s="564">
        <f t="shared" si="42"/>
        <v>0</v>
      </c>
      <c r="CG49" s="565"/>
      <c r="CH49" s="521">
        <v>8</v>
      </c>
      <c r="CI49" s="564"/>
      <c r="CJ49" s="564"/>
      <c r="CK49" s="564"/>
      <c r="CL49" s="564"/>
      <c r="CM49" s="564"/>
      <c r="CN49" s="564"/>
      <c r="CO49" s="564"/>
      <c r="CP49" s="564">
        <f t="shared" si="43"/>
        <v>0</v>
      </c>
      <c r="CQ49" s="565"/>
      <c r="CR49" s="505">
        <v>8</v>
      </c>
      <c r="CS49" s="551"/>
      <c r="CT49" s="551"/>
      <c r="CU49" s="551"/>
      <c r="CV49" s="551"/>
      <c r="CW49" s="551"/>
      <c r="CX49" s="551"/>
      <c r="CY49" s="551"/>
      <c r="CZ49" s="551">
        <f t="shared" si="44"/>
        <v>0</v>
      </c>
      <c r="DA49" s="553"/>
      <c r="DB49" s="524">
        <v>8</v>
      </c>
      <c r="DC49" s="567"/>
      <c r="DD49" s="567"/>
      <c r="DE49" s="567"/>
      <c r="DF49" s="567"/>
      <c r="DG49" s="567"/>
      <c r="DH49" s="567"/>
      <c r="DI49" s="567"/>
      <c r="DJ49" s="567">
        <f t="shared" si="45"/>
        <v>0</v>
      </c>
      <c r="DK49" s="568"/>
      <c r="DL49" s="509">
        <v>8</v>
      </c>
      <c r="DM49" s="554"/>
      <c r="DN49" s="554"/>
      <c r="DO49" s="554"/>
      <c r="DP49" s="554"/>
      <c r="DQ49" s="554"/>
      <c r="DR49" s="554"/>
      <c r="DS49" s="554"/>
      <c r="DT49" s="554"/>
      <c r="DU49" s="554"/>
      <c r="DV49" s="649">
        <v>8</v>
      </c>
      <c r="DW49" s="677"/>
      <c r="DX49" s="677"/>
      <c r="DY49" s="677"/>
      <c r="DZ49" s="677"/>
      <c r="EA49" s="677"/>
      <c r="EB49" s="677"/>
      <c r="EC49" s="677"/>
      <c r="ED49" s="677">
        <f t="shared" si="46"/>
        <v>0</v>
      </c>
      <c r="EE49" s="677"/>
      <c r="EF49" s="704">
        <v>8</v>
      </c>
      <c r="EG49" s="711"/>
      <c r="EH49" s="711"/>
      <c r="EI49" s="711"/>
      <c r="EJ49" s="711"/>
      <c r="EK49" s="711"/>
      <c r="EL49" s="711"/>
      <c r="EM49" s="711"/>
      <c r="EN49" s="711"/>
      <c r="EO49" s="711"/>
      <c r="EP49" s="536">
        <v>8</v>
      </c>
      <c r="EQ49" s="575"/>
      <c r="ER49" s="575"/>
      <c r="ES49" s="575"/>
      <c r="ET49" s="575"/>
      <c r="EU49" s="575"/>
      <c r="EV49" s="575"/>
      <c r="EW49" s="575"/>
      <c r="EX49" s="575"/>
      <c r="EY49" s="575"/>
      <c r="EZ49" s="524">
        <v>8</v>
      </c>
      <c r="FA49" s="567">
        <v>0</v>
      </c>
      <c r="FB49" s="567">
        <v>0</v>
      </c>
      <c r="FC49" s="567"/>
      <c r="FD49" s="567"/>
      <c r="FE49" s="567"/>
      <c r="FF49" s="567">
        <v>0</v>
      </c>
      <c r="FG49" s="567">
        <v>0</v>
      </c>
      <c r="FH49" s="567">
        <v>0</v>
      </c>
      <c r="FI49" s="567">
        <v>0</v>
      </c>
      <c r="FJ49" s="533">
        <v>8</v>
      </c>
      <c r="FK49" s="573"/>
      <c r="FL49" s="573"/>
      <c r="FM49" s="573"/>
      <c r="FN49" s="573"/>
      <c r="FO49" s="573"/>
      <c r="FP49" s="573"/>
      <c r="FQ49" s="573"/>
      <c r="FR49" s="573"/>
      <c r="FS49" s="573"/>
      <c r="FT49" s="516">
        <v>8</v>
      </c>
      <c r="FU49" s="712">
        <v>0</v>
      </c>
      <c r="FV49" s="712"/>
      <c r="FW49" s="560"/>
      <c r="FX49" s="560"/>
      <c r="FY49" s="560"/>
      <c r="FZ49" s="712">
        <v>0</v>
      </c>
      <c r="GA49" s="560">
        <v>0</v>
      </c>
      <c r="GB49" s="712">
        <f t="shared" si="48"/>
        <v>0</v>
      </c>
      <c r="GC49" s="560">
        <v>0</v>
      </c>
    </row>
    <row r="50" spans="1:185" ht="25.2" thickBot="1">
      <c r="A50" s="717"/>
      <c r="B50" s="718">
        <f>SUM(B42:B49)</f>
        <v>0</v>
      </c>
      <c r="C50" s="718">
        <f>SUM(C42:C49)</f>
        <v>0</v>
      </c>
      <c r="D50" s="718"/>
      <c r="E50" s="718"/>
      <c r="F50" s="719">
        <f>SUM(F42:F49)</f>
        <v>0</v>
      </c>
      <c r="G50" s="720">
        <f>SUM(G42:G49)</f>
        <v>0</v>
      </c>
      <c r="H50" s="720"/>
      <c r="I50" s="718">
        <f>SUM(I42:I49)</f>
        <v>0</v>
      </c>
      <c r="J50" s="718">
        <f>SUM(J42:J49)</f>
        <v>0</v>
      </c>
      <c r="K50" s="721"/>
      <c r="L50" s="722">
        <f>SUM(L42:L49)</f>
        <v>7962</v>
      </c>
      <c r="M50" s="722">
        <f>SUM(M42:M49)</f>
        <v>3802</v>
      </c>
      <c r="N50" s="722"/>
      <c r="O50" s="722"/>
      <c r="P50" s="722"/>
      <c r="Q50" s="722">
        <f>SUM(Q42:Q49)</f>
        <v>0</v>
      </c>
      <c r="R50" s="722"/>
      <c r="S50" s="722">
        <f>SUM(S42:S49)</f>
        <v>11764</v>
      </c>
      <c r="T50" s="723">
        <f>SUM(T42:T49)</f>
        <v>1300</v>
      </c>
      <c r="U50" s="724"/>
      <c r="V50" s="725">
        <f>SUM(V42:V49)</f>
        <v>0</v>
      </c>
      <c r="W50" s="725">
        <f>SUM(W43:W49)</f>
        <v>0</v>
      </c>
      <c r="X50" s="725"/>
      <c r="Y50" s="725"/>
      <c r="Z50" s="725">
        <f>SUM(Z42:Z49)</f>
        <v>0</v>
      </c>
      <c r="AA50" s="725">
        <v>0</v>
      </c>
      <c r="AB50" s="725"/>
      <c r="AC50" s="725">
        <f>SUM(AC42:AC49)</f>
        <v>0</v>
      </c>
      <c r="AD50" s="726">
        <f>SUM(AD42:AD49)</f>
        <v>0</v>
      </c>
      <c r="AE50" s="727"/>
      <c r="AF50" s="720">
        <f>SUM(AF42:AF49)</f>
        <v>0</v>
      </c>
      <c r="AG50" s="720">
        <f>SUM(AG42:AG49)</f>
        <v>0</v>
      </c>
      <c r="AH50" s="720"/>
      <c r="AI50" s="720"/>
      <c r="AJ50" s="720"/>
      <c r="AK50" s="720">
        <f>SUM(AK42:AK49)</f>
        <v>0</v>
      </c>
      <c r="AL50" s="720"/>
      <c r="AM50" s="720">
        <f>SUM(AM42:AM49)</f>
        <v>0</v>
      </c>
      <c r="AN50" s="728">
        <f>SUM(AN42:AN49)</f>
        <v>0</v>
      </c>
      <c r="AO50" s="727"/>
      <c r="AP50" s="720">
        <f>SUM(AP42:AP49)</f>
        <v>0</v>
      </c>
      <c r="AQ50" s="720">
        <f>SUM(AQ42:AQ49)</f>
        <v>0</v>
      </c>
      <c r="AR50" s="720"/>
      <c r="AS50" s="720"/>
      <c r="AT50" s="720"/>
      <c r="AU50" s="720">
        <f>SUM(AU42:AU49)</f>
        <v>0</v>
      </c>
      <c r="AV50" s="720"/>
      <c r="AW50" s="720">
        <f>SUM(AW42:AW49)</f>
        <v>0</v>
      </c>
      <c r="AX50" s="728">
        <f>SUM(AX42:AX49)</f>
        <v>0</v>
      </c>
      <c r="AY50" s="727"/>
      <c r="AZ50" s="720">
        <f>SUM(AZ42:AZ49)</f>
        <v>2</v>
      </c>
      <c r="BA50" s="720">
        <f>SUM(BA42:BA49)</f>
        <v>0</v>
      </c>
      <c r="BB50" s="720"/>
      <c r="BC50" s="720"/>
      <c r="BD50" s="720"/>
      <c r="BE50" s="720">
        <f>SUM(BE42:BE49)</f>
        <v>0</v>
      </c>
      <c r="BF50" s="720"/>
      <c r="BG50" s="720">
        <f>SUM(BG42:BG49)</f>
        <v>2</v>
      </c>
      <c r="BH50" s="728">
        <f>SUM(BH42:BH49)</f>
        <v>1</v>
      </c>
      <c r="BI50" s="727"/>
      <c r="BJ50" s="720">
        <f>SUM(BJ42:BJ49)</f>
        <v>0</v>
      </c>
      <c r="BK50" s="720">
        <f>SUM(BK42:BK49)</f>
        <v>0</v>
      </c>
      <c r="BL50" s="720">
        <f>SUM(BL42:BL49)</f>
        <v>0</v>
      </c>
      <c r="BM50" s="720"/>
      <c r="BN50" s="720"/>
      <c r="BO50" s="720">
        <f>SUM(BO42:BO49)</f>
        <v>0</v>
      </c>
      <c r="BP50" s="720"/>
      <c r="BQ50" s="720"/>
      <c r="BR50" s="720"/>
      <c r="BS50" s="720"/>
      <c r="BT50" s="720"/>
      <c r="BU50" s="720"/>
      <c r="BV50" s="720">
        <f>SUM(BV42:BV49)</f>
        <v>0</v>
      </c>
      <c r="BW50" s="728">
        <f>SUM(BW42:BW49)</f>
        <v>0</v>
      </c>
      <c r="BX50" s="727"/>
      <c r="BY50" s="720">
        <f>SUM(BY42:BY49)</f>
        <v>0</v>
      </c>
      <c r="BZ50" s="720">
        <f>SUM(BZ42:BZ49)</f>
        <v>0</v>
      </c>
      <c r="CA50" s="720"/>
      <c r="CB50" s="720"/>
      <c r="CC50" s="720"/>
      <c r="CD50" s="720">
        <f>SUM(CD42:CD49)</f>
        <v>0</v>
      </c>
      <c r="CE50" s="720"/>
      <c r="CF50" s="720">
        <f>SUM(CF42:CF49)</f>
        <v>0</v>
      </c>
      <c r="CG50" s="728">
        <f>SUM(CG42:CG49)</f>
        <v>0</v>
      </c>
      <c r="CH50" s="727"/>
      <c r="CI50" s="720">
        <f>SUM(CI42:CI49)</f>
        <v>0</v>
      </c>
      <c r="CJ50" s="720">
        <f>SUM(CJ42:CJ49)</f>
        <v>0</v>
      </c>
      <c r="CK50" s="720"/>
      <c r="CL50" s="720"/>
      <c r="CM50" s="720"/>
      <c r="CN50" s="720"/>
      <c r="CO50" s="720"/>
      <c r="CP50" s="720">
        <f>SUM(CP42:CP49)</f>
        <v>0</v>
      </c>
      <c r="CQ50" s="728">
        <f>SUM(CQ42:CQ49)</f>
        <v>0</v>
      </c>
      <c r="CR50" s="727"/>
      <c r="CS50" s="720">
        <f>SUM(CS42:CS49)</f>
        <v>0</v>
      </c>
      <c r="CT50" s="720">
        <f>SUM(CT42:CT49)</f>
        <v>0</v>
      </c>
      <c r="CU50" s="720"/>
      <c r="CV50" s="720"/>
      <c r="CW50" s="720"/>
      <c r="CX50" s="720"/>
      <c r="CY50" s="720"/>
      <c r="CZ50" s="720">
        <f>SUM(CZ42:CZ49)</f>
        <v>0</v>
      </c>
      <c r="DA50" s="728">
        <f>SUM(DA42:DA49)</f>
        <v>0</v>
      </c>
      <c r="DB50" s="727"/>
      <c r="DC50" s="720">
        <f>SUM(DC42:DC49)</f>
        <v>0</v>
      </c>
      <c r="DD50" s="720">
        <f>SUM(DD42:DD49)</f>
        <v>0</v>
      </c>
      <c r="DE50" s="720"/>
      <c r="DF50" s="720"/>
      <c r="DG50" s="720"/>
      <c r="DH50" s="720"/>
      <c r="DI50" s="720"/>
      <c r="DJ50" s="720">
        <f>SUM(DJ42:DJ49)</f>
        <v>0</v>
      </c>
      <c r="DK50" s="728">
        <f>SUM(DK42:DK49)</f>
        <v>0</v>
      </c>
      <c r="DL50" s="727"/>
      <c r="DM50" s="720">
        <f>SUM(DM42:DM49)</f>
        <v>0</v>
      </c>
      <c r="DN50" s="720">
        <f>SUM(DN42:DN49)</f>
        <v>4</v>
      </c>
      <c r="DO50" s="720"/>
      <c r="DP50" s="720"/>
      <c r="DQ50" s="720"/>
      <c r="DR50" s="720">
        <f>SUM(DR42:DR49)</f>
        <v>0</v>
      </c>
      <c r="DS50" s="720">
        <f>SUM(DS42:DS49)</f>
        <v>0</v>
      </c>
      <c r="DT50" s="720"/>
      <c r="DU50" s="720">
        <f>SUM(DU42:DU49)</f>
        <v>3</v>
      </c>
      <c r="DV50" s="727"/>
      <c r="DW50" s="720">
        <f>SUM(DW42:DW49)</f>
        <v>0</v>
      </c>
      <c r="DX50" s="720">
        <f>SUM(DX42:DX49)</f>
        <v>0</v>
      </c>
      <c r="DY50" s="720"/>
      <c r="DZ50" s="720"/>
      <c r="EA50" s="720"/>
      <c r="EB50" s="720">
        <f>SUM(EB42:EB49)</f>
        <v>0</v>
      </c>
      <c r="EC50" s="720">
        <f>SUM(EC42:EC49)</f>
        <v>0</v>
      </c>
      <c r="ED50" s="720">
        <f>SUM(ED42:ED49)</f>
        <v>0</v>
      </c>
      <c r="EE50" s="720">
        <f>SUM(EE42:EE49)</f>
        <v>0</v>
      </c>
      <c r="EF50" s="727"/>
      <c r="EG50" s="720">
        <f>SUM(EG42:EG49)</f>
        <v>0</v>
      </c>
      <c r="EH50" s="720">
        <f>SUM(EH42:EH49)</f>
        <v>0</v>
      </c>
      <c r="EI50" s="720"/>
      <c r="EJ50" s="720"/>
      <c r="EK50" s="720"/>
      <c r="EL50" s="720">
        <f>SUM(EL42:EL49)</f>
        <v>0</v>
      </c>
      <c r="EM50" s="720">
        <f>SUM(EM42:EM49)</f>
        <v>0</v>
      </c>
      <c r="EN50" s="720">
        <f>SUM(EN42:EN49)</f>
        <v>0</v>
      </c>
      <c r="EO50" s="720">
        <f>SUM(EO42:EO49)</f>
        <v>0</v>
      </c>
      <c r="EP50" s="729"/>
      <c r="EQ50" s="730">
        <f>SUM(EQ42:EQ49)</f>
        <v>0</v>
      </c>
      <c r="ER50" s="730">
        <f>SUM(ER42:ER49)</f>
        <v>0</v>
      </c>
      <c r="ES50" s="730"/>
      <c r="ET50" s="730"/>
      <c r="EU50" s="730"/>
      <c r="EV50" s="730">
        <f>SUM(EV42:EV49)</f>
        <v>0</v>
      </c>
      <c r="EW50" s="730">
        <f>SUM(EW42:EW49)</f>
        <v>0</v>
      </c>
      <c r="EX50" s="730">
        <f>SUM(EX42:EX49)</f>
        <v>0</v>
      </c>
      <c r="EY50" s="730">
        <f>SUM(EY42:EY49)</f>
        <v>0</v>
      </c>
      <c r="EZ50" s="729"/>
      <c r="FA50" s="730">
        <f>SUM(FA42:FA49)</f>
        <v>0</v>
      </c>
      <c r="FB50" s="730">
        <f>SUM(FB42:FB49)</f>
        <v>0</v>
      </c>
      <c r="FC50" s="730"/>
      <c r="FD50" s="730"/>
      <c r="FE50" s="730"/>
      <c r="FF50" s="730">
        <f>SUM(FF42:FF49)</f>
        <v>0</v>
      </c>
      <c r="FG50" s="730">
        <f>SUM(FG42:FG49)</f>
        <v>0</v>
      </c>
      <c r="FH50" s="730">
        <f>SUM(FH42:FH49)</f>
        <v>0</v>
      </c>
      <c r="FI50" s="730" t="s">
        <v>296</v>
      </c>
      <c r="FJ50" s="729"/>
      <c r="FK50" s="730"/>
      <c r="FL50" s="730"/>
      <c r="FM50" s="730"/>
      <c r="FN50" s="730"/>
      <c r="FO50" s="730"/>
      <c r="FP50" s="730"/>
      <c r="FQ50" s="730"/>
      <c r="FR50" s="730"/>
      <c r="FS50" s="730"/>
      <c r="FT50" s="729"/>
      <c r="FU50" s="730">
        <f>SUM(FU42:FU49)</f>
        <v>0</v>
      </c>
      <c r="FV50" s="730">
        <f>SUM(FV42:FV49)</f>
        <v>0</v>
      </c>
      <c r="FW50" s="730"/>
      <c r="FX50" s="730"/>
      <c r="FY50" s="730"/>
      <c r="FZ50" s="730">
        <f>SUM(FZ42:FZ49)</f>
        <v>0</v>
      </c>
      <c r="GA50" s="730"/>
      <c r="GB50" s="730">
        <f>SUM(GB42:GB49)</f>
        <v>0</v>
      </c>
      <c r="GC50" s="730">
        <f>SUM(GC42:GC49)</f>
        <v>0</v>
      </c>
    </row>
    <row r="51" spans="1:185" ht="25.2" thickTop="1">
      <c r="A51" s="731"/>
      <c r="B51" s="732"/>
      <c r="C51" s="732"/>
      <c r="D51" s="732"/>
      <c r="E51" s="732"/>
      <c r="F51" s="733"/>
      <c r="G51" s="734"/>
      <c r="H51" s="734"/>
      <c r="I51" s="734"/>
      <c r="J51" s="732"/>
      <c r="K51" s="735"/>
      <c r="L51" s="736"/>
      <c r="M51" s="736"/>
      <c r="N51" s="736"/>
      <c r="O51" s="736"/>
      <c r="P51" s="736"/>
      <c r="Q51" s="736"/>
      <c r="R51" s="736"/>
      <c r="S51" s="736"/>
      <c r="T51" s="736"/>
      <c r="U51" s="735"/>
      <c r="V51" s="736"/>
      <c r="W51" s="736"/>
      <c r="X51" s="736"/>
      <c r="Y51" s="736"/>
      <c r="Z51" s="736"/>
      <c r="AA51" s="736"/>
      <c r="AB51" s="736"/>
      <c r="AC51" s="736"/>
      <c r="AD51" s="736"/>
      <c r="AE51" s="735"/>
      <c r="AF51" s="736"/>
      <c r="AG51" s="736"/>
      <c r="AH51" s="736"/>
      <c r="AI51" s="736"/>
      <c r="AJ51" s="736"/>
      <c r="AK51" s="736"/>
      <c r="AL51" s="736"/>
      <c r="AM51" s="736"/>
      <c r="AN51" s="736"/>
      <c r="AO51" s="735"/>
      <c r="AP51" s="736"/>
      <c r="AQ51" s="736"/>
      <c r="AR51" s="736"/>
      <c r="AS51" s="736"/>
      <c r="AT51" s="736"/>
      <c r="AU51" s="736"/>
      <c r="AV51" s="736"/>
      <c r="AW51" s="736"/>
      <c r="AX51" s="736"/>
      <c r="AY51" s="735"/>
      <c r="AZ51" s="736"/>
      <c r="BA51" s="736"/>
      <c r="BB51" s="736"/>
      <c r="BC51" s="736"/>
      <c r="BD51" s="736"/>
      <c r="BE51" s="736"/>
      <c r="BF51" s="736"/>
      <c r="BG51" s="736"/>
      <c r="BH51" s="736"/>
      <c r="BI51" s="735"/>
      <c r="BJ51" s="736"/>
      <c r="BK51" s="736"/>
      <c r="BL51" s="736"/>
      <c r="BM51" s="736"/>
      <c r="BN51" s="736"/>
      <c r="BO51" s="736"/>
      <c r="BP51" s="736"/>
      <c r="BQ51" s="736"/>
      <c r="BR51" s="736"/>
      <c r="BS51" s="736"/>
      <c r="BT51" s="736"/>
      <c r="BU51" s="736"/>
      <c r="BV51" s="736"/>
      <c r="BW51" s="736"/>
      <c r="BX51" s="735"/>
      <c r="BY51" s="736"/>
      <c r="BZ51" s="736"/>
      <c r="CA51" s="736"/>
      <c r="CB51" s="736"/>
      <c r="CC51" s="736"/>
      <c r="CD51" s="736"/>
      <c r="CE51" s="736"/>
      <c r="CF51" s="736"/>
      <c r="CG51" s="736"/>
    </row>
    <row r="52" spans="1:185" ht="30">
      <c r="A52" s="1163" t="s">
        <v>229</v>
      </c>
      <c r="B52" s="1163"/>
      <c r="C52" s="1163"/>
      <c r="D52" s="1163"/>
      <c r="E52" s="1163"/>
      <c r="F52" s="1163"/>
      <c r="G52" s="1163"/>
      <c r="H52" s="1163"/>
      <c r="I52" s="1163"/>
      <c r="J52" s="1163"/>
      <c r="K52" s="738"/>
      <c r="L52" s="1163" t="s">
        <v>229</v>
      </c>
      <c r="M52" s="1163"/>
      <c r="N52" s="1163"/>
      <c r="O52" s="1163"/>
      <c r="P52" s="1163"/>
      <c r="Q52" s="1163"/>
      <c r="R52" s="1163"/>
      <c r="S52" s="1163"/>
      <c r="T52" s="1163"/>
      <c r="U52" s="738"/>
      <c r="V52" s="1163" t="s">
        <v>229</v>
      </c>
      <c r="W52" s="1163"/>
      <c r="X52" s="1163"/>
      <c r="Y52" s="1163"/>
      <c r="Z52" s="1163"/>
      <c r="AA52" s="1163"/>
      <c r="AB52" s="1163"/>
      <c r="AC52" s="1163"/>
      <c r="AD52" s="1163"/>
      <c r="AE52" s="1163" t="s">
        <v>229</v>
      </c>
      <c r="AF52" s="1163"/>
      <c r="AG52" s="1163"/>
      <c r="AH52" s="1163"/>
      <c r="AI52" s="1163"/>
      <c r="AJ52" s="1163"/>
      <c r="AK52" s="1163"/>
      <c r="AL52" s="1163"/>
      <c r="AM52" s="1163"/>
      <c r="AN52" s="1163"/>
      <c r="AO52" s="738"/>
      <c r="AP52" s="1163" t="s">
        <v>229</v>
      </c>
      <c r="AQ52" s="1163"/>
      <c r="AR52" s="1163"/>
      <c r="AS52" s="1163"/>
      <c r="AT52" s="1163"/>
      <c r="AU52" s="1163"/>
      <c r="AV52" s="1163"/>
      <c r="AW52" s="1163"/>
      <c r="AX52" s="1163"/>
      <c r="AY52" s="738"/>
      <c r="AZ52" s="1163" t="s">
        <v>229</v>
      </c>
      <c r="BA52" s="1163"/>
      <c r="BB52" s="1163"/>
      <c r="BC52" s="1163"/>
      <c r="BD52" s="1163"/>
      <c r="BE52" s="1163"/>
      <c r="BF52" s="1163"/>
      <c r="BG52" s="1163"/>
      <c r="BH52" s="1163"/>
      <c r="BI52" s="738"/>
      <c r="BJ52" s="1163" t="s">
        <v>229</v>
      </c>
      <c r="BK52" s="1163"/>
      <c r="BL52" s="1163"/>
      <c r="BM52" s="1163"/>
      <c r="BN52" s="1163"/>
      <c r="BO52" s="1163"/>
      <c r="BP52" s="1163"/>
      <c r="BQ52" s="1163"/>
      <c r="BR52" s="1163"/>
      <c r="BS52" s="1163"/>
      <c r="BT52" s="1163"/>
      <c r="BU52" s="1163"/>
      <c r="BV52" s="1163"/>
      <c r="BW52" s="1163"/>
      <c r="BX52" s="738"/>
      <c r="BY52" s="1163" t="s">
        <v>229</v>
      </c>
      <c r="BZ52" s="1163"/>
      <c r="CA52" s="1163"/>
      <c r="CB52" s="1163"/>
      <c r="CC52" s="1163"/>
      <c r="CD52" s="1163"/>
      <c r="CE52" s="1163"/>
      <c r="CF52" s="1163"/>
      <c r="CG52" s="1163"/>
      <c r="CH52" s="739"/>
      <c r="CI52" s="1227" t="s">
        <v>229</v>
      </c>
      <c r="CJ52" s="1227"/>
      <c r="CK52" s="1227"/>
      <c r="CL52" s="1227"/>
      <c r="CM52" s="1227"/>
      <c r="CN52" s="1227"/>
      <c r="CO52" s="1227"/>
      <c r="CP52" s="1227"/>
      <c r="CQ52" s="1227"/>
      <c r="CR52" s="739"/>
      <c r="CS52" s="1227" t="s">
        <v>229</v>
      </c>
      <c r="CT52" s="1227"/>
      <c r="CU52" s="1227"/>
      <c r="CV52" s="1227"/>
      <c r="CW52" s="1227"/>
      <c r="CX52" s="1227"/>
      <c r="CY52" s="1227"/>
      <c r="CZ52" s="1227"/>
      <c r="DA52" s="1227"/>
      <c r="DB52" s="739"/>
      <c r="DC52" s="1227" t="s">
        <v>229</v>
      </c>
      <c r="DD52" s="1227"/>
      <c r="DE52" s="1227"/>
      <c r="DF52" s="1227"/>
      <c r="DG52" s="1227"/>
      <c r="DH52" s="1227"/>
      <c r="DI52" s="1227"/>
      <c r="DJ52" s="1227"/>
      <c r="DK52" s="1227"/>
      <c r="DL52" s="739"/>
      <c r="DM52" s="1227" t="s">
        <v>229</v>
      </c>
      <c r="DN52" s="1227"/>
      <c r="DO52" s="1227"/>
      <c r="DP52" s="1227"/>
      <c r="DQ52" s="1227"/>
      <c r="DR52" s="1227"/>
      <c r="DS52" s="1227"/>
      <c r="DT52" s="1227"/>
      <c r="DU52" s="1227"/>
      <c r="DV52" s="1105" t="s">
        <v>229</v>
      </c>
      <c r="DW52" s="1105"/>
      <c r="DX52" s="1105"/>
      <c r="DY52" s="1105"/>
      <c r="DZ52" s="1105"/>
      <c r="EA52" s="1105"/>
      <c r="EB52" s="1105"/>
      <c r="EC52" s="1105"/>
      <c r="ED52" s="1105"/>
      <c r="EE52" s="1105"/>
      <c r="EF52" s="1104" t="s">
        <v>229</v>
      </c>
      <c r="EG52" s="1105"/>
      <c r="EH52" s="1105"/>
      <c r="EI52" s="1105"/>
      <c r="EJ52" s="1105"/>
      <c r="EK52" s="1105"/>
      <c r="EL52" s="1105"/>
      <c r="EM52" s="1105"/>
      <c r="EN52" s="1105"/>
      <c r="EO52" s="1225"/>
      <c r="EP52" s="1104" t="s">
        <v>229</v>
      </c>
      <c r="EQ52" s="1105"/>
      <c r="ER52" s="1105"/>
      <c r="ES52" s="1105"/>
      <c r="ET52" s="1105"/>
      <c r="EU52" s="1105"/>
      <c r="EV52" s="1105"/>
      <c r="EW52" s="1105"/>
      <c r="EX52" s="1105"/>
      <c r="EY52" s="1225"/>
      <c r="EZ52" s="1104" t="s">
        <v>229</v>
      </c>
      <c r="FA52" s="1105"/>
      <c r="FB52" s="1105"/>
      <c r="FC52" s="1105"/>
      <c r="FD52" s="1105"/>
      <c r="FE52" s="1105"/>
      <c r="FF52" s="1105"/>
      <c r="FG52" s="1105"/>
      <c r="FH52" s="1105"/>
      <c r="FI52" s="1225"/>
      <c r="FJ52" s="738"/>
      <c r="FK52" s="1163" t="s">
        <v>229</v>
      </c>
      <c r="FL52" s="1163"/>
      <c r="FM52" s="1163"/>
      <c r="FN52" s="1163"/>
      <c r="FO52" s="1163"/>
      <c r="FP52" s="1163"/>
      <c r="FQ52" s="1163"/>
      <c r="FR52" s="1163"/>
      <c r="FS52" s="1163"/>
    </row>
    <row r="53" spans="1:185">
      <c r="A53" s="1174" t="s">
        <v>220</v>
      </c>
      <c r="B53" s="1175"/>
      <c r="C53" s="1175"/>
      <c r="D53" s="1175"/>
      <c r="E53" s="1175"/>
      <c r="F53" s="1175"/>
      <c r="G53" s="1175"/>
      <c r="H53" s="1175"/>
      <c r="I53" s="1175"/>
      <c r="J53" s="1175"/>
      <c r="K53" s="1191" t="s">
        <v>221</v>
      </c>
      <c r="L53" s="1191"/>
      <c r="M53" s="1191"/>
      <c r="N53" s="1191"/>
      <c r="O53" s="1191"/>
      <c r="P53" s="1191"/>
      <c r="Q53" s="1191"/>
      <c r="R53" s="1191"/>
      <c r="S53" s="1191"/>
      <c r="T53" s="1191"/>
      <c r="U53" s="1164" t="s">
        <v>208</v>
      </c>
      <c r="V53" s="1164"/>
      <c r="W53" s="1164"/>
      <c r="X53" s="1164"/>
      <c r="Y53" s="1164"/>
      <c r="Z53" s="1164"/>
      <c r="AA53" s="1164"/>
      <c r="AB53" s="1164"/>
      <c r="AC53" s="1164"/>
      <c r="AD53" s="1164"/>
      <c r="AE53" s="1182" t="s">
        <v>216</v>
      </c>
      <c r="AF53" s="1182"/>
      <c r="AG53" s="1182"/>
      <c r="AH53" s="1182"/>
      <c r="AI53" s="1182"/>
      <c r="AJ53" s="1182"/>
      <c r="AK53" s="1182"/>
      <c r="AL53" s="1182"/>
      <c r="AM53" s="1182"/>
      <c r="AN53" s="1182"/>
      <c r="AO53" s="1168" t="s">
        <v>188</v>
      </c>
      <c r="AP53" s="1168"/>
      <c r="AQ53" s="1168"/>
      <c r="AR53" s="1168"/>
      <c r="AS53" s="1168"/>
      <c r="AT53" s="1168"/>
      <c r="AU53" s="1168"/>
      <c r="AV53" s="1168"/>
      <c r="AW53" s="1168"/>
      <c r="AX53" s="1168"/>
      <c r="AY53" s="1159" t="s">
        <v>27</v>
      </c>
      <c r="AZ53" s="1159"/>
      <c r="BA53" s="1159"/>
      <c r="BB53" s="1159"/>
      <c r="BC53" s="1159"/>
      <c r="BD53" s="1159"/>
      <c r="BE53" s="1159"/>
      <c r="BF53" s="1159"/>
      <c r="BG53" s="1159"/>
      <c r="BH53" s="1159"/>
      <c r="BI53" s="1208" t="s">
        <v>375</v>
      </c>
      <c r="BJ53" s="1208"/>
      <c r="BK53" s="1208"/>
      <c r="BL53" s="1208"/>
      <c r="BM53" s="1208"/>
      <c r="BN53" s="1208"/>
      <c r="BO53" s="1208"/>
      <c r="BP53" s="1208"/>
      <c r="BQ53" s="1208"/>
      <c r="BR53" s="1208"/>
      <c r="BS53" s="1208"/>
      <c r="BT53" s="1208"/>
      <c r="BU53" s="1208"/>
      <c r="BV53" s="1208"/>
      <c r="BW53" s="1208"/>
      <c r="BX53" s="1220" t="s">
        <v>239</v>
      </c>
      <c r="BY53" s="1220"/>
      <c r="BZ53" s="1220"/>
      <c r="CA53" s="1220"/>
      <c r="CB53" s="1220"/>
      <c r="CC53" s="1220"/>
      <c r="CD53" s="1220"/>
      <c r="CE53" s="1220"/>
      <c r="CF53" s="1220"/>
      <c r="CG53" s="1220"/>
      <c r="CH53" s="1221" t="s">
        <v>219</v>
      </c>
      <c r="CI53" s="1221"/>
      <c r="CJ53" s="1221"/>
      <c r="CK53" s="1221"/>
      <c r="CL53" s="1221"/>
      <c r="CM53" s="1221"/>
      <c r="CN53" s="1221"/>
      <c r="CO53" s="1221"/>
      <c r="CP53" s="1221"/>
      <c r="CQ53" s="1221"/>
      <c r="CR53" s="1226" t="s">
        <v>327</v>
      </c>
      <c r="CS53" s="1226"/>
      <c r="CT53" s="1226"/>
      <c r="CU53" s="1226"/>
      <c r="CV53" s="1226"/>
      <c r="CW53" s="1226"/>
      <c r="CX53" s="1226"/>
      <c r="CY53" s="1226"/>
      <c r="CZ53" s="1226"/>
      <c r="DA53" s="1226"/>
      <c r="DB53" s="1098" t="s">
        <v>238</v>
      </c>
      <c r="DC53" s="1098"/>
      <c r="DD53" s="1098"/>
      <c r="DE53" s="1098"/>
      <c r="DF53" s="1098"/>
      <c r="DG53" s="1098"/>
      <c r="DH53" s="1098"/>
      <c r="DI53" s="1098"/>
      <c r="DJ53" s="1098"/>
      <c r="DK53" s="1098"/>
      <c r="DL53" s="1114" t="s">
        <v>301</v>
      </c>
      <c r="DM53" s="1114"/>
      <c r="DN53" s="1114"/>
      <c r="DO53" s="1114"/>
      <c r="DP53" s="1114"/>
      <c r="DQ53" s="1114"/>
      <c r="DR53" s="1114"/>
      <c r="DS53" s="1114"/>
      <c r="DT53" s="1114"/>
      <c r="DU53" s="1114"/>
      <c r="DV53" s="1094" t="s">
        <v>277</v>
      </c>
      <c r="DW53" s="1094"/>
      <c r="DX53" s="1094"/>
      <c r="DY53" s="1094"/>
      <c r="DZ53" s="1094"/>
      <c r="EA53" s="1094"/>
      <c r="EB53" s="1094"/>
      <c r="EC53" s="1094"/>
      <c r="ED53" s="1094"/>
      <c r="EE53" s="1094"/>
      <c r="EF53" s="1097" t="s">
        <v>294</v>
      </c>
      <c r="EG53" s="1098"/>
      <c r="EH53" s="1098"/>
      <c r="EI53" s="1098"/>
      <c r="EJ53" s="1098"/>
      <c r="EK53" s="1098"/>
      <c r="EL53" s="1098"/>
      <c r="EM53" s="1098"/>
      <c r="EN53" s="1098"/>
      <c r="EO53" s="1099"/>
      <c r="EP53" s="1088" t="s">
        <v>316</v>
      </c>
      <c r="EQ53" s="1089"/>
      <c r="ER53" s="1089"/>
      <c r="ES53" s="1089"/>
      <c r="ET53" s="1089"/>
      <c r="EU53" s="1089"/>
      <c r="EV53" s="1089"/>
      <c r="EW53" s="1089"/>
      <c r="EX53" s="1089"/>
      <c r="EY53" s="1090"/>
      <c r="EZ53" s="1236" t="s">
        <v>213</v>
      </c>
      <c r="FA53" s="1237"/>
      <c r="FB53" s="1237"/>
      <c r="FC53" s="1237"/>
      <c r="FD53" s="1237"/>
      <c r="FE53" s="1237"/>
      <c r="FF53" s="1237"/>
      <c r="FG53" s="1237"/>
      <c r="FH53" s="1237"/>
      <c r="FI53" s="1238"/>
      <c r="FJ53" s="1232" t="s">
        <v>218</v>
      </c>
      <c r="FK53" s="1232"/>
      <c r="FL53" s="1232"/>
      <c r="FM53" s="1232"/>
      <c r="FN53" s="1232"/>
      <c r="FO53" s="1232"/>
      <c r="FP53" s="1232"/>
      <c r="FQ53" s="1232"/>
      <c r="FR53" s="1232"/>
      <c r="FS53" s="1232"/>
    </row>
    <row r="54" spans="1:185" ht="25.2" thickBot="1">
      <c r="A54" s="499" t="s">
        <v>222</v>
      </c>
      <c r="B54" s="969" t="s">
        <v>223</v>
      </c>
      <c r="C54" s="969" t="s">
        <v>224</v>
      </c>
      <c r="D54" s="969"/>
      <c r="E54" s="969"/>
      <c r="F54" s="806" t="s">
        <v>225</v>
      </c>
      <c r="G54" s="969" t="s">
        <v>17</v>
      </c>
      <c r="H54" s="969" t="s">
        <v>10</v>
      </c>
      <c r="I54" s="969" t="s">
        <v>236</v>
      </c>
      <c r="J54" s="969" t="s">
        <v>206</v>
      </c>
      <c r="K54" s="502" t="s">
        <v>222</v>
      </c>
      <c r="L54" s="502" t="s">
        <v>223</v>
      </c>
      <c r="M54" s="502" t="s">
        <v>224</v>
      </c>
      <c r="N54" s="502"/>
      <c r="O54" s="502"/>
      <c r="P54" s="502" t="s">
        <v>225</v>
      </c>
      <c r="Q54" s="502" t="s">
        <v>17</v>
      </c>
      <c r="R54" s="502" t="s">
        <v>10</v>
      </c>
      <c r="S54" s="503" t="s">
        <v>236</v>
      </c>
      <c r="T54" s="504" t="s">
        <v>206</v>
      </c>
      <c r="U54" s="740" t="s">
        <v>222</v>
      </c>
      <c r="V54" s="740" t="s">
        <v>223</v>
      </c>
      <c r="W54" s="740" t="s">
        <v>224</v>
      </c>
      <c r="X54" s="740"/>
      <c r="Y54" s="740"/>
      <c r="Z54" s="740" t="s">
        <v>225</v>
      </c>
      <c r="AA54" s="740" t="s">
        <v>17</v>
      </c>
      <c r="AB54" s="740" t="s">
        <v>10</v>
      </c>
      <c r="AC54" s="741" t="s">
        <v>236</v>
      </c>
      <c r="AD54" s="742" t="s">
        <v>206</v>
      </c>
      <c r="AE54" s="509" t="s">
        <v>222</v>
      </c>
      <c r="AF54" s="509" t="s">
        <v>223</v>
      </c>
      <c r="AG54" s="509" t="s">
        <v>224</v>
      </c>
      <c r="AH54" s="509"/>
      <c r="AI54" s="509"/>
      <c r="AJ54" s="509" t="s">
        <v>225</v>
      </c>
      <c r="AK54" s="509" t="s">
        <v>17</v>
      </c>
      <c r="AL54" s="509" t="s">
        <v>10</v>
      </c>
      <c r="AM54" s="511" t="s">
        <v>236</v>
      </c>
      <c r="AN54" s="512" t="s">
        <v>206</v>
      </c>
      <c r="AO54" s="513" t="s">
        <v>222</v>
      </c>
      <c r="AP54" s="513" t="s">
        <v>223</v>
      </c>
      <c r="AQ54" s="513" t="s">
        <v>224</v>
      </c>
      <c r="AR54" s="513"/>
      <c r="AS54" s="513"/>
      <c r="AT54" s="513" t="s">
        <v>225</v>
      </c>
      <c r="AU54" s="513" t="s">
        <v>17</v>
      </c>
      <c r="AV54" s="513" t="s">
        <v>10</v>
      </c>
      <c r="AW54" s="514" t="s">
        <v>236</v>
      </c>
      <c r="AX54" s="515" t="s">
        <v>206</v>
      </c>
      <c r="AY54" s="527" t="s">
        <v>222</v>
      </c>
      <c r="AZ54" s="527" t="s">
        <v>223</v>
      </c>
      <c r="BA54" s="527" t="s">
        <v>224</v>
      </c>
      <c r="BB54" s="527"/>
      <c r="BC54" s="527"/>
      <c r="BD54" s="527" t="s">
        <v>225</v>
      </c>
      <c r="BE54" s="527" t="s">
        <v>17</v>
      </c>
      <c r="BF54" s="527" t="s">
        <v>10</v>
      </c>
      <c r="BG54" s="528" t="s">
        <v>236</v>
      </c>
      <c r="BH54" s="529" t="s">
        <v>206</v>
      </c>
      <c r="BI54" s="1034" t="s">
        <v>222</v>
      </c>
      <c r="BJ54" s="1034" t="s">
        <v>223</v>
      </c>
      <c r="BK54" s="1034" t="s">
        <v>224</v>
      </c>
      <c r="BL54" s="1034" t="s">
        <v>237</v>
      </c>
      <c r="BM54" s="1034"/>
      <c r="BN54" s="1034" t="s">
        <v>225</v>
      </c>
      <c r="BO54" s="1034" t="s">
        <v>17</v>
      </c>
      <c r="BP54" s="1034" t="s">
        <v>10</v>
      </c>
      <c r="BQ54" s="1035" t="s">
        <v>376</v>
      </c>
      <c r="BR54" s="1035" t="s">
        <v>377</v>
      </c>
      <c r="BS54" s="1035" t="s">
        <v>378</v>
      </c>
      <c r="BT54" s="1035" t="s">
        <v>380</v>
      </c>
      <c r="BU54" s="1035" t="s">
        <v>379</v>
      </c>
      <c r="BV54" s="1036" t="s">
        <v>236</v>
      </c>
      <c r="BW54" s="1037" t="s">
        <v>206</v>
      </c>
      <c r="BX54" s="521" t="s">
        <v>222</v>
      </c>
      <c r="BY54" s="521" t="s">
        <v>223</v>
      </c>
      <c r="BZ54" s="521" t="s">
        <v>224</v>
      </c>
      <c r="CA54" s="521"/>
      <c r="CB54" s="521"/>
      <c r="CC54" s="521" t="s">
        <v>225</v>
      </c>
      <c r="CD54" s="521" t="s">
        <v>17</v>
      </c>
      <c r="CE54" s="521" t="s">
        <v>10</v>
      </c>
      <c r="CF54" s="522" t="s">
        <v>236</v>
      </c>
      <c r="CG54" s="523" t="s">
        <v>206</v>
      </c>
      <c r="CH54" s="524" t="s">
        <v>222</v>
      </c>
      <c r="CI54" s="524" t="s">
        <v>223</v>
      </c>
      <c r="CJ54" s="524" t="s">
        <v>224</v>
      </c>
      <c r="CK54" s="524"/>
      <c r="CL54" s="524"/>
      <c r="CM54" s="524" t="s">
        <v>225</v>
      </c>
      <c r="CN54" s="524" t="s">
        <v>17</v>
      </c>
      <c r="CO54" s="524" t="s">
        <v>10</v>
      </c>
      <c r="CP54" s="525" t="s">
        <v>236</v>
      </c>
      <c r="CQ54" s="526" t="s">
        <v>206</v>
      </c>
      <c r="CR54" s="524" t="s">
        <v>222</v>
      </c>
      <c r="CS54" s="524" t="s">
        <v>223</v>
      </c>
      <c r="CT54" s="524" t="s">
        <v>224</v>
      </c>
      <c r="CU54" s="524"/>
      <c r="CV54" s="524"/>
      <c r="CW54" s="524" t="s">
        <v>225</v>
      </c>
      <c r="CX54" s="524" t="s">
        <v>17</v>
      </c>
      <c r="CY54" s="524" t="s">
        <v>10</v>
      </c>
      <c r="CZ54" s="525" t="s">
        <v>236</v>
      </c>
      <c r="DA54" s="526" t="s">
        <v>206</v>
      </c>
      <c r="DB54" s="652" t="s">
        <v>222</v>
      </c>
      <c r="DC54" s="652" t="s">
        <v>223</v>
      </c>
      <c r="DD54" s="652" t="s">
        <v>224</v>
      </c>
      <c r="DE54" s="652"/>
      <c r="DF54" s="652"/>
      <c r="DG54" s="652" t="s">
        <v>225</v>
      </c>
      <c r="DH54" s="652" t="s">
        <v>17</v>
      </c>
      <c r="DI54" s="652" t="s">
        <v>10</v>
      </c>
      <c r="DJ54" s="653" t="s">
        <v>236</v>
      </c>
      <c r="DK54" s="654" t="s">
        <v>206</v>
      </c>
      <c r="DL54" s="524" t="s">
        <v>222</v>
      </c>
      <c r="DM54" s="524" t="s">
        <v>223</v>
      </c>
      <c r="DN54" s="524" t="s">
        <v>224</v>
      </c>
      <c r="DO54" s="524"/>
      <c r="DP54" s="524"/>
      <c r="DQ54" s="524" t="s">
        <v>225</v>
      </c>
      <c r="DR54" s="524" t="s">
        <v>17</v>
      </c>
      <c r="DS54" s="524" t="s">
        <v>10</v>
      </c>
      <c r="DT54" s="525" t="s">
        <v>236</v>
      </c>
      <c r="DU54" s="526" t="s">
        <v>206</v>
      </c>
      <c r="DV54" s="536" t="s">
        <v>222</v>
      </c>
      <c r="DW54" s="536" t="s">
        <v>223</v>
      </c>
      <c r="DX54" s="536" t="s">
        <v>224</v>
      </c>
      <c r="DY54" s="536"/>
      <c r="DZ54" s="536"/>
      <c r="EA54" s="536" t="s">
        <v>225</v>
      </c>
      <c r="EB54" s="536" t="s">
        <v>17</v>
      </c>
      <c r="EC54" s="536" t="s">
        <v>10</v>
      </c>
      <c r="ED54" s="537" t="s">
        <v>236</v>
      </c>
      <c r="EE54" s="538" t="s">
        <v>206</v>
      </c>
      <c r="EF54" s="652" t="s">
        <v>222</v>
      </c>
      <c r="EG54" s="652" t="s">
        <v>223</v>
      </c>
      <c r="EH54" s="652" t="s">
        <v>224</v>
      </c>
      <c r="EI54" s="652" t="s">
        <v>237</v>
      </c>
      <c r="EJ54" s="652"/>
      <c r="EK54" s="652" t="s">
        <v>225</v>
      </c>
      <c r="EL54" s="652" t="s">
        <v>17</v>
      </c>
      <c r="EM54" s="652" t="s">
        <v>10</v>
      </c>
      <c r="EN54" s="653" t="s">
        <v>236</v>
      </c>
      <c r="EO54" s="652" t="s">
        <v>206</v>
      </c>
      <c r="EP54" s="533" t="s">
        <v>222</v>
      </c>
      <c r="EQ54" s="533" t="s">
        <v>223</v>
      </c>
      <c r="ER54" s="533" t="s">
        <v>224</v>
      </c>
      <c r="ES54" s="533" t="s">
        <v>237</v>
      </c>
      <c r="ET54" s="533"/>
      <c r="EU54" s="533" t="s">
        <v>225</v>
      </c>
      <c r="EV54" s="533" t="s">
        <v>17</v>
      </c>
      <c r="EW54" s="533" t="s">
        <v>10</v>
      </c>
      <c r="EX54" s="534" t="s">
        <v>236</v>
      </c>
      <c r="EY54" s="533" t="s">
        <v>206</v>
      </c>
      <c r="EZ54" s="743" t="s">
        <v>222</v>
      </c>
      <c r="FA54" s="743" t="s">
        <v>223</v>
      </c>
      <c r="FB54" s="743" t="s">
        <v>224</v>
      </c>
      <c r="FC54" s="743" t="s">
        <v>237</v>
      </c>
      <c r="FD54" s="743"/>
      <c r="FE54" s="743" t="s">
        <v>225</v>
      </c>
      <c r="FF54" s="743" t="s">
        <v>17</v>
      </c>
      <c r="FG54" s="743" t="s">
        <v>10</v>
      </c>
      <c r="FH54" s="744" t="s">
        <v>236</v>
      </c>
      <c r="FI54" s="743" t="s">
        <v>206</v>
      </c>
      <c r="FJ54" s="871" t="s">
        <v>222</v>
      </c>
      <c r="FK54" s="871" t="s">
        <v>223</v>
      </c>
      <c r="FL54" s="871" t="s">
        <v>224</v>
      </c>
      <c r="FM54" s="871"/>
      <c r="FN54" s="871"/>
      <c r="FO54" s="871" t="s">
        <v>225</v>
      </c>
      <c r="FP54" s="871" t="s">
        <v>17</v>
      </c>
      <c r="FQ54" s="871" t="s">
        <v>10</v>
      </c>
      <c r="FR54" s="902" t="s">
        <v>236</v>
      </c>
      <c r="FS54" s="1031" t="s">
        <v>206</v>
      </c>
    </row>
    <row r="55" spans="1:185" ht="25.2" thickBot="1">
      <c r="A55" s="968">
        <v>1</v>
      </c>
      <c r="B55" s="972">
        <v>0</v>
      </c>
      <c r="C55" s="818"/>
      <c r="D55" s="818"/>
      <c r="E55" s="818"/>
      <c r="F55" s="819"/>
      <c r="G55" s="818"/>
      <c r="H55" s="818">
        <v>574</v>
      </c>
      <c r="I55" s="818">
        <f>+B55+C55+D55+E55-F55-G55</f>
        <v>0</v>
      </c>
      <c r="J55" s="821">
        <v>0</v>
      </c>
      <c r="K55" s="1015">
        <v>1</v>
      </c>
      <c r="L55" s="771">
        <v>776</v>
      </c>
      <c r="M55" s="548">
        <v>261</v>
      </c>
      <c r="N55" s="548"/>
      <c r="O55" s="548"/>
      <c r="P55" s="548"/>
      <c r="Q55" s="548"/>
      <c r="R55" s="548"/>
      <c r="S55" s="548">
        <f>L55+M55+N55+O55-P55-Q55</f>
        <v>1037</v>
      </c>
      <c r="T55" s="549">
        <v>141</v>
      </c>
      <c r="U55" s="745">
        <v>1</v>
      </c>
      <c r="V55" s="746">
        <v>0</v>
      </c>
      <c r="W55" s="746">
        <v>0</v>
      </c>
      <c r="X55" s="746"/>
      <c r="Y55" s="746"/>
      <c r="Z55" s="746">
        <v>0</v>
      </c>
      <c r="AA55" s="746">
        <v>0</v>
      </c>
      <c r="AB55" s="746">
        <v>0</v>
      </c>
      <c r="AC55" s="746">
        <f>V55+W55+X55+Y55-Z55-AA55</f>
        <v>0</v>
      </c>
      <c r="AD55" s="747">
        <v>0</v>
      </c>
      <c r="AE55" s="509">
        <v>1</v>
      </c>
      <c r="AF55" s="554">
        <v>0</v>
      </c>
      <c r="AG55" s="554">
        <v>0</v>
      </c>
      <c r="AH55" s="554">
        <v>0</v>
      </c>
      <c r="AI55" s="554">
        <v>0</v>
      </c>
      <c r="AJ55" s="554">
        <v>0</v>
      </c>
      <c r="AK55" s="554">
        <v>0</v>
      </c>
      <c r="AL55" s="554">
        <v>587</v>
      </c>
      <c r="AM55" s="554">
        <f>AF55+AG55+AH55+AI55-AJ55-AK55</f>
        <v>0</v>
      </c>
      <c r="AN55" s="557">
        <v>1</v>
      </c>
      <c r="AO55" s="513">
        <v>1</v>
      </c>
      <c r="AP55" s="558">
        <v>0</v>
      </c>
      <c r="AQ55" s="558">
        <v>0</v>
      </c>
      <c r="AR55" s="558"/>
      <c r="AS55" s="558"/>
      <c r="AT55" s="558"/>
      <c r="AU55" s="558">
        <v>0</v>
      </c>
      <c r="AV55" s="558">
        <v>0</v>
      </c>
      <c r="AW55" s="558">
        <f>AP55+AQ55+AR55+AS55-AT55-AU55</f>
        <v>0</v>
      </c>
      <c r="AX55" s="559">
        <v>0</v>
      </c>
      <c r="AY55" s="527">
        <v>1</v>
      </c>
      <c r="AZ55" s="569">
        <v>8</v>
      </c>
      <c r="BA55" s="569"/>
      <c r="BB55" s="569"/>
      <c r="BC55" s="569"/>
      <c r="BD55" s="569"/>
      <c r="BE55" s="569"/>
      <c r="BF55" s="569">
        <v>3100</v>
      </c>
      <c r="BG55" s="569">
        <f>AZ55+BA55+BB55+BC55-BD55-BE55</f>
        <v>8</v>
      </c>
      <c r="BH55" s="570">
        <v>38</v>
      </c>
      <c r="BI55" s="1041">
        <v>1</v>
      </c>
      <c r="BJ55" s="1042">
        <v>287</v>
      </c>
      <c r="BK55" s="1042">
        <v>97</v>
      </c>
      <c r="BL55" s="1042">
        <v>101</v>
      </c>
      <c r="BM55" s="1042"/>
      <c r="BN55" s="1042"/>
      <c r="BO55" s="1042">
        <v>184</v>
      </c>
      <c r="BP55" s="1042">
        <v>11500</v>
      </c>
      <c r="BQ55" s="1043"/>
      <c r="BR55" s="1043"/>
      <c r="BS55" s="1074">
        <v>48</v>
      </c>
      <c r="BT55" s="1043"/>
      <c r="BU55" s="963">
        <f t="shared" ref="BU55:BU65" si="49">BQ55-BR55-BS55-BT55</f>
        <v>-48</v>
      </c>
      <c r="BV55" s="1042">
        <f>BJ55+BK55+BL55+BM55-BN55-BO55</f>
        <v>301</v>
      </c>
      <c r="BW55" s="1044">
        <v>67</v>
      </c>
      <c r="BX55" s="1033">
        <v>1</v>
      </c>
      <c r="BY55" s="564"/>
      <c r="BZ55" s="564"/>
      <c r="CA55" s="564"/>
      <c r="CB55" s="564"/>
      <c r="CC55" s="564"/>
      <c r="CD55" s="564"/>
      <c r="CE55" s="564"/>
      <c r="CF55" s="564">
        <f>BY55+BZ55+CA55+CB55-CC55-CD55</f>
        <v>0</v>
      </c>
      <c r="CG55" s="565"/>
      <c r="CH55" s="524">
        <v>1</v>
      </c>
      <c r="CI55" s="567">
        <v>0</v>
      </c>
      <c r="CJ55" s="567">
        <v>0</v>
      </c>
      <c r="CK55" s="567"/>
      <c r="CL55" s="567"/>
      <c r="CM55" s="567"/>
      <c r="CN55" s="567">
        <v>0</v>
      </c>
      <c r="CO55" s="567">
        <v>0</v>
      </c>
      <c r="CP55" s="567">
        <f t="shared" ref="CP55:CP60" si="50">CI55+CJ55+CK55+CL55-CM55-CN55</f>
        <v>0</v>
      </c>
      <c r="CQ55" s="568">
        <v>0</v>
      </c>
      <c r="CR55" s="649">
        <v>1</v>
      </c>
      <c r="CS55" s="748">
        <v>0</v>
      </c>
      <c r="CT55" s="748"/>
      <c r="CU55" s="677"/>
      <c r="CV55" s="677"/>
      <c r="CW55" s="677"/>
      <c r="CX55" s="748">
        <v>0</v>
      </c>
      <c r="CY55" s="677"/>
      <c r="CZ55" s="748">
        <f>+CS55+CT55-CW55-CX55</f>
        <v>0</v>
      </c>
      <c r="DA55" s="678"/>
      <c r="DB55" s="652">
        <v>1</v>
      </c>
      <c r="DC55" s="554">
        <v>0</v>
      </c>
      <c r="DD55" s="554"/>
      <c r="DE55" s="554"/>
      <c r="DF55" s="554"/>
      <c r="DG55" s="554"/>
      <c r="DH55" s="554"/>
      <c r="DI55" s="554"/>
      <c r="DJ55" s="554">
        <f>DC55+DD55+DE55+DF55-DG55-DH55</f>
        <v>0</v>
      </c>
      <c r="DK55" s="680"/>
      <c r="DL55" s="524">
        <v>1</v>
      </c>
      <c r="DM55" s="567"/>
      <c r="DN55" s="567"/>
      <c r="DO55" s="567"/>
      <c r="DP55" s="567"/>
      <c r="DQ55" s="567"/>
      <c r="DR55" s="567"/>
      <c r="DS55" s="567"/>
      <c r="DT55" s="567">
        <f>DM55+DN55+DO55+DP55-DQ55-DR55</f>
        <v>0</v>
      </c>
      <c r="DU55" s="568"/>
      <c r="DV55" s="536">
        <v>1</v>
      </c>
      <c r="DW55" s="575">
        <v>0</v>
      </c>
      <c r="DX55" s="575">
        <v>0</v>
      </c>
      <c r="DY55" s="575"/>
      <c r="DZ55" s="575"/>
      <c r="EA55" s="575"/>
      <c r="EB55" s="575">
        <v>0</v>
      </c>
      <c r="EC55" s="575">
        <v>0</v>
      </c>
      <c r="ED55" s="575">
        <f>+DW55+DX55-EA55-EB55</f>
        <v>0</v>
      </c>
      <c r="EE55" s="576">
        <v>0</v>
      </c>
      <c r="EF55" s="652">
        <v>1</v>
      </c>
      <c r="EG55" s="554">
        <v>0</v>
      </c>
      <c r="EH55" s="554">
        <v>0</v>
      </c>
      <c r="EI55" s="554">
        <v>0</v>
      </c>
      <c r="EJ55" s="554"/>
      <c r="EK55" s="554">
        <v>0</v>
      </c>
      <c r="EL55" s="554">
        <v>0</v>
      </c>
      <c r="EM55" s="554">
        <v>0</v>
      </c>
      <c r="EN55" s="554">
        <f>+EG55+EH55+EI55-EK55-EL55</f>
        <v>0</v>
      </c>
      <c r="EO55" s="554">
        <v>0</v>
      </c>
      <c r="EP55" s="533">
        <v>1</v>
      </c>
      <c r="EQ55" s="573">
        <v>27</v>
      </c>
      <c r="ER55" s="573"/>
      <c r="ES55" s="573"/>
      <c r="ET55" s="573"/>
      <c r="EU55" s="573"/>
      <c r="EV55" s="573">
        <v>27</v>
      </c>
      <c r="EW55" s="573">
        <v>148</v>
      </c>
      <c r="EX55" s="573">
        <f>+EQ55+ER55-EU55-EV55</f>
        <v>0</v>
      </c>
      <c r="EY55" s="573">
        <v>4</v>
      </c>
      <c r="EZ55" s="743">
        <v>1</v>
      </c>
      <c r="FA55" s="749"/>
      <c r="FB55" s="749"/>
      <c r="FC55" s="749"/>
      <c r="FD55" s="749"/>
      <c r="FE55" s="749"/>
      <c r="FF55" s="749"/>
      <c r="FG55" s="749"/>
      <c r="FH55" s="749"/>
      <c r="FI55" s="749"/>
      <c r="FJ55" s="871">
        <v>1</v>
      </c>
      <c r="FK55" s="904">
        <v>42</v>
      </c>
      <c r="FL55" s="904"/>
      <c r="FM55" s="904"/>
      <c r="FN55" s="904"/>
      <c r="FO55" s="904"/>
      <c r="FP55" s="904"/>
      <c r="FQ55" s="904"/>
      <c r="FR55" s="904">
        <f>FK55+FL55+FM55+FN55-FO55-FP55</f>
        <v>42</v>
      </c>
      <c r="FS55" s="1032">
        <v>4</v>
      </c>
    </row>
    <row r="56" spans="1:185" ht="25.2" thickBot="1">
      <c r="A56" s="968">
        <v>2</v>
      </c>
      <c r="B56" s="998">
        <v>0</v>
      </c>
      <c r="C56" s="831"/>
      <c r="D56" s="831"/>
      <c r="E56" s="831"/>
      <c r="F56" s="832"/>
      <c r="G56" s="831"/>
      <c r="H56" s="818">
        <v>574</v>
      </c>
      <c r="I56" s="831">
        <f t="shared" ref="I56:I65" si="51">+B56+C56+D56+E56-F56-G56</f>
        <v>0</v>
      </c>
      <c r="J56" s="833">
        <v>0</v>
      </c>
      <c r="K56" s="1016">
        <v>2</v>
      </c>
      <c r="L56" s="776">
        <v>574</v>
      </c>
      <c r="M56" s="581">
        <v>141</v>
      </c>
      <c r="N56" s="581"/>
      <c r="O56" s="581"/>
      <c r="P56" s="581"/>
      <c r="Q56" s="581"/>
      <c r="R56" s="581"/>
      <c r="S56" s="581">
        <f t="shared" ref="S56:S65" si="52">L56+M56+N56+O56-P56-Q56</f>
        <v>715</v>
      </c>
      <c r="T56" s="582">
        <v>119</v>
      </c>
      <c r="U56" s="745">
        <v>2</v>
      </c>
      <c r="V56" s="746">
        <v>0</v>
      </c>
      <c r="W56" s="746">
        <v>0</v>
      </c>
      <c r="X56" s="746"/>
      <c r="Y56" s="746"/>
      <c r="Z56" s="746"/>
      <c r="AA56" s="746">
        <v>0</v>
      </c>
      <c r="AB56" s="746">
        <v>0</v>
      </c>
      <c r="AC56" s="746">
        <f t="shared" ref="AC56:AC65" si="53">V56+W56+X56+Y56-Z56-AA56</f>
        <v>0</v>
      </c>
      <c r="AD56" s="747">
        <v>0</v>
      </c>
      <c r="AE56" s="509">
        <v>2</v>
      </c>
      <c r="AF56" s="554">
        <v>0</v>
      </c>
      <c r="AG56" s="554">
        <v>0</v>
      </c>
      <c r="AH56" s="554">
        <v>0</v>
      </c>
      <c r="AI56" s="554">
        <v>0</v>
      </c>
      <c r="AJ56" s="554">
        <v>0</v>
      </c>
      <c r="AK56" s="554">
        <v>0</v>
      </c>
      <c r="AL56" s="554">
        <v>587</v>
      </c>
      <c r="AM56" s="554">
        <f t="shared" ref="AM56:AM65" si="54">AF56+AG56+AH56+AI56-AJ56-AK56</f>
        <v>0</v>
      </c>
      <c r="AN56" s="557">
        <f>2+17</f>
        <v>19</v>
      </c>
      <c r="AO56" s="513">
        <v>2</v>
      </c>
      <c r="AP56" s="558">
        <v>0</v>
      </c>
      <c r="AQ56" s="558">
        <v>0</v>
      </c>
      <c r="AR56" s="558"/>
      <c r="AS56" s="558"/>
      <c r="AT56" s="558"/>
      <c r="AU56" s="558">
        <v>0</v>
      </c>
      <c r="AV56" s="558">
        <v>0</v>
      </c>
      <c r="AW56" s="558">
        <f t="shared" ref="AW56:AW65" si="55">AP56+AQ56+AR56+AS56-AT56-AU56</f>
        <v>0</v>
      </c>
      <c r="AX56" s="559">
        <v>0</v>
      </c>
      <c r="AY56" s="527">
        <v>2</v>
      </c>
      <c r="AZ56" s="569">
        <v>117</v>
      </c>
      <c r="BA56" s="569">
        <v>41</v>
      </c>
      <c r="BB56" s="569"/>
      <c r="BC56" s="569"/>
      <c r="BD56" s="750"/>
      <c r="BE56" s="569">
        <v>48</v>
      </c>
      <c r="BF56" s="569">
        <v>3100</v>
      </c>
      <c r="BG56" s="569">
        <f t="shared" ref="BG56:BG65" si="56">AZ56+BA56+BB56+BC56-BD56-BE56</f>
        <v>110</v>
      </c>
      <c r="BH56" s="570">
        <v>49</v>
      </c>
      <c r="BI56" s="1045">
        <v>2</v>
      </c>
      <c r="BJ56" s="672">
        <v>922</v>
      </c>
      <c r="BK56" s="672">
        <v>187</v>
      </c>
      <c r="BL56" s="672">
        <v>481</v>
      </c>
      <c r="BM56" s="672"/>
      <c r="BN56" s="672"/>
      <c r="BO56" s="672">
        <v>611</v>
      </c>
      <c r="BP56" s="672">
        <v>11500</v>
      </c>
      <c r="BQ56" s="962"/>
      <c r="BR56" s="962"/>
      <c r="BS56" s="1072">
        <v>148</v>
      </c>
      <c r="BT56" s="962"/>
      <c r="BU56" s="963">
        <f t="shared" si="49"/>
        <v>-148</v>
      </c>
      <c r="BV56" s="672">
        <f t="shared" ref="BV56:BV65" si="57">BJ56+BK56+BL56+BM56-BN56-BO56</f>
        <v>979</v>
      </c>
      <c r="BW56" s="1046">
        <v>150</v>
      </c>
      <c r="BX56" s="1033">
        <v>2</v>
      </c>
      <c r="BY56" s="564"/>
      <c r="BZ56" s="564"/>
      <c r="CA56" s="564"/>
      <c r="CB56" s="564"/>
      <c r="CC56" s="564"/>
      <c r="CD56" s="564"/>
      <c r="CE56" s="564"/>
      <c r="CF56" s="564"/>
      <c r="CG56" s="565"/>
      <c r="CH56" s="524">
        <v>2</v>
      </c>
      <c r="CI56" s="567">
        <v>0</v>
      </c>
      <c r="CJ56" s="567">
        <v>0</v>
      </c>
      <c r="CK56" s="567"/>
      <c r="CL56" s="567"/>
      <c r="CM56" s="567"/>
      <c r="CN56" s="567">
        <v>0</v>
      </c>
      <c r="CO56" s="567">
        <v>0</v>
      </c>
      <c r="CP56" s="567">
        <f t="shared" si="50"/>
        <v>0</v>
      </c>
      <c r="CQ56" s="568">
        <v>0</v>
      </c>
      <c r="CR56" s="649">
        <v>2</v>
      </c>
      <c r="CS56" s="748">
        <v>0</v>
      </c>
      <c r="CT56" s="748"/>
      <c r="CU56" s="677"/>
      <c r="CV56" s="677"/>
      <c r="CW56" s="677"/>
      <c r="CX56" s="748">
        <v>0</v>
      </c>
      <c r="CY56" s="677"/>
      <c r="CZ56" s="748">
        <f t="shared" ref="CZ56:CZ65" si="58">+CS56+CT56-CW56-CX56</f>
        <v>0</v>
      </c>
      <c r="DA56" s="678"/>
      <c r="DB56" s="652">
        <v>2</v>
      </c>
      <c r="DC56" s="554">
        <v>70</v>
      </c>
      <c r="DD56" s="554"/>
      <c r="DE56" s="554"/>
      <c r="DF56" s="554"/>
      <c r="DG56" s="554"/>
      <c r="DH56" s="554"/>
      <c r="DI56" s="554">
        <v>645</v>
      </c>
      <c r="DJ56" s="554">
        <f t="shared" ref="DJ56:DJ65" si="59">DC56+DD56+DE56+DF56-DG56-DH56</f>
        <v>70</v>
      </c>
      <c r="DK56" s="680">
        <v>12</v>
      </c>
      <c r="DL56" s="524">
        <v>2</v>
      </c>
      <c r="DM56" s="567"/>
      <c r="DN56" s="567"/>
      <c r="DO56" s="567"/>
      <c r="DP56" s="567"/>
      <c r="DQ56" s="567"/>
      <c r="DR56" s="567"/>
      <c r="DS56" s="567"/>
      <c r="DT56" s="567">
        <f t="shared" ref="DT56:DT65" si="60">DM56+DN56+DO56+DP56-DQ56-DR56</f>
        <v>0</v>
      </c>
      <c r="DU56" s="568"/>
      <c r="DV56" s="536">
        <v>2</v>
      </c>
      <c r="DW56" s="575">
        <v>0</v>
      </c>
      <c r="DX56" s="575">
        <v>0</v>
      </c>
      <c r="DY56" s="575"/>
      <c r="DZ56" s="575"/>
      <c r="EA56" s="575"/>
      <c r="EB56" s="575">
        <v>0</v>
      </c>
      <c r="EC56" s="575">
        <v>0</v>
      </c>
      <c r="ED56" s="575">
        <f t="shared" ref="ED56:ED65" si="61">+DW56+DX56-EA56-EB56</f>
        <v>0</v>
      </c>
      <c r="EE56" s="576">
        <v>0</v>
      </c>
      <c r="EF56" s="652">
        <v>2</v>
      </c>
      <c r="EG56" s="554"/>
      <c r="EH56" s="554"/>
      <c r="EI56" s="554"/>
      <c r="EJ56" s="554"/>
      <c r="EK56" s="554"/>
      <c r="EL56" s="554"/>
      <c r="EM56" s="554"/>
      <c r="EN56" s="554"/>
      <c r="EO56" s="554"/>
      <c r="EP56" s="533">
        <v>2</v>
      </c>
      <c r="EQ56" s="573">
        <v>25</v>
      </c>
      <c r="ER56" s="573"/>
      <c r="ES56" s="573"/>
      <c r="ET56" s="573"/>
      <c r="EU56" s="573"/>
      <c r="EV56" s="573">
        <v>25</v>
      </c>
      <c r="EW56" s="573">
        <v>148</v>
      </c>
      <c r="EX56" s="573">
        <f t="shared" ref="EX56:EX65" si="62">+EQ56+ER56-EU56-EV56</f>
        <v>0</v>
      </c>
      <c r="EY56" s="573">
        <v>5</v>
      </c>
      <c r="EZ56" s="743">
        <v>2</v>
      </c>
      <c r="FA56" s="749"/>
      <c r="FB56" s="749"/>
      <c r="FC56" s="749"/>
      <c r="FD56" s="749"/>
      <c r="FE56" s="749"/>
      <c r="FF56" s="749"/>
      <c r="FG56" s="749"/>
      <c r="FH56" s="749"/>
      <c r="FI56" s="749"/>
      <c r="FJ56" s="871">
        <v>2</v>
      </c>
      <c r="FK56" s="904"/>
      <c r="FL56" s="904"/>
      <c r="FM56" s="904"/>
      <c r="FN56" s="904"/>
      <c r="FO56" s="904"/>
      <c r="FP56" s="904"/>
      <c r="FQ56" s="904"/>
      <c r="FR56" s="904"/>
      <c r="FS56" s="1032"/>
    </row>
    <row r="57" spans="1:185" ht="25.2" thickBot="1">
      <c r="A57" s="968">
        <v>3</v>
      </c>
      <c r="B57" s="972">
        <v>28</v>
      </c>
      <c r="C57" s="818"/>
      <c r="D57" s="818"/>
      <c r="E57" s="818"/>
      <c r="F57" s="819"/>
      <c r="G57" s="818">
        <v>28</v>
      </c>
      <c r="H57" s="818">
        <v>574</v>
      </c>
      <c r="I57" s="818">
        <f>+B57+C57+D57+E57-F57-G57</f>
        <v>0</v>
      </c>
      <c r="J57" s="821">
        <f>6+28+51+62</f>
        <v>147</v>
      </c>
      <c r="K57" s="1016">
        <v>3</v>
      </c>
      <c r="L57" s="776">
        <v>297</v>
      </c>
      <c r="M57" s="581">
        <v>181</v>
      </c>
      <c r="N57" s="581"/>
      <c r="O57" s="581"/>
      <c r="P57" s="581"/>
      <c r="Q57" s="581"/>
      <c r="R57" s="581"/>
      <c r="S57" s="581">
        <f t="shared" si="52"/>
        <v>478</v>
      </c>
      <c r="T57" s="582">
        <v>72</v>
      </c>
      <c r="U57" s="745">
        <v>3</v>
      </c>
      <c r="V57" s="746">
        <v>0</v>
      </c>
      <c r="W57" s="746"/>
      <c r="X57" s="746"/>
      <c r="Y57" s="746"/>
      <c r="Z57" s="746"/>
      <c r="AA57" s="746">
        <v>0</v>
      </c>
      <c r="AB57" s="746">
        <v>0</v>
      </c>
      <c r="AC57" s="746">
        <f t="shared" si="53"/>
        <v>0</v>
      </c>
      <c r="AD57" s="747">
        <v>0</v>
      </c>
      <c r="AE57" s="509">
        <v>3</v>
      </c>
      <c r="AF57" s="554">
        <v>0</v>
      </c>
      <c r="AG57" s="554">
        <v>0</v>
      </c>
      <c r="AH57" s="554">
        <v>0</v>
      </c>
      <c r="AI57" s="554">
        <v>0</v>
      </c>
      <c r="AJ57" s="554">
        <v>0</v>
      </c>
      <c r="AK57" s="554">
        <v>0</v>
      </c>
      <c r="AL57" s="554">
        <v>587</v>
      </c>
      <c r="AM57" s="554">
        <f t="shared" si="54"/>
        <v>0</v>
      </c>
      <c r="AN57" s="557">
        <v>0</v>
      </c>
      <c r="AO57" s="513">
        <v>3</v>
      </c>
      <c r="AP57" s="558">
        <v>0</v>
      </c>
      <c r="AQ57" s="558">
        <v>0</v>
      </c>
      <c r="AR57" s="558"/>
      <c r="AS57" s="558"/>
      <c r="AT57" s="558"/>
      <c r="AU57" s="558">
        <v>0</v>
      </c>
      <c r="AV57" s="558">
        <v>0</v>
      </c>
      <c r="AW57" s="558">
        <f t="shared" si="55"/>
        <v>0</v>
      </c>
      <c r="AX57" s="559">
        <v>0</v>
      </c>
      <c r="AY57" s="527">
        <v>3</v>
      </c>
      <c r="AZ57" s="569">
        <v>0</v>
      </c>
      <c r="BA57" s="569"/>
      <c r="BB57" s="569"/>
      <c r="BC57" s="569"/>
      <c r="BD57" s="569"/>
      <c r="BE57" s="569"/>
      <c r="BF57" s="569">
        <v>3100</v>
      </c>
      <c r="BG57" s="569">
        <f t="shared" si="56"/>
        <v>0</v>
      </c>
      <c r="BH57" s="570">
        <v>0</v>
      </c>
      <c r="BI57" s="1045">
        <v>3</v>
      </c>
      <c r="BJ57" s="672">
        <v>20</v>
      </c>
      <c r="BK57" s="672"/>
      <c r="BL57" s="672"/>
      <c r="BM57" s="672"/>
      <c r="BN57" s="672"/>
      <c r="BO57" s="672"/>
      <c r="BP57" s="672">
        <v>11500</v>
      </c>
      <c r="BQ57" s="962"/>
      <c r="BR57" s="962"/>
      <c r="BS57" s="1072">
        <v>20</v>
      </c>
      <c r="BT57" s="962"/>
      <c r="BU57" s="963">
        <f t="shared" si="49"/>
        <v>-20</v>
      </c>
      <c r="BV57" s="672">
        <f t="shared" si="57"/>
        <v>20</v>
      </c>
      <c r="BW57" s="1046">
        <v>3</v>
      </c>
      <c r="BX57" s="1033">
        <v>3</v>
      </c>
      <c r="BY57" s="564"/>
      <c r="BZ57" s="564"/>
      <c r="CA57" s="564"/>
      <c r="CB57" s="564"/>
      <c r="CC57" s="564"/>
      <c r="CD57" s="564"/>
      <c r="CE57" s="564"/>
      <c r="CF57" s="564"/>
      <c r="CG57" s="565"/>
      <c r="CH57" s="524">
        <v>3</v>
      </c>
      <c r="CI57" s="567">
        <v>0</v>
      </c>
      <c r="CJ57" s="567">
        <v>0</v>
      </c>
      <c r="CK57" s="567"/>
      <c r="CL57" s="567"/>
      <c r="CM57" s="567"/>
      <c r="CN57" s="567">
        <v>0</v>
      </c>
      <c r="CO57" s="567">
        <v>0</v>
      </c>
      <c r="CP57" s="567">
        <f t="shared" si="50"/>
        <v>0</v>
      </c>
      <c r="CQ57" s="568">
        <v>0</v>
      </c>
      <c r="CR57" s="649">
        <v>3</v>
      </c>
      <c r="CS57" s="748">
        <v>0</v>
      </c>
      <c r="CT57" s="748"/>
      <c r="CU57" s="677"/>
      <c r="CV57" s="677"/>
      <c r="CW57" s="677"/>
      <c r="CX57" s="748">
        <v>0</v>
      </c>
      <c r="CY57" s="677"/>
      <c r="CZ57" s="748">
        <f t="shared" si="58"/>
        <v>0</v>
      </c>
      <c r="DA57" s="678"/>
      <c r="DB57" s="652">
        <v>3</v>
      </c>
      <c r="DC57" s="554">
        <v>0</v>
      </c>
      <c r="DD57" s="554"/>
      <c r="DE57" s="554"/>
      <c r="DF57" s="554"/>
      <c r="DG57" s="554"/>
      <c r="DH57" s="554"/>
      <c r="DI57" s="554"/>
      <c r="DJ57" s="554">
        <f t="shared" si="59"/>
        <v>0</v>
      </c>
      <c r="DK57" s="680"/>
      <c r="DL57" s="524">
        <v>3</v>
      </c>
      <c r="DM57" s="567"/>
      <c r="DN57" s="567"/>
      <c r="DO57" s="567"/>
      <c r="DP57" s="567"/>
      <c r="DQ57" s="567"/>
      <c r="DR57" s="567"/>
      <c r="DS57" s="567"/>
      <c r="DT57" s="567">
        <f t="shared" si="60"/>
        <v>0</v>
      </c>
      <c r="DU57" s="568"/>
      <c r="DV57" s="536">
        <v>3</v>
      </c>
      <c r="DW57" s="575"/>
      <c r="DX57" s="575"/>
      <c r="DY57" s="575"/>
      <c r="DZ57" s="575"/>
      <c r="EA57" s="575"/>
      <c r="EB57" s="575"/>
      <c r="EC57" s="575"/>
      <c r="ED57" s="575">
        <f t="shared" si="61"/>
        <v>0</v>
      </c>
      <c r="EE57" s="576"/>
      <c r="EF57" s="652">
        <v>3</v>
      </c>
      <c r="EG57" s="554"/>
      <c r="EH57" s="554"/>
      <c r="EI57" s="554"/>
      <c r="EJ57" s="554"/>
      <c r="EK57" s="554"/>
      <c r="EL57" s="554"/>
      <c r="EM57" s="554"/>
      <c r="EN57" s="554"/>
      <c r="EO57" s="554"/>
      <c r="EP57" s="533">
        <v>3</v>
      </c>
      <c r="EQ57" s="573">
        <v>90</v>
      </c>
      <c r="ER57" s="573"/>
      <c r="ES57" s="573"/>
      <c r="ET57" s="573"/>
      <c r="EU57" s="573"/>
      <c r="EV57" s="573"/>
      <c r="EW57" s="573">
        <v>148</v>
      </c>
      <c r="EX57" s="573">
        <f t="shared" si="62"/>
        <v>90</v>
      </c>
      <c r="EY57" s="573">
        <v>18</v>
      </c>
      <c r="EZ57" s="743">
        <v>3</v>
      </c>
      <c r="FA57" s="749"/>
      <c r="FB57" s="749"/>
      <c r="FC57" s="749"/>
      <c r="FD57" s="749"/>
      <c r="FE57" s="749"/>
      <c r="FF57" s="749"/>
      <c r="FG57" s="749"/>
      <c r="FH57" s="749"/>
      <c r="FI57" s="749"/>
      <c r="FJ57" s="871">
        <v>3</v>
      </c>
      <c r="FK57" s="904"/>
      <c r="FL57" s="904"/>
      <c r="FM57" s="904"/>
      <c r="FN57" s="904"/>
      <c r="FO57" s="904"/>
      <c r="FP57" s="904"/>
      <c r="FQ57" s="904"/>
      <c r="FR57" s="904"/>
      <c r="FS57" s="1032"/>
    </row>
    <row r="58" spans="1:185" ht="25.2" thickBot="1">
      <c r="A58" s="968">
        <v>4</v>
      </c>
      <c r="B58" s="976">
        <v>0</v>
      </c>
      <c r="C58" s="831"/>
      <c r="D58" s="831"/>
      <c r="E58" s="831"/>
      <c r="F58" s="832"/>
      <c r="G58" s="831"/>
      <c r="H58" s="818">
        <v>574</v>
      </c>
      <c r="I58" s="831">
        <f t="shared" si="51"/>
        <v>0</v>
      </c>
      <c r="J58" s="833">
        <v>0</v>
      </c>
      <c r="K58" s="1016">
        <v>4</v>
      </c>
      <c r="L58" s="777">
        <v>494</v>
      </c>
      <c r="M58" s="588"/>
      <c r="N58" s="588"/>
      <c r="O58" s="588"/>
      <c r="P58" s="588"/>
      <c r="Q58" s="588"/>
      <c r="R58" s="588"/>
      <c r="S58" s="588">
        <f t="shared" si="52"/>
        <v>494</v>
      </c>
      <c r="T58" s="589">
        <v>42</v>
      </c>
      <c r="U58" s="745">
        <v>4</v>
      </c>
      <c r="V58" s="746">
        <v>0</v>
      </c>
      <c r="W58" s="746"/>
      <c r="X58" s="746"/>
      <c r="Y58" s="746"/>
      <c r="Z58" s="746"/>
      <c r="AA58" s="746">
        <v>0</v>
      </c>
      <c r="AB58" s="746">
        <v>0</v>
      </c>
      <c r="AC58" s="746">
        <f t="shared" si="53"/>
        <v>0</v>
      </c>
      <c r="AD58" s="747">
        <v>0</v>
      </c>
      <c r="AE58" s="509">
        <v>4</v>
      </c>
      <c r="AF58" s="554">
        <v>0</v>
      </c>
      <c r="AG58" s="554">
        <v>0</v>
      </c>
      <c r="AH58" s="554">
        <v>0</v>
      </c>
      <c r="AI58" s="554">
        <v>0</v>
      </c>
      <c r="AJ58" s="554">
        <v>0</v>
      </c>
      <c r="AK58" s="554">
        <v>0</v>
      </c>
      <c r="AL58" s="554">
        <v>587</v>
      </c>
      <c r="AM58" s="554">
        <f t="shared" si="54"/>
        <v>0</v>
      </c>
      <c r="AN58" s="557">
        <v>0</v>
      </c>
      <c r="AO58" s="513">
        <v>4</v>
      </c>
      <c r="AP58" s="558">
        <v>0</v>
      </c>
      <c r="AQ58" s="558">
        <v>0</v>
      </c>
      <c r="AR58" s="558"/>
      <c r="AS58" s="558"/>
      <c r="AT58" s="558"/>
      <c r="AU58" s="558">
        <v>0</v>
      </c>
      <c r="AV58" s="558">
        <v>0</v>
      </c>
      <c r="AW58" s="558">
        <f t="shared" si="55"/>
        <v>0</v>
      </c>
      <c r="AX58" s="559">
        <v>0</v>
      </c>
      <c r="AY58" s="527">
        <v>4</v>
      </c>
      <c r="AZ58" s="569">
        <v>463</v>
      </c>
      <c r="BA58" s="569">
        <v>41</v>
      </c>
      <c r="BB58" s="569"/>
      <c r="BC58" s="569"/>
      <c r="BD58" s="569"/>
      <c r="BE58" s="569">
        <v>42</v>
      </c>
      <c r="BF58" s="569">
        <v>3100</v>
      </c>
      <c r="BG58" s="569">
        <f t="shared" si="56"/>
        <v>462</v>
      </c>
      <c r="BH58" s="570">
        <v>175</v>
      </c>
      <c r="BI58" s="1045">
        <v>4</v>
      </c>
      <c r="BJ58" s="672">
        <v>108</v>
      </c>
      <c r="BK58" s="672"/>
      <c r="BL58" s="672">
        <v>41</v>
      </c>
      <c r="BM58" s="672"/>
      <c r="BN58" s="672"/>
      <c r="BO58" s="751">
        <v>55</v>
      </c>
      <c r="BP58" s="672">
        <v>11500</v>
      </c>
      <c r="BQ58" s="962"/>
      <c r="BR58" s="962"/>
      <c r="BS58" s="1071">
        <v>47</v>
      </c>
      <c r="BT58" s="962"/>
      <c r="BU58" s="963">
        <f t="shared" si="49"/>
        <v>-47</v>
      </c>
      <c r="BV58" s="672">
        <f t="shared" si="57"/>
        <v>94</v>
      </c>
      <c r="BW58" s="1046">
        <v>61</v>
      </c>
      <c r="BX58" s="1033">
        <v>4</v>
      </c>
      <c r="BY58" s="564"/>
      <c r="BZ58" s="564"/>
      <c r="CA58" s="564"/>
      <c r="CB58" s="564"/>
      <c r="CC58" s="564"/>
      <c r="CD58" s="564"/>
      <c r="CE58" s="564"/>
      <c r="CF58" s="564"/>
      <c r="CG58" s="565"/>
      <c r="CH58" s="524">
        <v>4</v>
      </c>
      <c r="CI58" s="567">
        <v>0</v>
      </c>
      <c r="CJ58" s="567"/>
      <c r="CK58" s="567"/>
      <c r="CL58" s="567"/>
      <c r="CM58" s="567"/>
      <c r="CN58" s="567">
        <v>0</v>
      </c>
      <c r="CO58" s="567">
        <v>170</v>
      </c>
      <c r="CP58" s="567">
        <f t="shared" si="50"/>
        <v>0</v>
      </c>
      <c r="CQ58" s="568">
        <v>0</v>
      </c>
      <c r="CR58" s="649">
        <v>4</v>
      </c>
      <c r="CS58" s="748">
        <v>0</v>
      </c>
      <c r="CT58" s="748"/>
      <c r="CU58" s="677"/>
      <c r="CV58" s="677"/>
      <c r="CW58" s="677"/>
      <c r="CX58" s="748">
        <v>0</v>
      </c>
      <c r="CY58" s="677"/>
      <c r="CZ58" s="748">
        <f t="shared" si="58"/>
        <v>0</v>
      </c>
      <c r="DA58" s="678"/>
      <c r="DB58" s="652">
        <v>4</v>
      </c>
      <c r="DC58" s="554">
        <v>0</v>
      </c>
      <c r="DD58" s="554"/>
      <c r="DE58" s="554"/>
      <c r="DF58" s="554"/>
      <c r="DG58" s="554"/>
      <c r="DH58" s="554"/>
      <c r="DI58" s="554"/>
      <c r="DJ58" s="554">
        <f t="shared" si="59"/>
        <v>0</v>
      </c>
      <c r="DK58" s="680"/>
      <c r="DL58" s="524">
        <v>4</v>
      </c>
      <c r="DM58" s="567"/>
      <c r="DN58" s="567"/>
      <c r="DO58" s="567"/>
      <c r="DP58" s="567"/>
      <c r="DQ58" s="567"/>
      <c r="DR58" s="567"/>
      <c r="DS58" s="567"/>
      <c r="DT58" s="567">
        <f t="shared" si="60"/>
        <v>0</v>
      </c>
      <c r="DU58" s="568"/>
      <c r="DV58" s="536">
        <v>4</v>
      </c>
      <c r="DW58" s="575">
        <v>0</v>
      </c>
      <c r="DX58" s="575">
        <v>0</v>
      </c>
      <c r="DY58" s="575"/>
      <c r="DZ58" s="575"/>
      <c r="EA58" s="575"/>
      <c r="EB58" s="575">
        <v>0</v>
      </c>
      <c r="EC58" s="575">
        <v>0</v>
      </c>
      <c r="ED58" s="575">
        <f t="shared" si="61"/>
        <v>0</v>
      </c>
      <c r="EE58" s="576">
        <v>0</v>
      </c>
      <c r="EF58" s="652">
        <v>4</v>
      </c>
      <c r="EG58" s="554"/>
      <c r="EH58" s="554"/>
      <c r="EI58" s="554"/>
      <c r="EJ58" s="554"/>
      <c r="EK58" s="554"/>
      <c r="EL58" s="554"/>
      <c r="EM58" s="554"/>
      <c r="EN58" s="554"/>
      <c r="EO58" s="554"/>
      <c r="EP58" s="533">
        <v>4</v>
      </c>
      <c r="EQ58" s="573">
        <v>28</v>
      </c>
      <c r="ER58" s="573"/>
      <c r="ES58" s="573"/>
      <c r="ET58" s="573"/>
      <c r="EU58" s="573"/>
      <c r="EV58" s="573"/>
      <c r="EW58" s="573">
        <v>148</v>
      </c>
      <c r="EX58" s="573">
        <f t="shared" si="62"/>
        <v>28</v>
      </c>
      <c r="EY58" s="573">
        <v>4</v>
      </c>
      <c r="EZ58" s="743">
        <v>4</v>
      </c>
      <c r="FA58" s="749">
        <v>0</v>
      </c>
      <c r="FB58" s="749">
        <v>0</v>
      </c>
      <c r="FC58" s="749"/>
      <c r="FD58" s="749"/>
      <c r="FE58" s="749"/>
      <c r="FF58" s="749"/>
      <c r="FG58" s="749"/>
      <c r="FH58" s="749">
        <f>+FA58+FB58-FE58-FF58</f>
        <v>0</v>
      </c>
      <c r="FI58" s="749">
        <v>0</v>
      </c>
      <c r="FJ58" s="871">
        <v>4</v>
      </c>
      <c r="FK58" s="904"/>
      <c r="FL58" s="904"/>
      <c r="FM58" s="904"/>
      <c r="FN58" s="904"/>
      <c r="FO58" s="904"/>
      <c r="FP58" s="904"/>
      <c r="FQ58" s="904"/>
      <c r="FR58" s="904"/>
      <c r="FS58" s="1032"/>
    </row>
    <row r="59" spans="1:185" ht="25.2" thickBot="1">
      <c r="A59" s="968">
        <v>5</v>
      </c>
      <c r="B59" s="972">
        <v>0</v>
      </c>
      <c r="C59" s="818"/>
      <c r="D59" s="818"/>
      <c r="E59" s="818"/>
      <c r="F59" s="819"/>
      <c r="G59" s="818"/>
      <c r="H59" s="818">
        <v>574</v>
      </c>
      <c r="I59" s="818">
        <f t="shared" si="51"/>
        <v>0</v>
      </c>
      <c r="J59" s="821">
        <v>0</v>
      </c>
      <c r="K59" s="580">
        <v>5</v>
      </c>
      <c r="L59" s="626">
        <v>39</v>
      </c>
      <c r="M59" s="626">
        <v>53</v>
      </c>
      <c r="N59" s="626"/>
      <c r="O59" s="626"/>
      <c r="P59" s="626"/>
      <c r="Q59" s="626"/>
      <c r="R59" s="626"/>
      <c r="S59" s="626">
        <f t="shared" si="52"/>
        <v>92</v>
      </c>
      <c r="T59" s="753">
        <v>14</v>
      </c>
      <c r="U59" s="745">
        <v>5</v>
      </c>
      <c r="V59" s="746">
        <v>0</v>
      </c>
      <c r="W59" s="746">
        <v>0</v>
      </c>
      <c r="X59" s="746"/>
      <c r="Y59" s="746"/>
      <c r="Z59" s="746">
        <v>0</v>
      </c>
      <c r="AA59" s="746">
        <v>0</v>
      </c>
      <c r="AB59" s="746">
        <v>0</v>
      </c>
      <c r="AC59" s="746">
        <f t="shared" si="53"/>
        <v>0</v>
      </c>
      <c r="AD59" s="747">
        <v>0</v>
      </c>
      <c r="AE59" s="509">
        <v>5</v>
      </c>
      <c r="AF59" s="554">
        <v>0</v>
      </c>
      <c r="AG59" s="554">
        <v>0</v>
      </c>
      <c r="AH59" s="554">
        <v>0</v>
      </c>
      <c r="AI59" s="554">
        <v>0</v>
      </c>
      <c r="AJ59" s="554">
        <v>0</v>
      </c>
      <c r="AK59" s="554">
        <v>0</v>
      </c>
      <c r="AL59" s="554">
        <v>587</v>
      </c>
      <c r="AM59" s="554">
        <f t="shared" si="54"/>
        <v>0</v>
      </c>
      <c r="AN59" s="557">
        <v>3</v>
      </c>
      <c r="AO59" s="513">
        <v>5</v>
      </c>
      <c r="AP59" s="558">
        <v>0</v>
      </c>
      <c r="AQ59" s="558">
        <v>0</v>
      </c>
      <c r="AR59" s="558"/>
      <c r="AS59" s="558"/>
      <c r="AT59" s="558"/>
      <c r="AU59" s="558">
        <v>0</v>
      </c>
      <c r="AV59" s="558">
        <v>0</v>
      </c>
      <c r="AW59" s="558">
        <f t="shared" si="55"/>
        <v>0</v>
      </c>
      <c r="AX59" s="559">
        <v>0</v>
      </c>
      <c r="AY59" s="527">
        <v>5</v>
      </c>
      <c r="AZ59" s="569">
        <v>251</v>
      </c>
      <c r="BA59" s="569">
        <v>11</v>
      </c>
      <c r="BB59" s="569"/>
      <c r="BC59" s="569"/>
      <c r="BD59" s="569"/>
      <c r="BE59" s="569">
        <v>25</v>
      </c>
      <c r="BF59" s="569">
        <v>3100</v>
      </c>
      <c r="BG59" s="569">
        <f>AZ59+BA59+BB59+BC59-BD59-BE59</f>
        <v>237</v>
      </c>
      <c r="BH59" s="570">
        <v>104</v>
      </c>
      <c r="BI59" s="1045">
        <v>5</v>
      </c>
      <c r="BJ59" s="672">
        <v>389</v>
      </c>
      <c r="BK59" s="672">
        <v>126</v>
      </c>
      <c r="BL59" s="672">
        <v>112</v>
      </c>
      <c r="BM59" s="672"/>
      <c r="BN59" s="672"/>
      <c r="BO59" s="672">
        <v>142</v>
      </c>
      <c r="BP59" s="672">
        <v>11500</v>
      </c>
      <c r="BQ59" s="962"/>
      <c r="BR59" s="962"/>
      <c r="BS59" s="1072">
        <v>142</v>
      </c>
      <c r="BT59" s="962"/>
      <c r="BU59" s="963">
        <f t="shared" si="49"/>
        <v>-142</v>
      </c>
      <c r="BV59" s="672">
        <f t="shared" si="57"/>
        <v>485</v>
      </c>
      <c r="BW59" s="1046">
        <v>85</v>
      </c>
      <c r="BX59" s="1033">
        <v>5</v>
      </c>
      <c r="BY59" s="564"/>
      <c r="BZ59" s="564"/>
      <c r="CA59" s="564"/>
      <c r="CB59" s="564"/>
      <c r="CC59" s="564"/>
      <c r="CD59" s="564"/>
      <c r="CE59" s="564"/>
      <c r="CF59" s="564"/>
      <c r="CG59" s="565"/>
      <c r="CH59" s="524">
        <v>5</v>
      </c>
      <c r="CI59" s="567">
        <v>0</v>
      </c>
      <c r="CJ59" s="567">
        <v>0</v>
      </c>
      <c r="CK59" s="567"/>
      <c r="CL59" s="567"/>
      <c r="CM59" s="567"/>
      <c r="CN59" s="567">
        <v>0</v>
      </c>
      <c r="CO59" s="567"/>
      <c r="CP59" s="567">
        <f t="shared" si="50"/>
        <v>0</v>
      </c>
      <c r="CQ59" s="568">
        <v>0</v>
      </c>
      <c r="CR59" s="649">
        <v>5</v>
      </c>
      <c r="CS59" s="748">
        <v>0</v>
      </c>
      <c r="CT59" s="748"/>
      <c r="CU59" s="677"/>
      <c r="CV59" s="677"/>
      <c r="CW59" s="677"/>
      <c r="CX59" s="748">
        <v>0</v>
      </c>
      <c r="CY59" s="677"/>
      <c r="CZ59" s="748">
        <f t="shared" si="58"/>
        <v>0</v>
      </c>
      <c r="DA59" s="678"/>
      <c r="DB59" s="652">
        <v>5</v>
      </c>
      <c r="DC59" s="554">
        <v>26</v>
      </c>
      <c r="DD59" s="554"/>
      <c r="DE59" s="554"/>
      <c r="DF59" s="554"/>
      <c r="DG59" s="554"/>
      <c r="DH59" s="554"/>
      <c r="DI59" s="554"/>
      <c r="DJ59" s="554">
        <f t="shared" si="59"/>
        <v>26</v>
      </c>
      <c r="DK59" s="680">
        <v>3</v>
      </c>
      <c r="DL59" s="524">
        <v>5</v>
      </c>
      <c r="DM59" s="567"/>
      <c r="DN59" s="567"/>
      <c r="DO59" s="567"/>
      <c r="DP59" s="567"/>
      <c r="DQ59" s="567"/>
      <c r="DR59" s="567"/>
      <c r="DS59" s="567"/>
      <c r="DT59" s="567">
        <f t="shared" si="60"/>
        <v>0</v>
      </c>
      <c r="DU59" s="568"/>
      <c r="DV59" s="536">
        <v>5</v>
      </c>
      <c r="DW59" s="575">
        <v>0</v>
      </c>
      <c r="DX59" s="575">
        <v>0</v>
      </c>
      <c r="DY59" s="575"/>
      <c r="DZ59" s="575"/>
      <c r="EA59" s="575"/>
      <c r="EB59" s="575">
        <v>0</v>
      </c>
      <c r="EC59" s="575">
        <v>0</v>
      </c>
      <c r="ED59" s="575">
        <f t="shared" si="61"/>
        <v>0</v>
      </c>
      <c r="EE59" s="576">
        <v>0</v>
      </c>
      <c r="EF59" s="652">
        <v>5</v>
      </c>
      <c r="EG59" s="554"/>
      <c r="EH59" s="554"/>
      <c r="EI59" s="554"/>
      <c r="EJ59" s="554"/>
      <c r="EK59" s="554"/>
      <c r="EL59" s="554"/>
      <c r="EM59" s="554"/>
      <c r="EN59" s="554"/>
      <c r="EO59" s="554"/>
      <c r="EP59" s="533">
        <v>5</v>
      </c>
      <c r="EQ59" s="573">
        <v>0</v>
      </c>
      <c r="ER59" s="573"/>
      <c r="ES59" s="573"/>
      <c r="ET59" s="573"/>
      <c r="EU59" s="573"/>
      <c r="EV59" s="573"/>
      <c r="EW59" s="573">
        <v>148</v>
      </c>
      <c r="EX59" s="573">
        <f t="shared" si="62"/>
        <v>0</v>
      </c>
      <c r="EY59" s="573">
        <v>0</v>
      </c>
      <c r="EZ59" s="743">
        <v>5</v>
      </c>
      <c r="FA59" s="749"/>
      <c r="FB59" s="749"/>
      <c r="FC59" s="749"/>
      <c r="FD59" s="749"/>
      <c r="FE59" s="749"/>
      <c r="FF59" s="749"/>
      <c r="FG59" s="749"/>
      <c r="FH59" s="749"/>
      <c r="FI59" s="749"/>
      <c r="FJ59" s="871">
        <v>5</v>
      </c>
      <c r="FK59" s="904"/>
      <c r="FL59" s="904"/>
      <c r="FM59" s="904"/>
      <c r="FN59" s="904"/>
      <c r="FO59" s="904"/>
      <c r="FP59" s="904"/>
      <c r="FQ59" s="904"/>
      <c r="FR59" s="904"/>
      <c r="FS59" s="1032"/>
    </row>
    <row r="60" spans="1:185" ht="25.2" thickBot="1">
      <c r="A60" s="968">
        <v>6</v>
      </c>
      <c r="B60" s="974">
        <v>0</v>
      </c>
      <c r="C60" s="544"/>
      <c r="D60" s="544"/>
      <c r="E60" s="544"/>
      <c r="F60" s="545"/>
      <c r="G60" s="544"/>
      <c r="H60" s="818">
        <v>574</v>
      </c>
      <c r="I60" s="544">
        <f t="shared" si="51"/>
        <v>0</v>
      </c>
      <c r="J60" s="983">
        <v>0</v>
      </c>
      <c r="K60" s="752">
        <v>6</v>
      </c>
      <c r="L60" s="626">
        <v>12</v>
      </c>
      <c r="M60" s="626">
        <v>4</v>
      </c>
      <c r="N60" s="626"/>
      <c r="O60" s="626"/>
      <c r="P60" s="626"/>
      <c r="Q60" s="626"/>
      <c r="R60" s="626"/>
      <c r="S60" s="626">
        <f t="shared" si="52"/>
        <v>16</v>
      </c>
      <c r="T60" s="753">
        <v>2</v>
      </c>
      <c r="U60" s="745">
        <v>6</v>
      </c>
      <c r="V60" s="746">
        <v>0</v>
      </c>
      <c r="W60" s="746">
        <v>0</v>
      </c>
      <c r="X60" s="746"/>
      <c r="Y60" s="746"/>
      <c r="Z60" s="746"/>
      <c r="AA60" s="746"/>
      <c r="AB60" s="746">
        <v>0</v>
      </c>
      <c r="AC60" s="746">
        <f t="shared" si="53"/>
        <v>0</v>
      </c>
      <c r="AD60" s="747">
        <v>0</v>
      </c>
      <c r="AE60" s="509">
        <v>6</v>
      </c>
      <c r="AF60" s="554">
        <v>0</v>
      </c>
      <c r="AG60" s="554">
        <v>0</v>
      </c>
      <c r="AH60" s="554">
        <v>0</v>
      </c>
      <c r="AI60" s="554">
        <v>0</v>
      </c>
      <c r="AJ60" s="554">
        <v>0</v>
      </c>
      <c r="AK60" s="554">
        <v>0</v>
      </c>
      <c r="AL60" s="554">
        <v>587</v>
      </c>
      <c r="AM60" s="554">
        <f t="shared" si="54"/>
        <v>0</v>
      </c>
      <c r="AN60" s="557">
        <v>1</v>
      </c>
      <c r="AO60" s="513">
        <v>6</v>
      </c>
      <c r="AP60" s="558">
        <v>0</v>
      </c>
      <c r="AQ60" s="558">
        <v>0</v>
      </c>
      <c r="AR60" s="558"/>
      <c r="AS60" s="558"/>
      <c r="AT60" s="558"/>
      <c r="AU60" s="558">
        <v>0</v>
      </c>
      <c r="AV60" s="558">
        <v>0</v>
      </c>
      <c r="AW60" s="558">
        <f t="shared" si="55"/>
        <v>0</v>
      </c>
      <c r="AX60" s="559">
        <v>0</v>
      </c>
      <c r="AY60" s="527">
        <v>6</v>
      </c>
      <c r="AZ60" s="569">
        <v>387</v>
      </c>
      <c r="BA60" s="569">
        <v>15</v>
      </c>
      <c r="BB60" s="569"/>
      <c r="BC60" s="569"/>
      <c r="BD60" s="569"/>
      <c r="BE60" s="569">
        <v>12</v>
      </c>
      <c r="BF60" s="569">
        <v>3100</v>
      </c>
      <c r="BG60" s="569">
        <f>AZ60+BA60+BB60+BC60-BD60-BE60</f>
        <v>390</v>
      </c>
      <c r="BH60" s="570">
        <v>90</v>
      </c>
      <c r="BI60" s="1047">
        <v>6</v>
      </c>
      <c r="BJ60" s="1048">
        <v>825</v>
      </c>
      <c r="BK60" s="1048">
        <v>141</v>
      </c>
      <c r="BL60" s="1048">
        <v>167</v>
      </c>
      <c r="BM60" s="1048"/>
      <c r="BN60" s="1048"/>
      <c r="BO60" s="1048">
        <v>247</v>
      </c>
      <c r="BP60" s="1048">
        <v>11500</v>
      </c>
      <c r="BQ60" s="1049"/>
      <c r="BR60" s="1049"/>
      <c r="BS60" s="1075">
        <v>386</v>
      </c>
      <c r="BT60" s="1049"/>
      <c r="BU60" s="963">
        <f t="shared" si="49"/>
        <v>-386</v>
      </c>
      <c r="BV60" s="1048">
        <f t="shared" si="57"/>
        <v>886</v>
      </c>
      <c r="BW60" s="1050">
        <v>93</v>
      </c>
      <c r="BX60" s="1033">
        <v>6</v>
      </c>
      <c r="BY60" s="564"/>
      <c r="BZ60" s="564"/>
      <c r="CA60" s="564"/>
      <c r="CB60" s="564"/>
      <c r="CC60" s="564"/>
      <c r="CD60" s="564"/>
      <c r="CE60" s="564"/>
      <c r="CF60" s="564"/>
      <c r="CG60" s="565"/>
      <c r="CH60" s="524">
        <v>6</v>
      </c>
      <c r="CI60" s="567">
        <v>0</v>
      </c>
      <c r="CJ60" s="567"/>
      <c r="CK60" s="567"/>
      <c r="CL60" s="567"/>
      <c r="CM60" s="567"/>
      <c r="CN60" s="567">
        <v>0</v>
      </c>
      <c r="CO60" s="567"/>
      <c r="CP60" s="567">
        <f t="shared" si="50"/>
        <v>0</v>
      </c>
      <c r="CQ60" s="568"/>
      <c r="CR60" s="649">
        <v>6</v>
      </c>
      <c r="CS60" s="748">
        <v>0</v>
      </c>
      <c r="CT60" s="748"/>
      <c r="CU60" s="677"/>
      <c r="CV60" s="677"/>
      <c r="CW60" s="677"/>
      <c r="CX60" s="748">
        <v>0</v>
      </c>
      <c r="CY60" s="677"/>
      <c r="CZ60" s="748">
        <f t="shared" si="58"/>
        <v>0</v>
      </c>
      <c r="DA60" s="678"/>
      <c r="DB60" s="652">
        <v>6</v>
      </c>
      <c r="DC60" s="554">
        <v>0</v>
      </c>
      <c r="DD60" s="554"/>
      <c r="DE60" s="554"/>
      <c r="DF60" s="554"/>
      <c r="DG60" s="554"/>
      <c r="DH60" s="554"/>
      <c r="DI60" s="554"/>
      <c r="DJ60" s="554">
        <f t="shared" si="59"/>
        <v>0</v>
      </c>
      <c r="DK60" s="680"/>
      <c r="DL60" s="524">
        <v>6</v>
      </c>
      <c r="DM60" s="567">
        <v>0</v>
      </c>
      <c r="DN60" s="567">
        <v>0</v>
      </c>
      <c r="DO60" s="567"/>
      <c r="DP60" s="567"/>
      <c r="DQ60" s="567"/>
      <c r="DR60" s="567">
        <v>0</v>
      </c>
      <c r="DS60" s="567">
        <v>0</v>
      </c>
      <c r="DT60" s="567">
        <f t="shared" si="60"/>
        <v>0</v>
      </c>
      <c r="DU60" s="568">
        <v>0</v>
      </c>
      <c r="DV60" s="536">
        <v>6</v>
      </c>
      <c r="DW60" s="575"/>
      <c r="DX60" s="575"/>
      <c r="DY60" s="575"/>
      <c r="DZ60" s="575"/>
      <c r="EA60" s="575"/>
      <c r="EB60" s="575"/>
      <c r="EC60" s="575"/>
      <c r="ED60" s="575">
        <f t="shared" si="61"/>
        <v>0</v>
      </c>
      <c r="EE60" s="576"/>
      <c r="EF60" s="652">
        <v>6</v>
      </c>
      <c r="EG60" s="554"/>
      <c r="EH60" s="554"/>
      <c r="EI60" s="554"/>
      <c r="EJ60" s="554"/>
      <c r="EK60" s="554"/>
      <c r="EL60" s="554"/>
      <c r="EM60" s="554"/>
      <c r="EN60" s="554"/>
      <c r="EO60" s="554"/>
      <c r="EP60" s="533">
        <v>6</v>
      </c>
      <c r="EQ60" s="573">
        <v>35</v>
      </c>
      <c r="ER60" s="573"/>
      <c r="ES60" s="573"/>
      <c r="ET60" s="573"/>
      <c r="EU60" s="573"/>
      <c r="EV60" s="573"/>
      <c r="EW60" s="573">
        <v>148</v>
      </c>
      <c r="EX60" s="573">
        <f t="shared" si="62"/>
        <v>35</v>
      </c>
      <c r="EY60" s="573">
        <v>7</v>
      </c>
      <c r="EZ60" s="743">
        <v>6</v>
      </c>
      <c r="FA60" s="749">
        <v>0</v>
      </c>
      <c r="FB60" s="749">
        <v>0</v>
      </c>
      <c r="FC60" s="749"/>
      <c r="FD60" s="749"/>
      <c r="FE60" s="749"/>
      <c r="FF60" s="749"/>
      <c r="FG60" s="749"/>
      <c r="FH60" s="749">
        <f>+FA60+FB60-FE60-FF60</f>
        <v>0</v>
      </c>
      <c r="FI60" s="749">
        <v>0</v>
      </c>
      <c r="FJ60" s="871">
        <v>6</v>
      </c>
      <c r="FK60" s="904"/>
      <c r="FL60" s="904"/>
      <c r="FM60" s="904"/>
      <c r="FN60" s="904"/>
      <c r="FO60" s="904"/>
      <c r="FP60" s="904"/>
      <c r="FQ60" s="904"/>
      <c r="FR60" s="904"/>
      <c r="FS60" s="1032"/>
    </row>
    <row r="61" spans="1:185" ht="25.2" thickBot="1">
      <c r="A61" s="968">
        <v>7</v>
      </c>
      <c r="B61" s="976">
        <v>0</v>
      </c>
      <c r="C61" s="831"/>
      <c r="D61" s="831"/>
      <c r="E61" s="831"/>
      <c r="F61" s="832"/>
      <c r="G61" s="831"/>
      <c r="H61" s="818">
        <v>574</v>
      </c>
      <c r="I61" s="831">
        <f t="shared" si="51"/>
        <v>0</v>
      </c>
      <c r="J61" s="833">
        <v>0</v>
      </c>
      <c r="K61" s="587">
        <v>7</v>
      </c>
      <c r="L61" s="588">
        <v>757</v>
      </c>
      <c r="M61" s="588">
        <v>147</v>
      </c>
      <c r="N61" s="588"/>
      <c r="O61" s="588"/>
      <c r="P61" s="588"/>
      <c r="Q61" s="588"/>
      <c r="R61" s="588"/>
      <c r="S61" s="588">
        <f t="shared" si="52"/>
        <v>904</v>
      </c>
      <c r="T61" s="753">
        <v>126</v>
      </c>
      <c r="U61" s="745">
        <v>7</v>
      </c>
      <c r="V61" s="746">
        <v>0</v>
      </c>
      <c r="W61" s="746">
        <v>0</v>
      </c>
      <c r="X61" s="746"/>
      <c r="Y61" s="746"/>
      <c r="Z61" s="746">
        <v>0</v>
      </c>
      <c r="AA61" s="746">
        <v>0</v>
      </c>
      <c r="AB61" s="746">
        <v>0</v>
      </c>
      <c r="AC61" s="746">
        <f t="shared" si="53"/>
        <v>0</v>
      </c>
      <c r="AD61" s="747">
        <v>0</v>
      </c>
      <c r="AE61" s="509">
        <v>7</v>
      </c>
      <c r="AF61" s="554">
        <v>0</v>
      </c>
      <c r="AG61" s="554">
        <v>0</v>
      </c>
      <c r="AH61" s="554">
        <v>0</v>
      </c>
      <c r="AI61" s="554">
        <v>0</v>
      </c>
      <c r="AJ61" s="554">
        <v>0</v>
      </c>
      <c r="AK61" s="554">
        <v>0</v>
      </c>
      <c r="AL61" s="554">
        <v>587</v>
      </c>
      <c r="AM61" s="554">
        <f t="shared" si="54"/>
        <v>0</v>
      </c>
      <c r="AN61" s="557">
        <f>4+48</f>
        <v>52</v>
      </c>
      <c r="AO61" s="513">
        <v>7</v>
      </c>
      <c r="AP61" s="558">
        <v>0</v>
      </c>
      <c r="AQ61" s="558">
        <v>0</v>
      </c>
      <c r="AR61" s="558"/>
      <c r="AS61" s="558"/>
      <c r="AT61" s="558"/>
      <c r="AU61" s="558">
        <v>0</v>
      </c>
      <c r="AV61" s="558">
        <v>0</v>
      </c>
      <c r="AW61" s="558">
        <f t="shared" si="55"/>
        <v>0</v>
      </c>
      <c r="AX61" s="559">
        <v>0</v>
      </c>
      <c r="AY61" s="527">
        <v>7</v>
      </c>
      <c r="AZ61" s="569">
        <v>625</v>
      </c>
      <c r="BA61" s="569">
        <v>28</v>
      </c>
      <c r="BB61" s="569"/>
      <c r="BC61" s="569"/>
      <c r="BD61" s="569"/>
      <c r="BE61" s="569">
        <v>28</v>
      </c>
      <c r="BF61" s="569">
        <v>3100</v>
      </c>
      <c r="BG61" s="569">
        <f t="shared" si="56"/>
        <v>625</v>
      </c>
      <c r="BH61" s="570">
        <v>188</v>
      </c>
      <c r="BI61" s="645">
        <v>7</v>
      </c>
      <c r="BJ61" s="1038">
        <v>1107</v>
      </c>
      <c r="BK61" s="1038">
        <v>148</v>
      </c>
      <c r="BL61" s="1038">
        <v>241</v>
      </c>
      <c r="BM61" s="1038"/>
      <c r="BN61" s="1038"/>
      <c r="BO61" s="1038">
        <v>364</v>
      </c>
      <c r="BP61" s="1038">
        <v>11500</v>
      </c>
      <c r="BQ61" s="1039"/>
      <c r="BR61" s="1039"/>
      <c r="BS61" s="1073">
        <v>348</v>
      </c>
      <c r="BT61" s="1039"/>
      <c r="BU61" s="963">
        <f t="shared" si="49"/>
        <v>-348</v>
      </c>
      <c r="BV61" s="1038">
        <f t="shared" si="57"/>
        <v>1132</v>
      </c>
      <c r="BW61" s="1040">
        <v>210</v>
      </c>
      <c r="BX61" s="521">
        <v>7</v>
      </c>
      <c r="BY61" s="564"/>
      <c r="BZ61" s="564"/>
      <c r="CA61" s="564"/>
      <c r="CB61" s="564"/>
      <c r="CC61" s="564"/>
      <c r="CD61" s="564"/>
      <c r="CE61" s="564"/>
      <c r="CF61" s="564"/>
      <c r="CG61" s="565"/>
      <c r="CH61" s="524">
        <v>7</v>
      </c>
      <c r="CI61" s="567">
        <v>0</v>
      </c>
      <c r="CJ61" s="567">
        <v>0</v>
      </c>
      <c r="CK61" s="567"/>
      <c r="CL61" s="567"/>
      <c r="CM61" s="567"/>
      <c r="CN61" s="567">
        <v>0</v>
      </c>
      <c r="CO61" s="567">
        <v>0</v>
      </c>
      <c r="CP61" s="567">
        <f>+CI61+CJ61-CM61-CN61</f>
        <v>0</v>
      </c>
      <c r="CQ61" s="568">
        <v>0</v>
      </c>
      <c r="CR61" s="649">
        <v>7</v>
      </c>
      <c r="CS61" s="748">
        <v>0</v>
      </c>
      <c r="CT61" s="748"/>
      <c r="CU61" s="677"/>
      <c r="CV61" s="677"/>
      <c r="CW61" s="677"/>
      <c r="CX61" s="748">
        <v>0</v>
      </c>
      <c r="CY61" s="677"/>
      <c r="CZ61" s="748">
        <f t="shared" si="58"/>
        <v>0</v>
      </c>
      <c r="DA61" s="678"/>
      <c r="DB61" s="652">
        <v>7</v>
      </c>
      <c r="DC61" s="554">
        <v>82</v>
      </c>
      <c r="DD61" s="554"/>
      <c r="DE61" s="554"/>
      <c r="DF61" s="554"/>
      <c r="DG61" s="554"/>
      <c r="DH61" s="554"/>
      <c r="DI61" s="554">
        <v>0</v>
      </c>
      <c r="DJ61" s="554">
        <f t="shared" si="59"/>
        <v>82</v>
      </c>
      <c r="DK61" s="680">
        <v>14</v>
      </c>
      <c r="DL61" s="524">
        <v>7</v>
      </c>
      <c r="DM61" s="567"/>
      <c r="DN61" s="567"/>
      <c r="DO61" s="567"/>
      <c r="DP61" s="567"/>
      <c r="DQ61" s="567"/>
      <c r="DR61" s="567"/>
      <c r="DS61" s="567"/>
      <c r="DT61" s="567">
        <f t="shared" si="60"/>
        <v>0</v>
      </c>
      <c r="DU61" s="568"/>
      <c r="DV61" s="536">
        <v>7</v>
      </c>
      <c r="DW61" s="575">
        <v>0</v>
      </c>
      <c r="DX61" s="575">
        <v>0</v>
      </c>
      <c r="DY61" s="575"/>
      <c r="DZ61" s="575"/>
      <c r="EA61" s="575"/>
      <c r="EB61" s="575">
        <v>0</v>
      </c>
      <c r="EC61" s="575">
        <v>0</v>
      </c>
      <c r="ED61" s="575">
        <f t="shared" si="61"/>
        <v>0</v>
      </c>
      <c r="EE61" s="576">
        <v>0</v>
      </c>
      <c r="EF61" s="652">
        <v>7</v>
      </c>
      <c r="EG61" s="554"/>
      <c r="EH61" s="554"/>
      <c r="EI61" s="554"/>
      <c r="EJ61" s="554"/>
      <c r="EK61" s="554"/>
      <c r="EL61" s="554"/>
      <c r="EM61" s="554"/>
      <c r="EN61" s="554"/>
      <c r="EO61" s="554"/>
      <c r="EP61" s="533">
        <v>7</v>
      </c>
      <c r="EQ61" s="573">
        <v>17</v>
      </c>
      <c r="ER61" s="573"/>
      <c r="ES61" s="573"/>
      <c r="ET61" s="573"/>
      <c r="EU61" s="573"/>
      <c r="EV61" s="573"/>
      <c r="EW61" s="573">
        <v>148</v>
      </c>
      <c r="EX61" s="573">
        <f t="shared" si="62"/>
        <v>17</v>
      </c>
      <c r="EY61" s="573">
        <v>5</v>
      </c>
      <c r="EZ61" s="743">
        <v>7</v>
      </c>
      <c r="FA61" s="749"/>
      <c r="FB61" s="749"/>
      <c r="FC61" s="749"/>
      <c r="FD61" s="749"/>
      <c r="FE61" s="749"/>
      <c r="FF61" s="749"/>
      <c r="FG61" s="749"/>
      <c r="FH61" s="749"/>
      <c r="FI61" s="749"/>
      <c r="FJ61" s="871">
        <v>7</v>
      </c>
      <c r="FK61" s="904"/>
      <c r="FL61" s="904"/>
      <c r="FM61" s="904"/>
      <c r="FN61" s="904"/>
      <c r="FO61" s="904"/>
      <c r="FP61" s="904"/>
      <c r="FQ61" s="904"/>
      <c r="FR61" s="904"/>
      <c r="FS61" s="1032"/>
    </row>
    <row r="62" spans="1:185" ht="25.2" thickBot="1">
      <c r="A62" s="968">
        <v>8</v>
      </c>
      <c r="B62" s="972">
        <v>38</v>
      </c>
      <c r="C62" s="818"/>
      <c r="D62" s="818"/>
      <c r="E62" s="818"/>
      <c r="F62" s="819"/>
      <c r="G62" s="818">
        <v>38</v>
      </c>
      <c r="H62" s="818">
        <v>574</v>
      </c>
      <c r="I62" s="818">
        <f t="shared" si="51"/>
        <v>0</v>
      </c>
      <c r="J62" s="821">
        <f>6+56+271+75</f>
        <v>408</v>
      </c>
      <c r="K62" s="999">
        <v>8</v>
      </c>
      <c r="L62" s="626">
        <v>741</v>
      </c>
      <c r="M62" s="626">
        <v>142</v>
      </c>
      <c r="N62" s="626"/>
      <c r="O62" s="626"/>
      <c r="P62" s="626"/>
      <c r="Q62" s="626"/>
      <c r="R62" s="626"/>
      <c r="S62" s="626">
        <f t="shared" si="52"/>
        <v>883</v>
      </c>
      <c r="T62" s="753">
        <v>76</v>
      </c>
      <c r="U62" s="745">
        <v>8</v>
      </c>
      <c r="V62" s="746"/>
      <c r="W62" s="746">
        <v>0</v>
      </c>
      <c r="X62" s="746"/>
      <c r="Y62" s="746"/>
      <c r="Z62" s="746"/>
      <c r="AA62" s="746"/>
      <c r="AB62" s="746">
        <v>0</v>
      </c>
      <c r="AC62" s="746">
        <f t="shared" si="53"/>
        <v>0</v>
      </c>
      <c r="AD62" s="747">
        <v>0</v>
      </c>
      <c r="AE62" s="509">
        <v>8</v>
      </c>
      <c r="AF62" s="554">
        <v>0</v>
      </c>
      <c r="AG62" s="554">
        <v>0</v>
      </c>
      <c r="AH62" s="554">
        <v>0</v>
      </c>
      <c r="AI62" s="554">
        <v>0</v>
      </c>
      <c r="AJ62" s="554">
        <v>0</v>
      </c>
      <c r="AK62" s="554">
        <v>0</v>
      </c>
      <c r="AL62" s="554">
        <v>587</v>
      </c>
      <c r="AM62" s="554">
        <f t="shared" si="54"/>
        <v>0</v>
      </c>
      <c r="AN62" s="557">
        <v>0</v>
      </c>
      <c r="AO62" s="513">
        <v>8</v>
      </c>
      <c r="AP62" s="558">
        <v>0</v>
      </c>
      <c r="AQ62" s="558">
        <v>0</v>
      </c>
      <c r="AR62" s="558"/>
      <c r="AS62" s="558"/>
      <c r="AT62" s="558"/>
      <c r="AU62" s="558">
        <v>0</v>
      </c>
      <c r="AV62" s="558">
        <v>0</v>
      </c>
      <c r="AW62" s="558">
        <f t="shared" si="55"/>
        <v>0</v>
      </c>
      <c r="AX62" s="559">
        <v>0</v>
      </c>
      <c r="AY62" s="527">
        <v>8</v>
      </c>
      <c r="AZ62" s="569">
        <v>2</v>
      </c>
      <c r="BA62" s="569"/>
      <c r="BB62" s="569"/>
      <c r="BC62" s="569"/>
      <c r="BD62" s="569"/>
      <c r="BE62" s="569"/>
      <c r="BF62" s="569">
        <v>3100</v>
      </c>
      <c r="BG62" s="569">
        <f t="shared" si="56"/>
        <v>2</v>
      </c>
      <c r="BH62" s="570">
        <v>1</v>
      </c>
      <c r="BI62" s="702">
        <v>8</v>
      </c>
      <c r="BJ62" s="751">
        <v>12</v>
      </c>
      <c r="BK62" s="751"/>
      <c r="BL62" s="751"/>
      <c r="BM62" s="751"/>
      <c r="BN62" s="751"/>
      <c r="BO62" s="751"/>
      <c r="BP62" s="672">
        <v>11500</v>
      </c>
      <c r="BQ62" s="963"/>
      <c r="BR62" s="963"/>
      <c r="BS62" s="1071">
        <v>37</v>
      </c>
      <c r="BT62" s="963"/>
      <c r="BU62" s="963">
        <f t="shared" si="49"/>
        <v>-37</v>
      </c>
      <c r="BV62" s="751">
        <f t="shared" si="57"/>
        <v>12</v>
      </c>
      <c r="BW62" s="755">
        <v>0</v>
      </c>
      <c r="BX62" s="521">
        <v>8</v>
      </c>
      <c r="BY62" s="564"/>
      <c r="BZ62" s="564"/>
      <c r="CA62" s="564"/>
      <c r="CB62" s="564"/>
      <c r="CC62" s="564"/>
      <c r="CD62" s="564"/>
      <c r="CE62" s="564"/>
      <c r="CF62" s="564"/>
      <c r="CG62" s="565"/>
      <c r="CH62" s="524">
        <v>8</v>
      </c>
      <c r="CI62" s="567">
        <v>0</v>
      </c>
      <c r="CJ62" s="567">
        <v>0</v>
      </c>
      <c r="CK62" s="567"/>
      <c r="CL62" s="567"/>
      <c r="CM62" s="567"/>
      <c r="CN62" s="567">
        <v>0</v>
      </c>
      <c r="CO62" s="567">
        <v>0</v>
      </c>
      <c r="CP62" s="567">
        <f>+CI62+CJ62-CM62-CN62</f>
        <v>0</v>
      </c>
      <c r="CQ62" s="568">
        <v>0</v>
      </c>
      <c r="CR62" s="649">
        <v>8</v>
      </c>
      <c r="CS62" s="748">
        <v>0</v>
      </c>
      <c r="CT62" s="748"/>
      <c r="CU62" s="677"/>
      <c r="CV62" s="677"/>
      <c r="CW62" s="677"/>
      <c r="CX62" s="748">
        <v>0</v>
      </c>
      <c r="CY62" s="677"/>
      <c r="CZ62" s="748">
        <f t="shared" si="58"/>
        <v>0</v>
      </c>
      <c r="DA62" s="678"/>
      <c r="DB62" s="652">
        <v>8</v>
      </c>
      <c r="DC62" s="554">
        <v>0</v>
      </c>
      <c r="DD62" s="554"/>
      <c r="DE62" s="554"/>
      <c r="DF62" s="554"/>
      <c r="DG62" s="554"/>
      <c r="DH62" s="554"/>
      <c r="DI62" s="554"/>
      <c r="DJ62" s="554">
        <f t="shared" si="59"/>
        <v>0</v>
      </c>
      <c r="DK62" s="680"/>
      <c r="DL62" s="524">
        <v>8</v>
      </c>
      <c r="DM62" s="567"/>
      <c r="DN62" s="567"/>
      <c r="DO62" s="567"/>
      <c r="DP62" s="567"/>
      <c r="DQ62" s="567"/>
      <c r="DR62" s="567"/>
      <c r="DS62" s="567"/>
      <c r="DT62" s="567">
        <f t="shared" si="60"/>
        <v>0</v>
      </c>
      <c r="DU62" s="568"/>
      <c r="DV62" s="536">
        <v>8</v>
      </c>
      <c r="DW62" s="575">
        <v>0</v>
      </c>
      <c r="DX62" s="575">
        <v>0</v>
      </c>
      <c r="DY62" s="575"/>
      <c r="DZ62" s="575"/>
      <c r="EA62" s="575"/>
      <c r="EB62" s="575">
        <v>0</v>
      </c>
      <c r="EC62" s="575">
        <v>0</v>
      </c>
      <c r="ED62" s="575">
        <f t="shared" si="61"/>
        <v>0</v>
      </c>
      <c r="EE62" s="576">
        <v>0</v>
      </c>
      <c r="EF62" s="652">
        <v>8</v>
      </c>
      <c r="EG62" s="554"/>
      <c r="EH62" s="554"/>
      <c r="EI62" s="554"/>
      <c r="EJ62" s="554"/>
      <c r="EK62" s="554"/>
      <c r="EL62" s="554"/>
      <c r="EM62" s="554"/>
      <c r="EN62" s="554"/>
      <c r="EO62" s="554"/>
      <c r="EP62" s="533">
        <v>8</v>
      </c>
      <c r="EQ62" s="573">
        <v>0</v>
      </c>
      <c r="ER62" s="573"/>
      <c r="ES62" s="573"/>
      <c r="ET62" s="573"/>
      <c r="EU62" s="573"/>
      <c r="EV62" s="573"/>
      <c r="EW62" s="573">
        <v>148</v>
      </c>
      <c r="EX62" s="573">
        <f t="shared" si="62"/>
        <v>0</v>
      </c>
      <c r="EY62" s="573">
        <v>0</v>
      </c>
      <c r="EZ62" s="743">
        <v>8</v>
      </c>
      <c r="FA62" s="749"/>
      <c r="FB62" s="749"/>
      <c r="FC62" s="749"/>
      <c r="FD62" s="749"/>
      <c r="FE62" s="749"/>
      <c r="FF62" s="749"/>
      <c r="FG62" s="749"/>
      <c r="FH62" s="749"/>
      <c r="FI62" s="749"/>
      <c r="FJ62" s="871">
        <v>8</v>
      </c>
      <c r="FK62" s="904"/>
      <c r="FL62" s="904"/>
      <c r="FM62" s="904"/>
      <c r="FN62" s="904"/>
      <c r="FO62" s="904"/>
      <c r="FP62" s="904"/>
      <c r="FQ62" s="904"/>
      <c r="FR62" s="904"/>
      <c r="FS62" s="1032"/>
    </row>
    <row r="63" spans="1:185" ht="25.2" thickBot="1">
      <c r="A63" s="968">
        <v>9</v>
      </c>
      <c r="B63" s="974">
        <v>0</v>
      </c>
      <c r="C63" s="544"/>
      <c r="D63" s="544"/>
      <c r="E63" s="544"/>
      <c r="F63" s="545"/>
      <c r="G63" s="544"/>
      <c r="H63" s="818">
        <v>574</v>
      </c>
      <c r="I63" s="544">
        <f t="shared" si="51"/>
        <v>0</v>
      </c>
      <c r="J63" s="983">
        <f>1+5+147+52</f>
        <v>205</v>
      </c>
      <c r="K63" s="1000">
        <v>9</v>
      </c>
      <c r="L63" s="581">
        <v>83</v>
      </c>
      <c r="M63" s="581">
        <v>72</v>
      </c>
      <c r="N63" s="581"/>
      <c r="O63" s="581"/>
      <c r="P63" s="581"/>
      <c r="Q63" s="581"/>
      <c r="R63" s="581"/>
      <c r="S63" s="581">
        <f t="shared" si="52"/>
        <v>155</v>
      </c>
      <c r="T63" s="582">
        <v>9</v>
      </c>
      <c r="U63" s="745">
        <v>9</v>
      </c>
      <c r="V63" s="746"/>
      <c r="W63" s="746"/>
      <c r="X63" s="746"/>
      <c r="Y63" s="746"/>
      <c r="Z63" s="746"/>
      <c r="AA63" s="746"/>
      <c r="AB63" s="746"/>
      <c r="AC63" s="746">
        <f t="shared" si="53"/>
        <v>0</v>
      </c>
      <c r="AD63" s="747">
        <v>0</v>
      </c>
      <c r="AE63" s="509">
        <v>9</v>
      </c>
      <c r="AF63" s="554">
        <v>0</v>
      </c>
      <c r="AG63" s="554">
        <v>0</v>
      </c>
      <c r="AH63" s="554">
        <v>0</v>
      </c>
      <c r="AI63" s="554">
        <v>0</v>
      </c>
      <c r="AJ63" s="554">
        <v>0</v>
      </c>
      <c r="AK63" s="554">
        <v>0</v>
      </c>
      <c r="AL63" s="554">
        <v>587</v>
      </c>
      <c r="AM63" s="554">
        <f t="shared" si="54"/>
        <v>0</v>
      </c>
      <c r="AN63" s="557">
        <v>1</v>
      </c>
      <c r="AO63" s="513">
        <v>9</v>
      </c>
      <c r="AP63" s="558">
        <v>0</v>
      </c>
      <c r="AQ63" s="558">
        <v>0</v>
      </c>
      <c r="AR63" s="558"/>
      <c r="AS63" s="558"/>
      <c r="AT63" s="558"/>
      <c r="AU63" s="558">
        <v>0</v>
      </c>
      <c r="AV63" s="558">
        <v>0</v>
      </c>
      <c r="AW63" s="558">
        <f t="shared" si="55"/>
        <v>0</v>
      </c>
      <c r="AX63" s="559">
        <v>0</v>
      </c>
      <c r="AY63" s="527">
        <v>9</v>
      </c>
      <c r="AZ63" s="756">
        <v>3</v>
      </c>
      <c r="BA63" s="756"/>
      <c r="BB63" s="756"/>
      <c r="BC63" s="756"/>
      <c r="BD63" s="756"/>
      <c r="BE63" s="756"/>
      <c r="BF63" s="569">
        <v>3100</v>
      </c>
      <c r="BG63" s="756">
        <f t="shared" si="56"/>
        <v>3</v>
      </c>
      <c r="BH63" s="757">
        <v>12</v>
      </c>
      <c r="BI63" s="702">
        <v>9</v>
      </c>
      <c r="BJ63" s="672">
        <v>315</v>
      </c>
      <c r="BK63" s="672">
        <v>56</v>
      </c>
      <c r="BL63" s="672">
        <v>64</v>
      </c>
      <c r="BM63" s="672"/>
      <c r="BN63" s="672"/>
      <c r="BO63" s="672">
        <v>87</v>
      </c>
      <c r="BP63" s="672">
        <v>11500</v>
      </c>
      <c r="BQ63" s="962"/>
      <c r="BR63" s="962"/>
      <c r="BS63" s="1072">
        <v>142</v>
      </c>
      <c r="BT63" s="962"/>
      <c r="BU63" s="963">
        <f t="shared" si="49"/>
        <v>-142</v>
      </c>
      <c r="BV63" s="672">
        <f t="shared" si="57"/>
        <v>348</v>
      </c>
      <c r="BW63" s="710">
        <v>77</v>
      </c>
      <c r="BX63" s="521">
        <v>9</v>
      </c>
      <c r="BY63" s="564"/>
      <c r="BZ63" s="564"/>
      <c r="CA63" s="564"/>
      <c r="CB63" s="564"/>
      <c r="CC63" s="564"/>
      <c r="CD63" s="564"/>
      <c r="CE63" s="564"/>
      <c r="CF63" s="564"/>
      <c r="CG63" s="565"/>
      <c r="CH63" s="524">
        <v>9</v>
      </c>
      <c r="CI63" s="567"/>
      <c r="CJ63" s="567"/>
      <c r="CK63" s="567"/>
      <c r="CL63" s="567"/>
      <c r="CM63" s="567"/>
      <c r="CN63" s="567"/>
      <c r="CO63" s="567"/>
      <c r="CP63" s="567">
        <f>+CI63+CJ63-CM63-CN63</f>
        <v>0</v>
      </c>
      <c r="CQ63" s="568"/>
      <c r="CR63" s="649">
        <v>9</v>
      </c>
      <c r="CS63" s="748">
        <v>0</v>
      </c>
      <c r="CT63" s="748"/>
      <c r="CU63" s="677"/>
      <c r="CV63" s="677"/>
      <c r="CW63" s="677"/>
      <c r="CX63" s="748">
        <v>0</v>
      </c>
      <c r="CY63" s="677"/>
      <c r="CZ63" s="748">
        <f t="shared" si="58"/>
        <v>0</v>
      </c>
      <c r="DA63" s="678"/>
      <c r="DB63" s="652">
        <v>9</v>
      </c>
      <c r="DC63" s="554">
        <v>0</v>
      </c>
      <c r="DD63" s="554"/>
      <c r="DE63" s="554"/>
      <c r="DF63" s="554"/>
      <c r="DG63" s="554"/>
      <c r="DH63" s="554"/>
      <c r="DI63" s="554"/>
      <c r="DJ63" s="554">
        <f t="shared" si="59"/>
        <v>0</v>
      </c>
      <c r="DK63" s="680"/>
      <c r="DL63" s="524">
        <v>9</v>
      </c>
      <c r="DM63" s="567"/>
      <c r="DN63" s="567"/>
      <c r="DO63" s="567"/>
      <c r="DP63" s="567"/>
      <c r="DQ63" s="567"/>
      <c r="DR63" s="567"/>
      <c r="DS63" s="567"/>
      <c r="DT63" s="567">
        <f t="shared" si="60"/>
        <v>0</v>
      </c>
      <c r="DU63" s="568"/>
      <c r="DV63" s="536">
        <v>9</v>
      </c>
      <c r="DW63" s="575">
        <v>0</v>
      </c>
      <c r="DX63" s="575">
        <v>0</v>
      </c>
      <c r="DY63" s="575"/>
      <c r="DZ63" s="575"/>
      <c r="EA63" s="575"/>
      <c r="EB63" s="575">
        <v>0</v>
      </c>
      <c r="EC63" s="575">
        <v>0</v>
      </c>
      <c r="ED63" s="575">
        <f t="shared" si="61"/>
        <v>0</v>
      </c>
      <c r="EE63" s="576">
        <v>0</v>
      </c>
      <c r="EF63" s="652">
        <v>9</v>
      </c>
      <c r="EG63" s="554"/>
      <c r="EH63" s="554"/>
      <c r="EI63" s="554"/>
      <c r="EJ63" s="554"/>
      <c r="EK63" s="554"/>
      <c r="EL63" s="554"/>
      <c r="EM63" s="554"/>
      <c r="EN63" s="554"/>
      <c r="EO63" s="554"/>
      <c r="EP63" s="533">
        <v>9</v>
      </c>
      <c r="EQ63" s="573">
        <v>0</v>
      </c>
      <c r="ER63" s="573"/>
      <c r="ES63" s="573"/>
      <c r="ET63" s="573"/>
      <c r="EU63" s="573"/>
      <c r="EV63" s="573"/>
      <c r="EW63" s="573">
        <v>148</v>
      </c>
      <c r="EX63" s="573">
        <f t="shared" si="62"/>
        <v>0</v>
      </c>
      <c r="EY63" s="573"/>
      <c r="EZ63" s="743">
        <v>9</v>
      </c>
      <c r="FA63" s="749"/>
      <c r="FB63" s="749"/>
      <c r="FC63" s="749"/>
      <c r="FD63" s="749"/>
      <c r="FE63" s="749"/>
      <c r="FF63" s="749"/>
      <c r="FG63" s="749"/>
      <c r="FH63" s="749"/>
      <c r="FI63" s="749"/>
      <c r="FJ63" s="871">
        <v>9</v>
      </c>
      <c r="FK63" s="904"/>
      <c r="FL63" s="904"/>
      <c r="FM63" s="904"/>
      <c r="FN63" s="904"/>
      <c r="FO63" s="904"/>
      <c r="FP63" s="904"/>
      <c r="FQ63" s="904"/>
      <c r="FR63" s="904"/>
      <c r="FS63" s="1032"/>
    </row>
    <row r="64" spans="1:185" ht="25.2" thickBot="1">
      <c r="A64" s="968">
        <v>10</v>
      </c>
      <c r="B64" s="974">
        <v>62</v>
      </c>
      <c r="C64" s="544"/>
      <c r="D64" s="544"/>
      <c r="E64" s="544"/>
      <c r="F64" s="545"/>
      <c r="G64" s="544">
        <v>62</v>
      </c>
      <c r="H64" s="818">
        <v>574</v>
      </c>
      <c r="I64" s="544">
        <f>+B64+C64+D64+E64-F64-G64</f>
        <v>0</v>
      </c>
      <c r="J64" s="983">
        <f>7+19+110+63</f>
        <v>199</v>
      </c>
      <c r="K64" s="1001">
        <v>10</v>
      </c>
      <c r="L64" s="588">
        <v>271</v>
      </c>
      <c r="M64" s="588">
        <v>71</v>
      </c>
      <c r="N64" s="588"/>
      <c r="O64" s="588"/>
      <c r="P64" s="588"/>
      <c r="Q64" s="588"/>
      <c r="R64" s="588"/>
      <c r="S64" s="588">
        <f>L64+M64+N64+O64-P64-Q64</f>
        <v>342</v>
      </c>
      <c r="T64" s="589">
        <v>37</v>
      </c>
      <c r="U64" s="745">
        <v>10</v>
      </c>
      <c r="V64" s="746"/>
      <c r="W64" s="746">
        <v>0</v>
      </c>
      <c r="X64" s="746"/>
      <c r="Y64" s="746"/>
      <c r="Z64" s="746"/>
      <c r="AA64" s="746"/>
      <c r="AB64" s="746"/>
      <c r="AC64" s="746">
        <f t="shared" si="53"/>
        <v>0</v>
      </c>
      <c r="AD64" s="747">
        <v>0</v>
      </c>
      <c r="AE64" s="509">
        <v>10</v>
      </c>
      <c r="AF64" s="554">
        <v>0</v>
      </c>
      <c r="AG64" s="554">
        <v>0</v>
      </c>
      <c r="AH64" s="554">
        <v>0</v>
      </c>
      <c r="AI64" s="554">
        <v>0</v>
      </c>
      <c r="AJ64" s="554">
        <v>0</v>
      </c>
      <c r="AK64" s="554">
        <v>0</v>
      </c>
      <c r="AL64" s="554">
        <v>587</v>
      </c>
      <c r="AM64" s="554">
        <f t="shared" si="54"/>
        <v>0</v>
      </c>
      <c r="AN64" s="557">
        <v>0</v>
      </c>
      <c r="AO64" s="513">
        <v>10</v>
      </c>
      <c r="AP64" s="558">
        <v>0</v>
      </c>
      <c r="AQ64" s="558">
        <v>0</v>
      </c>
      <c r="AR64" s="558"/>
      <c r="AS64" s="558"/>
      <c r="AT64" s="558"/>
      <c r="AU64" s="558">
        <v>0</v>
      </c>
      <c r="AV64" s="558">
        <v>0</v>
      </c>
      <c r="AW64" s="558">
        <f t="shared" si="55"/>
        <v>0</v>
      </c>
      <c r="AX64" s="559">
        <v>0</v>
      </c>
      <c r="AY64" s="527">
        <v>10</v>
      </c>
      <c r="AZ64" s="569">
        <v>3</v>
      </c>
      <c r="BA64" s="569"/>
      <c r="BB64" s="569"/>
      <c r="BC64" s="569"/>
      <c r="BD64" s="569"/>
      <c r="BE64" s="569"/>
      <c r="BF64" s="569">
        <v>3100</v>
      </c>
      <c r="BG64" s="569">
        <f t="shared" si="56"/>
        <v>3</v>
      </c>
      <c r="BH64" s="570">
        <v>3</v>
      </c>
      <c r="BI64" s="702">
        <v>10</v>
      </c>
      <c r="BJ64" s="672">
        <v>18</v>
      </c>
      <c r="BK64" s="672">
        <v>31</v>
      </c>
      <c r="BL64" s="672"/>
      <c r="BM64" s="672"/>
      <c r="BN64" s="672"/>
      <c r="BO64" s="672"/>
      <c r="BP64" s="672">
        <v>11500</v>
      </c>
      <c r="BQ64" s="962"/>
      <c r="BR64" s="962"/>
      <c r="BS64" s="1072">
        <v>51</v>
      </c>
      <c r="BT64" s="962"/>
      <c r="BU64" s="963">
        <f t="shared" si="49"/>
        <v>-51</v>
      </c>
      <c r="BV64" s="672">
        <f t="shared" si="57"/>
        <v>49</v>
      </c>
      <c r="BW64" s="710">
        <v>1</v>
      </c>
      <c r="BX64" s="521">
        <v>10</v>
      </c>
      <c r="BY64" s="564"/>
      <c r="BZ64" s="564"/>
      <c r="CA64" s="564"/>
      <c r="CB64" s="564"/>
      <c r="CC64" s="564"/>
      <c r="CD64" s="564"/>
      <c r="CE64" s="564"/>
      <c r="CF64" s="564"/>
      <c r="CG64" s="565"/>
      <c r="CH64" s="524">
        <v>10</v>
      </c>
      <c r="CI64" s="567">
        <v>0</v>
      </c>
      <c r="CJ64" s="567">
        <v>0</v>
      </c>
      <c r="CK64" s="567"/>
      <c r="CL64" s="567"/>
      <c r="CM64" s="567"/>
      <c r="CN64" s="567">
        <v>0</v>
      </c>
      <c r="CO64" s="567">
        <v>0</v>
      </c>
      <c r="CP64" s="567">
        <f>+CI64+CJ64-CM64-CN64</f>
        <v>0</v>
      </c>
      <c r="CQ64" s="568">
        <v>0</v>
      </c>
      <c r="CR64" s="649">
        <v>10</v>
      </c>
      <c r="CS64" s="748">
        <v>0</v>
      </c>
      <c r="CT64" s="748"/>
      <c r="CU64" s="677"/>
      <c r="CV64" s="677"/>
      <c r="CW64" s="677"/>
      <c r="CX64" s="748">
        <v>0</v>
      </c>
      <c r="CY64" s="677"/>
      <c r="CZ64" s="748">
        <f t="shared" si="58"/>
        <v>0</v>
      </c>
      <c r="DA64" s="678"/>
      <c r="DB64" s="652">
        <v>10</v>
      </c>
      <c r="DC64" s="554">
        <v>0</v>
      </c>
      <c r="DD64" s="554"/>
      <c r="DE64" s="554"/>
      <c r="DF64" s="554"/>
      <c r="DG64" s="554">
        <v>0</v>
      </c>
      <c r="DH64" s="554">
        <v>0</v>
      </c>
      <c r="DI64" s="554">
        <v>0</v>
      </c>
      <c r="DJ64" s="554">
        <f t="shared" si="59"/>
        <v>0</v>
      </c>
      <c r="DK64" s="680">
        <v>0</v>
      </c>
      <c r="DL64" s="524">
        <v>10</v>
      </c>
      <c r="DM64" s="567"/>
      <c r="DN64" s="567"/>
      <c r="DO64" s="567"/>
      <c r="DP64" s="567"/>
      <c r="DQ64" s="567"/>
      <c r="DR64" s="567"/>
      <c r="DS64" s="567"/>
      <c r="DT64" s="567">
        <f t="shared" si="60"/>
        <v>0</v>
      </c>
      <c r="DU64" s="568"/>
      <c r="DV64" s="536">
        <v>10</v>
      </c>
      <c r="DW64" s="575">
        <v>0</v>
      </c>
      <c r="DX64" s="575">
        <v>0</v>
      </c>
      <c r="DY64" s="575"/>
      <c r="DZ64" s="575"/>
      <c r="EA64" s="575"/>
      <c r="EB64" s="575">
        <v>0</v>
      </c>
      <c r="EC64" s="575">
        <v>0</v>
      </c>
      <c r="ED64" s="575">
        <f t="shared" si="61"/>
        <v>0</v>
      </c>
      <c r="EE64" s="576">
        <v>0</v>
      </c>
      <c r="EF64" s="652">
        <v>10</v>
      </c>
      <c r="EG64" s="554"/>
      <c r="EH64" s="554"/>
      <c r="EI64" s="554"/>
      <c r="EJ64" s="554"/>
      <c r="EK64" s="554"/>
      <c r="EL64" s="554"/>
      <c r="EM64" s="554"/>
      <c r="EN64" s="554"/>
      <c r="EO64" s="554"/>
      <c r="EP64" s="533">
        <v>10</v>
      </c>
      <c r="EQ64" s="573">
        <v>5</v>
      </c>
      <c r="ER64" s="573"/>
      <c r="ES64" s="573"/>
      <c r="ET64" s="573"/>
      <c r="EU64" s="573"/>
      <c r="EV64" s="573"/>
      <c r="EW64" s="573"/>
      <c r="EX64" s="573">
        <f t="shared" si="62"/>
        <v>5</v>
      </c>
      <c r="EY64" s="573">
        <v>1</v>
      </c>
      <c r="EZ64" s="743">
        <v>10</v>
      </c>
      <c r="FA64" s="749"/>
      <c r="FB64" s="749"/>
      <c r="FC64" s="749"/>
      <c r="FD64" s="749"/>
      <c r="FE64" s="749"/>
      <c r="FF64" s="749"/>
      <c r="FG64" s="749"/>
      <c r="FH64" s="749"/>
      <c r="FI64" s="749"/>
      <c r="FJ64" s="871">
        <v>10</v>
      </c>
      <c r="FK64" s="904"/>
      <c r="FL64" s="904"/>
      <c r="FM64" s="904"/>
      <c r="FN64" s="904"/>
      <c r="FO64" s="904"/>
      <c r="FP64" s="904"/>
      <c r="FQ64" s="904"/>
      <c r="FR64" s="904"/>
      <c r="FS64" s="1032"/>
    </row>
    <row r="65" spans="1:225" ht="25.2" thickBot="1">
      <c r="A65" s="968">
        <v>11</v>
      </c>
      <c r="B65" s="976">
        <v>0</v>
      </c>
      <c r="C65" s="831"/>
      <c r="D65" s="831"/>
      <c r="E65" s="831"/>
      <c r="F65" s="832"/>
      <c r="G65" s="831"/>
      <c r="H65" s="818">
        <v>574</v>
      </c>
      <c r="I65" s="831">
        <f t="shared" si="51"/>
        <v>0</v>
      </c>
      <c r="J65" s="833">
        <f>2+9+19</f>
        <v>30</v>
      </c>
      <c r="K65" s="999">
        <v>11</v>
      </c>
      <c r="L65" s="626">
        <v>49</v>
      </c>
      <c r="M65" s="626">
        <v>6</v>
      </c>
      <c r="N65" s="626"/>
      <c r="O65" s="626"/>
      <c r="P65" s="626"/>
      <c r="Q65" s="626"/>
      <c r="R65" s="626"/>
      <c r="S65" s="626">
        <f t="shared" si="52"/>
        <v>55</v>
      </c>
      <c r="T65" s="758">
        <v>9</v>
      </c>
      <c r="U65" s="740">
        <v>11</v>
      </c>
      <c r="V65" s="746"/>
      <c r="W65" s="746">
        <v>0</v>
      </c>
      <c r="X65" s="746"/>
      <c r="Y65" s="746"/>
      <c r="Z65" s="746"/>
      <c r="AA65" s="746"/>
      <c r="AB65" s="746"/>
      <c r="AC65" s="746">
        <f t="shared" si="53"/>
        <v>0</v>
      </c>
      <c r="AD65" s="747">
        <v>0</v>
      </c>
      <c r="AE65" s="509">
        <v>11</v>
      </c>
      <c r="AF65" s="554">
        <v>0</v>
      </c>
      <c r="AG65" s="554">
        <v>0</v>
      </c>
      <c r="AH65" s="554">
        <v>0</v>
      </c>
      <c r="AI65" s="554">
        <v>0</v>
      </c>
      <c r="AJ65" s="554">
        <v>0</v>
      </c>
      <c r="AK65" s="554">
        <v>0</v>
      </c>
      <c r="AL65" s="554">
        <v>587</v>
      </c>
      <c r="AM65" s="554">
        <f t="shared" si="54"/>
        <v>0</v>
      </c>
      <c r="AN65" s="557">
        <v>0</v>
      </c>
      <c r="AO65" s="513">
        <v>11</v>
      </c>
      <c r="AP65" s="558">
        <v>0</v>
      </c>
      <c r="AQ65" s="558">
        <v>0</v>
      </c>
      <c r="AR65" s="558"/>
      <c r="AS65" s="558"/>
      <c r="AT65" s="558"/>
      <c r="AU65" s="558">
        <v>0</v>
      </c>
      <c r="AV65" s="558">
        <v>0</v>
      </c>
      <c r="AW65" s="558">
        <f t="shared" si="55"/>
        <v>0</v>
      </c>
      <c r="AX65" s="559">
        <v>0</v>
      </c>
      <c r="AY65" s="527">
        <v>11</v>
      </c>
      <c r="AZ65" s="569">
        <v>0</v>
      </c>
      <c r="BA65" s="569"/>
      <c r="BB65" s="569"/>
      <c r="BC65" s="569"/>
      <c r="BD65" s="569"/>
      <c r="BE65" s="569"/>
      <c r="BF65" s="569">
        <v>3100</v>
      </c>
      <c r="BG65" s="569">
        <f t="shared" si="56"/>
        <v>0</v>
      </c>
      <c r="BH65" s="570">
        <v>0</v>
      </c>
      <c r="BI65" s="702">
        <v>11</v>
      </c>
      <c r="BJ65" s="672">
        <v>0</v>
      </c>
      <c r="BK65" s="672"/>
      <c r="BL65" s="672"/>
      <c r="BM65" s="672"/>
      <c r="BN65" s="672"/>
      <c r="BO65" s="672"/>
      <c r="BP65" s="672">
        <v>11500</v>
      </c>
      <c r="BQ65" s="962"/>
      <c r="BR65" s="962"/>
      <c r="BS65" s="1072"/>
      <c r="BT65" s="962"/>
      <c r="BU65" s="963">
        <f t="shared" si="49"/>
        <v>0</v>
      </c>
      <c r="BV65" s="672">
        <f t="shared" si="57"/>
        <v>0</v>
      </c>
      <c r="BW65" s="710"/>
      <c r="BX65" s="521">
        <v>11</v>
      </c>
      <c r="BY65" s="564"/>
      <c r="BZ65" s="564"/>
      <c r="CA65" s="564"/>
      <c r="CB65" s="564"/>
      <c r="CC65" s="564"/>
      <c r="CD65" s="564"/>
      <c r="CE65" s="564"/>
      <c r="CF65" s="564"/>
      <c r="CG65" s="565"/>
      <c r="CH65" s="524">
        <v>11</v>
      </c>
      <c r="CI65" s="567"/>
      <c r="CJ65" s="567"/>
      <c r="CK65" s="567"/>
      <c r="CL65" s="567"/>
      <c r="CM65" s="567"/>
      <c r="CN65" s="567"/>
      <c r="CO65" s="567"/>
      <c r="CP65" s="567">
        <f>+CI65+CJ65-CM65-CN65</f>
        <v>0</v>
      </c>
      <c r="CQ65" s="568"/>
      <c r="CR65" s="649">
        <v>11</v>
      </c>
      <c r="CS65" s="748">
        <v>0</v>
      </c>
      <c r="CT65" s="748"/>
      <c r="CU65" s="677"/>
      <c r="CV65" s="677"/>
      <c r="CW65" s="677"/>
      <c r="CX65" s="748">
        <v>0</v>
      </c>
      <c r="CY65" s="677"/>
      <c r="CZ65" s="748">
        <f t="shared" si="58"/>
        <v>0</v>
      </c>
      <c r="DA65" s="678"/>
      <c r="DB65" s="652">
        <v>11</v>
      </c>
      <c r="DC65" s="554">
        <v>0</v>
      </c>
      <c r="DD65" s="554"/>
      <c r="DE65" s="554"/>
      <c r="DF65" s="554"/>
      <c r="DG65" s="554"/>
      <c r="DH65" s="554"/>
      <c r="DI65" s="554"/>
      <c r="DJ65" s="554">
        <f t="shared" si="59"/>
        <v>0</v>
      </c>
      <c r="DK65" s="680"/>
      <c r="DL65" s="524">
        <v>11</v>
      </c>
      <c r="DM65" s="567"/>
      <c r="DN65" s="567"/>
      <c r="DO65" s="567"/>
      <c r="DP65" s="567"/>
      <c r="DQ65" s="567"/>
      <c r="DR65" s="567"/>
      <c r="DS65" s="567"/>
      <c r="DT65" s="567">
        <f t="shared" si="60"/>
        <v>0</v>
      </c>
      <c r="DU65" s="568"/>
      <c r="DV65" s="536">
        <v>11</v>
      </c>
      <c r="DW65" s="575">
        <v>0</v>
      </c>
      <c r="DX65" s="575">
        <v>0</v>
      </c>
      <c r="DY65" s="575"/>
      <c r="DZ65" s="575"/>
      <c r="EA65" s="575"/>
      <c r="EB65" s="575">
        <v>0</v>
      </c>
      <c r="EC65" s="575">
        <v>0</v>
      </c>
      <c r="ED65" s="575">
        <f t="shared" si="61"/>
        <v>0</v>
      </c>
      <c r="EE65" s="576">
        <v>0</v>
      </c>
      <c r="EF65" s="652">
        <v>11</v>
      </c>
      <c r="EG65" s="554"/>
      <c r="EH65" s="554"/>
      <c r="EI65" s="554"/>
      <c r="EJ65" s="554"/>
      <c r="EK65" s="554"/>
      <c r="EL65" s="554"/>
      <c r="EM65" s="554"/>
      <c r="EN65" s="554"/>
      <c r="EO65" s="554"/>
      <c r="EP65" s="533">
        <v>11</v>
      </c>
      <c r="EQ65" s="573">
        <v>0</v>
      </c>
      <c r="ER65" s="573"/>
      <c r="ES65" s="573"/>
      <c r="ET65" s="573"/>
      <c r="EU65" s="573"/>
      <c r="EV65" s="573"/>
      <c r="EW65" s="573"/>
      <c r="EX65" s="573">
        <f t="shared" si="62"/>
        <v>0</v>
      </c>
      <c r="EY65" s="573"/>
      <c r="EZ65" s="743">
        <v>11</v>
      </c>
      <c r="FA65" s="749"/>
      <c r="FB65" s="749"/>
      <c r="FC65" s="749"/>
      <c r="FD65" s="749"/>
      <c r="FE65" s="749"/>
      <c r="FF65" s="749"/>
      <c r="FG65" s="749"/>
      <c r="FH65" s="749"/>
      <c r="FI65" s="749"/>
      <c r="FJ65" s="871">
        <v>11</v>
      </c>
      <c r="FK65" s="904"/>
      <c r="FL65" s="904"/>
      <c r="FM65" s="904"/>
      <c r="FN65" s="904"/>
      <c r="FO65" s="904"/>
      <c r="FP65" s="904"/>
      <c r="FQ65" s="904"/>
      <c r="FR65" s="904"/>
      <c r="FS65" s="1032"/>
    </row>
    <row r="66" spans="1:225" ht="25.2" thickBot="1">
      <c r="A66" s="717"/>
      <c r="B66" s="840">
        <f>SUM(B55:B65)</f>
        <v>128</v>
      </c>
      <c r="C66" s="840">
        <f>SUM(C55:C65)</f>
        <v>0</v>
      </c>
      <c r="D66" s="840"/>
      <c r="E66" s="840"/>
      <c r="F66" s="997">
        <f>SUM(F55:F65)</f>
        <v>0</v>
      </c>
      <c r="G66" s="840">
        <f>SUM(G55:G65)</f>
        <v>128</v>
      </c>
      <c r="H66" s="722"/>
      <c r="I66" s="840">
        <f>SUM(I55:I65)</f>
        <v>0</v>
      </c>
      <c r="J66" s="840">
        <f>SUM(J55:J65)</f>
        <v>989</v>
      </c>
      <c r="K66" s="727"/>
      <c r="L66" s="720">
        <f>SUM(L55:L65)</f>
        <v>4093</v>
      </c>
      <c r="M66" s="720">
        <f>SUM(M55:M65)</f>
        <v>1078</v>
      </c>
      <c r="N66" s="720"/>
      <c r="O66" s="720"/>
      <c r="P66" s="720"/>
      <c r="Q66" s="720">
        <f>SUM(Q55:Q65)</f>
        <v>0</v>
      </c>
      <c r="R66" s="720"/>
      <c r="S66" s="628">
        <f>SUM(S55:S65)</f>
        <v>5171</v>
      </c>
      <c r="T66" s="728">
        <f>+T65+T64+T63+T62+T61+T60+T59+T58+T57+T56+T55</f>
        <v>647</v>
      </c>
      <c r="U66" s="727"/>
      <c r="V66" s="720">
        <f>SUM(V55:V65)</f>
        <v>0</v>
      </c>
      <c r="W66" s="720">
        <f>SUM(W55:W65)</f>
        <v>0</v>
      </c>
      <c r="X66" s="720"/>
      <c r="Y66" s="720"/>
      <c r="Z66" s="720">
        <f>SUM(Z55:Z65)</f>
        <v>0</v>
      </c>
      <c r="AA66" s="720">
        <f>SUM(AA55:AA65)</f>
        <v>0</v>
      </c>
      <c r="AB66" s="720">
        <f>AVERAGE(AB55:AB65)</f>
        <v>0</v>
      </c>
      <c r="AC66" s="720">
        <f>SUM(AC55:AC65)</f>
        <v>0</v>
      </c>
      <c r="AD66" s="728">
        <f>SUM(AD55:AD65)</f>
        <v>0</v>
      </c>
      <c r="AE66" s="727"/>
      <c r="AF66" s="720">
        <f>SUM(AF55:AF65)</f>
        <v>0</v>
      </c>
      <c r="AG66" s="720">
        <f>SUM(AG55:AG65)</f>
        <v>0</v>
      </c>
      <c r="AH66" s="720"/>
      <c r="AI66" s="720"/>
      <c r="AJ66" s="720"/>
      <c r="AK66" s="720">
        <f>SUM(AK55:AK65)</f>
        <v>0</v>
      </c>
      <c r="AL66" s="720"/>
      <c r="AM66" s="720">
        <f>SUM(AM55:AM65)</f>
        <v>0</v>
      </c>
      <c r="AN66" s="728">
        <f>SUM(AN55:AN65)</f>
        <v>77</v>
      </c>
      <c r="AO66" s="727"/>
      <c r="AP66" s="720">
        <f>SUM(AP55:AP65)</f>
        <v>0</v>
      </c>
      <c r="AQ66" s="720">
        <f>SUM(AQ55:AQ65)</f>
        <v>0</v>
      </c>
      <c r="AR66" s="720"/>
      <c r="AS66" s="720"/>
      <c r="AT66" s="720"/>
      <c r="AU66" s="720">
        <f>SUM(AU55:AU65)</f>
        <v>0</v>
      </c>
      <c r="AV66" s="720"/>
      <c r="AW66" s="720">
        <f>SUM(AW55:AW65)</f>
        <v>0</v>
      </c>
      <c r="AX66" s="728">
        <f>SUM(AX55:AX65)</f>
        <v>0</v>
      </c>
      <c r="AY66" s="727"/>
      <c r="AZ66" s="720">
        <f>SUM(AZ55:AZ65)</f>
        <v>1859</v>
      </c>
      <c r="BA66" s="720">
        <f>SUM(BA55:BA65)</f>
        <v>136</v>
      </c>
      <c r="BB66" s="720"/>
      <c r="BC66" s="720"/>
      <c r="BD66" s="720"/>
      <c r="BE66" s="720">
        <f>SUM(BE55:BE65)</f>
        <v>155</v>
      </c>
      <c r="BF66" s="720"/>
      <c r="BG66" s="720">
        <f>SUM(BG55:BG65)</f>
        <v>1840</v>
      </c>
      <c r="BH66" s="728">
        <f>SUM(BH55:BH65)</f>
        <v>660</v>
      </c>
      <c r="BI66" s="727"/>
      <c r="BJ66" s="720">
        <f>SUM(BJ55:BJ65)</f>
        <v>4003</v>
      </c>
      <c r="BK66" s="720">
        <f>SUM(BK55:BK65)</f>
        <v>786</v>
      </c>
      <c r="BL66" s="720">
        <f>SUM(BL55:BL65)</f>
        <v>1207</v>
      </c>
      <c r="BM66" s="720"/>
      <c r="BN66" s="720"/>
      <c r="BO66" s="720">
        <f>SUM(BO55:BO65)</f>
        <v>1690</v>
      </c>
      <c r="BP66" s="720"/>
      <c r="BQ66" s="720"/>
      <c r="BR66" s="720"/>
      <c r="BS66" s="720"/>
      <c r="BT66" s="720"/>
      <c r="BU66" s="720"/>
      <c r="BV66" s="720">
        <f>SUM(BV55:BV65)</f>
        <v>4306</v>
      </c>
      <c r="BW66" s="728">
        <f>SUM(BW55:BW65)</f>
        <v>747</v>
      </c>
      <c r="BX66" s="727"/>
      <c r="BY66" s="720"/>
      <c r="BZ66" s="720"/>
      <c r="CA66" s="720"/>
      <c r="CB66" s="720"/>
      <c r="CC66" s="720"/>
      <c r="CD66" s="720"/>
      <c r="CE66" s="720"/>
      <c r="CF66" s="720"/>
      <c r="CG66" s="728"/>
      <c r="CH66" s="759"/>
      <c r="CI66" s="720">
        <f>SUM(CI55:CI65)</f>
        <v>0</v>
      </c>
      <c r="CJ66" s="720">
        <f>SUM(CJ55:CJ65)</f>
        <v>0</v>
      </c>
      <c r="CK66" s="720"/>
      <c r="CL66" s="720"/>
      <c r="CM66" s="720"/>
      <c r="CN66" s="720"/>
      <c r="CO66" s="720"/>
      <c r="CP66" s="720">
        <f>SUM(CP55:CP65)</f>
        <v>0</v>
      </c>
      <c r="CQ66" s="728">
        <f>SUM(CQ55:CQ65)</f>
        <v>0</v>
      </c>
      <c r="CR66" s="759"/>
      <c r="CS66" s="760">
        <f>SUM(CS55:CS65)</f>
        <v>0</v>
      </c>
      <c r="CT66" s="720"/>
      <c r="CU66" s="720"/>
      <c r="CV66" s="720"/>
      <c r="CW66" s="720"/>
      <c r="CX66" s="720"/>
      <c r="CY66" s="720"/>
      <c r="CZ66" s="760">
        <f>SUM(CZ55:CZ65)</f>
        <v>0</v>
      </c>
      <c r="DA66" s="728">
        <f>SUM(DA55:DA65)</f>
        <v>0</v>
      </c>
      <c r="DB66" s="759"/>
      <c r="DC66" s="720">
        <f t="shared" ref="DC66:DD66" si="63">SUM(DC55:DC65)</f>
        <v>178</v>
      </c>
      <c r="DD66" s="720">
        <f t="shared" si="63"/>
        <v>0</v>
      </c>
      <c r="DE66" s="720">
        <f t="shared" ref="DE66" si="64">SUM(DE55:DE65)</f>
        <v>0</v>
      </c>
      <c r="DF66" s="720">
        <f t="shared" ref="DF66" si="65">SUM(DF55:DF65)</f>
        <v>0</v>
      </c>
      <c r="DG66" s="720">
        <f t="shared" ref="DG66" si="66">SUM(DG55:DG65)</f>
        <v>0</v>
      </c>
      <c r="DH66" s="720">
        <f t="shared" ref="DH66" si="67">SUM(DH55:DH65)</f>
        <v>0</v>
      </c>
      <c r="DI66" s="720"/>
      <c r="DJ66" s="720">
        <f>SUM(DJ55:DJ65)</f>
        <v>178</v>
      </c>
      <c r="DK66" s="720">
        <f>SUM(DK55:DK65)</f>
        <v>29</v>
      </c>
      <c r="DL66" s="759"/>
      <c r="DM66" s="720">
        <f>SUM(DM55:DM65)</f>
        <v>0</v>
      </c>
      <c r="DN66" s="720">
        <f>SUM(DN55:DN65)</f>
        <v>0</v>
      </c>
      <c r="DO66" s="720"/>
      <c r="DP66" s="720"/>
      <c r="DQ66" s="720"/>
      <c r="DR66" s="720"/>
      <c r="DS66" s="720"/>
      <c r="DT66" s="720">
        <f>SUM(DT55:DT65)</f>
        <v>0</v>
      </c>
      <c r="DU66" s="728">
        <f>SUM(DU55:DU65)</f>
        <v>0</v>
      </c>
      <c r="DV66" s="759"/>
      <c r="DW66" s="720">
        <f>SUM(DW55:DW65)</f>
        <v>0</v>
      </c>
      <c r="DX66" s="720">
        <f>SUM(DX55:DX65)</f>
        <v>0</v>
      </c>
      <c r="DY66" s="720"/>
      <c r="DZ66" s="720"/>
      <c r="EA66" s="720"/>
      <c r="EB66" s="720"/>
      <c r="EC66" s="720"/>
      <c r="ED66" s="720">
        <f>SUM(ED55:ED65)</f>
        <v>0</v>
      </c>
      <c r="EE66" s="728">
        <f>SUM(EE55:EE65)</f>
        <v>0</v>
      </c>
      <c r="EF66" s="759"/>
      <c r="EG66" s="720">
        <f>SUM(EG55:EG65)</f>
        <v>0</v>
      </c>
      <c r="EH66" s="720">
        <f>SUM(EH55:EH65)</f>
        <v>0</v>
      </c>
      <c r="EI66" s="720">
        <f>SUM(EI55:EI65)</f>
        <v>0</v>
      </c>
      <c r="EJ66" s="720"/>
      <c r="EK66" s="720"/>
      <c r="EL66" s="720">
        <f>SUM(EL55:EL65)</f>
        <v>0</v>
      </c>
      <c r="EM66" s="720"/>
      <c r="EN66" s="720">
        <f>SUM(EN55:EN65)</f>
        <v>0</v>
      </c>
      <c r="EO66" s="728">
        <f>SUM(EO55:EO65)</f>
        <v>0</v>
      </c>
      <c r="EP66" s="759"/>
      <c r="EQ66" s="720">
        <f>SUM(EQ55:EQ65)</f>
        <v>227</v>
      </c>
      <c r="ER66" s="720">
        <f>SUM(ER55:ER65)</f>
        <v>0</v>
      </c>
      <c r="ES66" s="720">
        <f>SUM(ES55:ES65)</f>
        <v>0</v>
      </c>
      <c r="ET66" s="720"/>
      <c r="EU66" s="720"/>
      <c r="EV66" s="720">
        <f>SUM(EV55:EV65)</f>
        <v>52</v>
      </c>
      <c r="EW66" s="720"/>
      <c r="EX66" s="720">
        <f>SUM(EX55:EX65)</f>
        <v>175</v>
      </c>
      <c r="EY66" s="728">
        <f>SUM(EY55:EY65)</f>
        <v>44</v>
      </c>
      <c r="EZ66" s="759"/>
      <c r="FA66" s="720">
        <f>SUM(FA55:FA65)</f>
        <v>0</v>
      </c>
      <c r="FB66" s="720">
        <f>SUM(FB55:FB65)</f>
        <v>0</v>
      </c>
      <c r="FC66" s="720">
        <f>SUM(FC55:FC65)</f>
        <v>0</v>
      </c>
      <c r="FD66" s="720"/>
      <c r="FE66" s="720"/>
      <c r="FF66" s="720">
        <f>SUM(FF55:FF65)</f>
        <v>0</v>
      </c>
      <c r="FG66" s="720"/>
      <c r="FH66" s="720">
        <f>SUM(FH55:FH65)</f>
        <v>0</v>
      </c>
      <c r="FI66" s="728">
        <f>SUM(FI55:FI65)</f>
        <v>0</v>
      </c>
      <c r="FJ66" s="727"/>
      <c r="FK66" s="720"/>
      <c r="FL66" s="720"/>
      <c r="FM66" s="720"/>
      <c r="FN66" s="720"/>
      <c r="FO66" s="720"/>
      <c r="FP66" s="720"/>
      <c r="FQ66" s="720"/>
      <c r="FR66" s="720"/>
      <c r="FS66" s="728"/>
    </row>
    <row r="67" spans="1:225" s="497" customFormat="1" ht="30.6" thickTop="1">
      <c r="A67" s="1165" t="s">
        <v>230</v>
      </c>
      <c r="B67" s="1166"/>
      <c r="C67" s="1166"/>
      <c r="D67" s="1166"/>
      <c r="E67" s="1166"/>
      <c r="F67" s="1166"/>
      <c r="G67" s="1166"/>
      <c r="H67" s="1166"/>
      <c r="I67" s="1166"/>
      <c r="J67" s="1167"/>
      <c r="K67" s="1193" t="s">
        <v>230</v>
      </c>
      <c r="L67" s="1194"/>
      <c r="M67" s="1194"/>
      <c r="N67" s="1194"/>
      <c r="O67" s="1194"/>
      <c r="P67" s="1194"/>
      <c r="Q67" s="1194"/>
      <c r="R67" s="1194"/>
      <c r="S67" s="1194"/>
      <c r="T67" s="1195"/>
      <c r="U67" s="1165" t="s">
        <v>230</v>
      </c>
      <c r="V67" s="1166"/>
      <c r="W67" s="1166"/>
      <c r="X67" s="1166"/>
      <c r="Y67" s="1166"/>
      <c r="Z67" s="1166"/>
      <c r="AA67" s="1166"/>
      <c r="AB67" s="1166"/>
      <c r="AC67" s="1166"/>
      <c r="AD67" s="1167"/>
      <c r="AE67" s="1165" t="s">
        <v>230</v>
      </c>
      <c r="AF67" s="1166"/>
      <c r="AG67" s="1166"/>
      <c r="AH67" s="1166"/>
      <c r="AI67" s="1166"/>
      <c r="AJ67" s="1166"/>
      <c r="AK67" s="1166"/>
      <c r="AL67" s="1166"/>
      <c r="AM67" s="1166"/>
      <c r="AN67" s="1167"/>
      <c r="AO67" s="1165" t="s">
        <v>230</v>
      </c>
      <c r="AP67" s="1166"/>
      <c r="AQ67" s="1166"/>
      <c r="AR67" s="1166"/>
      <c r="AS67" s="1166"/>
      <c r="AT67" s="1166"/>
      <c r="AU67" s="1166"/>
      <c r="AV67" s="1166"/>
      <c r="AW67" s="1166"/>
      <c r="AX67" s="1167"/>
      <c r="AY67" s="1165" t="s">
        <v>230</v>
      </c>
      <c r="AZ67" s="1166"/>
      <c r="BA67" s="1166"/>
      <c r="BB67" s="1166"/>
      <c r="BC67" s="1166"/>
      <c r="BD67" s="1166"/>
      <c r="BE67" s="1166"/>
      <c r="BF67" s="1166"/>
      <c r="BG67" s="1166"/>
      <c r="BH67" s="1167"/>
      <c r="BI67" s="1165" t="s">
        <v>230</v>
      </c>
      <c r="BJ67" s="1166"/>
      <c r="BK67" s="1166"/>
      <c r="BL67" s="1166"/>
      <c r="BM67" s="1166"/>
      <c r="BN67" s="1166"/>
      <c r="BO67" s="1166"/>
      <c r="BP67" s="1166"/>
      <c r="BQ67" s="1166"/>
      <c r="BR67" s="1166"/>
      <c r="BS67" s="1166"/>
      <c r="BT67" s="1166"/>
      <c r="BU67" s="1166"/>
      <c r="BV67" s="1166"/>
      <c r="BW67" s="1167"/>
      <c r="BX67" s="1165" t="s">
        <v>230</v>
      </c>
      <c r="BY67" s="1166"/>
      <c r="BZ67" s="1166"/>
      <c r="CA67" s="1166"/>
      <c r="CB67" s="1166"/>
      <c r="CC67" s="1166"/>
      <c r="CD67" s="1166"/>
      <c r="CE67" s="1166"/>
      <c r="CF67" s="1166"/>
      <c r="CG67" s="1167"/>
      <c r="CH67" s="1165" t="s">
        <v>230</v>
      </c>
      <c r="CI67" s="1166"/>
      <c r="CJ67" s="1166"/>
      <c r="CK67" s="1166"/>
      <c r="CL67" s="1166"/>
      <c r="CM67" s="1166"/>
      <c r="CN67" s="1166"/>
      <c r="CO67" s="1166"/>
      <c r="CP67" s="1166"/>
      <c r="CQ67" s="1167"/>
      <c r="CR67" s="1165" t="s">
        <v>230</v>
      </c>
      <c r="CS67" s="1166"/>
      <c r="CT67" s="1166"/>
      <c r="CU67" s="1166"/>
      <c r="CV67" s="1166"/>
      <c r="CW67" s="1166"/>
      <c r="CX67" s="1166"/>
      <c r="CY67" s="1166"/>
      <c r="CZ67" s="1166"/>
      <c r="DA67" s="1167"/>
      <c r="DB67" s="1165" t="s">
        <v>230</v>
      </c>
      <c r="DC67" s="1166"/>
      <c r="DD67" s="1166"/>
      <c r="DE67" s="1166"/>
      <c r="DF67" s="1166"/>
      <c r="DG67" s="1166"/>
      <c r="DH67" s="1166"/>
      <c r="DI67" s="1166"/>
      <c r="DJ67" s="1166"/>
      <c r="DK67" s="1167"/>
      <c r="DL67" s="1239" t="s">
        <v>230</v>
      </c>
      <c r="DM67" s="1240"/>
      <c r="DN67" s="1240"/>
      <c r="DO67" s="1240"/>
      <c r="DP67" s="1240"/>
      <c r="DQ67" s="1240"/>
      <c r="DR67" s="1240"/>
      <c r="DS67" s="1240"/>
      <c r="DT67" s="1240"/>
      <c r="DU67" s="1241"/>
      <c r="DV67" s="1242" t="s">
        <v>230</v>
      </c>
      <c r="DW67" s="1243"/>
      <c r="DX67" s="1243"/>
      <c r="DY67" s="1243"/>
      <c r="DZ67" s="1243"/>
      <c r="EA67" s="1243"/>
      <c r="EB67" s="1243"/>
      <c r="EC67" s="1243"/>
      <c r="ED67" s="1243"/>
      <c r="EE67" s="1244"/>
      <c r="EF67" s="1100" t="s">
        <v>230</v>
      </c>
      <c r="EG67" s="1101"/>
      <c r="EH67" s="1101"/>
      <c r="EI67" s="1101"/>
      <c r="EJ67" s="1101"/>
      <c r="EK67" s="1101"/>
      <c r="EL67" s="1101"/>
      <c r="EM67" s="1101"/>
      <c r="EN67" s="1101"/>
      <c r="EO67" s="1102"/>
      <c r="EP67" s="1100" t="s">
        <v>230</v>
      </c>
      <c r="EQ67" s="1101"/>
      <c r="ER67" s="1101"/>
      <c r="ES67" s="1101"/>
      <c r="ET67" s="1101"/>
      <c r="EU67" s="1101"/>
      <c r="EV67" s="1101"/>
      <c r="EW67" s="1101"/>
      <c r="EX67" s="1101"/>
      <c r="EY67" s="1102"/>
      <c r="EZ67" s="1100" t="s">
        <v>230</v>
      </c>
      <c r="FA67" s="1101"/>
      <c r="FB67" s="1101"/>
      <c r="FC67" s="1101"/>
      <c r="FD67" s="1101"/>
      <c r="FE67" s="1101"/>
      <c r="FF67" s="1101"/>
      <c r="FG67" s="1101"/>
      <c r="FH67" s="1101"/>
      <c r="FI67" s="1102"/>
      <c r="FJ67" s="1100" t="s">
        <v>230</v>
      </c>
      <c r="FK67" s="1101"/>
      <c r="FL67" s="1101"/>
      <c r="FM67" s="1101"/>
      <c r="FN67" s="1101"/>
      <c r="FO67" s="1101"/>
      <c r="FP67" s="1101"/>
      <c r="FQ67" s="1101"/>
      <c r="FR67" s="1101"/>
      <c r="FS67" s="1102"/>
      <c r="FT67" s="1100" t="s">
        <v>230</v>
      </c>
      <c r="FU67" s="1101"/>
      <c r="FV67" s="1101"/>
      <c r="FW67" s="1101"/>
      <c r="FX67" s="1101"/>
      <c r="FY67" s="1101"/>
      <c r="FZ67" s="1101"/>
      <c r="GA67" s="1101"/>
      <c r="GB67" s="1101"/>
      <c r="GC67" s="1102"/>
      <c r="GD67" s="1100" t="s">
        <v>230</v>
      </c>
      <c r="GE67" s="1101"/>
      <c r="GF67" s="1101"/>
      <c r="GG67" s="1101"/>
      <c r="GH67" s="1101"/>
      <c r="GI67" s="1101"/>
      <c r="GJ67" s="1101"/>
      <c r="GK67" s="1101"/>
      <c r="GL67" s="1101"/>
      <c r="GM67" s="1102"/>
      <c r="GN67" s="1100" t="s">
        <v>230</v>
      </c>
      <c r="GO67" s="1101"/>
      <c r="GP67" s="1101"/>
      <c r="GQ67" s="1101"/>
      <c r="GR67" s="1101"/>
      <c r="GS67" s="1101"/>
      <c r="GT67" s="1101"/>
      <c r="GU67" s="1101"/>
      <c r="GV67" s="1101"/>
      <c r="GW67" s="1102"/>
      <c r="GX67" s="1100" t="s">
        <v>230</v>
      </c>
      <c r="GY67" s="1101"/>
      <c r="GZ67" s="1101"/>
      <c r="HA67" s="1101"/>
      <c r="HB67" s="1101"/>
      <c r="HC67" s="1101"/>
      <c r="HD67" s="1101"/>
      <c r="HE67" s="1101"/>
      <c r="HF67" s="1101"/>
      <c r="HG67" s="1102"/>
      <c r="HH67" s="1100" t="s">
        <v>230</v>
      </c>
      <c r="HI67" s="1101"/>
      <c r="HJ67" s="1101"/>
      <c r="HK67" s="1101"/>
      <c r="HL67" s="1101"/>
      <c r="HM67" s="1101"/>
      <c r="HN67" s="1101"/>
      <c r="HO67" s="1101"/>
      <c r="HP67" s="1101"/>
      <c r="HQ67" s="1102"/>
    </row>
    <row r="68" spans="1:225" s="498" customFormat="1">
      <c r="A68" s="1174" t="s">
        <v>220</v>
      </c>
      <c r="B68" s="1175"/>
      <c r="C68" s="1175"/>
      <c r="D68" s="1175"/>
      <c r="E68" s="1175"/>
      <c r="F68" s="1175"/>
      <c r="G68" s="1175"/>
      <c r="H68" s="1175"/>
      <c r="I68" s="1175"/>
      <c r="J68" s="1176"/>
      <c r="K68" s="1183" t="s">
        <v>221</v>
      </c>
      <c r="L68" s="1184"/>
      <c r="M68" s="1184"/>
      <c r="N68" s="1184"/>
      <c r="O68" s="1184"/>
      <c r="P68" s="1184"/>
      <c r="Q68" s="1184"/>
      <c r="R68" s="1184"/>
      <c r="S68" s="1184"/>
      <c r="T68" s="1192"/>
      <c r="U68" s="1131" t="s">
        <v>219</v>
      </c>
      <c r="V68" s="1132"/>
      <c r="W68" s="1132"/>
      <c r="X68" s="1132"/>
      <c r="Y68" s="1132"/>
      <c r="Z68" s="1132"/>
      <c r="AA68" s="1132"/>
      <c r="AB68" s="1132"/>
      <c r="AC68" s="1132"/>
      <c r="AD68" s="1133"/>
      <c r="AE68" s="1097" t="s">
        <v>238</v>
      </c>
      <c r="AF68" s="1098"/>
      <c r="AG68" s="1098"/>
      <c r="AH68" s="1098"/>
      <c r="AI68" s="1098"/>
      <c r="AJ68" s="1098"/>
      <c r="AK68" s="1098"/>
      <c r="AL68" s="1098"/>
      <c r="AM68" s="1098"/>
      <c r="AN68" s="1099"/>
      <c r="AO68" s="1088" t="s">
        <v>188</v>
      </c>
      <c r="AP68" s="1089"/>
      <c r="AQ68" s="1089"/>
      <c r="AR68" s="1089"/>
      <c r="AS68" s="1089"/>
      <c r="AT68" s="1089"/>
      <c r="AU68" s="1089"/>
      <c r="AV68" s="1089"/>
      <c r="AW68" s="1089"/>
      <c r="AX68" s="1090"/>
      <c r="AY68" s="1199" t="s">
        <v>27</v>
      </c>
      <c r="AZ68" s="1200"/>
      <c r="BA68" s="1200"/>
      <c r="BB68" s="1200"/>
      <c r="BC68" s="1200"/>
      <c r="BD68" s="1200"/>
      <c r="BE68" s="1200"/>
      <c r="BF68" s="1200"/>
      <c r="BG68" s="1200"/>
      <c r="BH68" s="1201"/>
      <c r="BI68" s="1196" t="s">
        <v>28</v>
      </c>
      <c r="BJ68" s="1197"/>
      <c r="BK68" s="1197"/>
      <c r="BL68" s="1197"/>
      <c r="BM68" s="1197"/>
      <c r="BN68" s="1197"/>
      <c r="BO68" s="1197"/>
      <c r="BP68" s="1197"/>
      <c r="BQ68" s="1197"/>
      <c r="BR68" s="1197"/>
      <c r="BS68" s="1197"/>
      <c r="BT68" s="1197"/>
      <c r="BU68" s="1197"/>
      <c r="BV68" s="1197"/>
      <c r="BW68" s="1198"/>
      <c r="BX68" s="1093" t="s">
        <v>239</v>
      </c>
      <c r="BY68" s="1094"/>
      <c r="BZ68" s="1094"/>
      <c r="CA68" s="1094"/>
      <c r="CB68" s="1094"/>
      <c r="CC68" s="1094"/>
      <c r="CD68" s="1094"/>
      <c r="CE68" s="1094"/>
      <c r="CF68" s="1094"/>
      <c r="CG68" s="1112"/>
      <c r="CH68" s="1097" t="s">
        <v>243</v>
      </c>
      <c r="CI68" s="1098"/>
      <c r="CJ68" s="1098"/>
      <c r="CK68" s="1098"/>
      <c r="CL68" s="1098"/>
      <c r="CM68" s="1098"/>
      <c r="CN68" s="1098"/>
      <c r="CO68" s="1098"/>
      <c r="CP68" s="1098"/>
      <c r="CQ68" s="1099"/>
      <c r="CR68" s="1131" t="s">
        <v>123</v>
      </c>
      <c r="CS68" s="1132"/>
      <c r="CT68" s="1132"/>
      <c r="CU68" s="1132"/>
      <c r="CV68" s="1132"/>
      <c r="CW68" s="1132"/>
      <c r="CX68" s="1132"/>
      <c r="CY68" s="1132"/>
      <c r="CZ68" s="1132"/>
      <c r="DA68" s="1133"/>
      <c r="DB68" s="1228" t="s">
        <v>31</v>
      </c>
      <c r="DC68" s="1229"/>
      <c r="DD68" s="1229"/>
      <c r="DE68" s="1229"/>
      <c r="DF68" s="1229"/>
      <c r="DG68" s="1229"/>
      <c r="DH68" s="1229"/>
      <c r="DI68" s="1229"/>
      <c r="DJ68" s="1229"/>
      <c r="DK68" s="1230"/>
      <c r="DL68" s="1093" t="s">
        <v>208</v>
      </c>
      <c r="DM68" s="1094"/>
      <c r="DN68" s="1094"/>
      <c r="DO68" s="1094"/>
      <c r="DP68" s="1094"/>
      <c r="DQ68" s="1094"/>
      <c r="DR68" s="1094"/>
      <c r="DS68" s="1094"/>
      <c r="DT68" s="1094"/>
      <c r="DU68" s="1112"/>
      <c r="DV68" s="1228" t="s">
        <v>196</v>
      </c>
      <c r="DW68" s="1229"/>
      <c r="DX68" s="1229"/>
      <c r="DY68" s="1229"/>
      <c r="DZ68" s="1229"/>
      <c r="EA68" s="1229"/>
      <c r="EB68" s="1229"/>
      <c r="EC68" s="1229"/>
      <c r="ED68" s="1229"/>
      <c r="EE68" s="1230"/>
      <c r="EF68" s="1093" t="s">
        <v>341</v>
      </c>
      <c r="EG68" s="1094"/>
      <c r="EH68" s="1094"/>
      <c r="EI68" s="1094"/>
      <c r="EJ68" s="1094"/>
      <c r="EK68" s="1094"/>
      <c r="EL68" s="1094"/>
      <c r="EM68" s="1094"/>
      <c r="EN68" s="1094"/>
      <c r="EO68" s="1112"/>
      <c r="EP68" s="1233" t="s">
        <v>213</v>
      </c>
      <c r="EQ68" s="1234"/>
      <c r="ER68" s="1234"/>
      <c r="ES68" s="1234"/>
      <c r="ET68" s="1234"/>
      <c r="EU68" s="1234"/>
      <c r="EV68" s="1234"/>
      <c r="EW68" s="1234"/>
      <c r="EX68" s="1234"/>
      <c r="EY68" s="1235"/>
      <c r="EZ68" s="1131" t="s">
        <v>218</v>
      </c>
      <c r="FA68" s="1132"/>
      <c r="FB68" s="1132"/>
      <c r="FC68" s="1132"/>
      <c r="FD68" s="1132"/>
      <c r="FE68" s="1132"/>
      <c r="FF68" s="1132"/>
      <c r="FG68" s="1132"/>
      <c r="FH68" s="1132"/>
      <c r="FI68" s="1133"/>
      <c r="FJ68" s="1113" t="s">
        <v>277</v>
      </c>
      <c r="FK68" s="1114"/>
      <c r="FL68" s="1114"/>
      <c r="FM68" s="1114"/>
      <c r="FN68" s="1114"/>
      <c r="FO68" s="1114"/>
      <c r="FP68" s="1114"/>
      <c r="FQ68" s="1114"/>
      <c r="FR68" s="1114"/>
      <c r="FS68" s="1115"/>
      <c r="FT68" s="1131" t="s">
        <v>190</v>
      </c>
      <c r="FU68" s="1132"/>
      <c r="FV68" s="1132"/>
      <c r="FW68" s="1132"/>
      <c r="FX68" s="1132"/>
      <c r="FY68" s="1132"/>
      <c r="FZ68" s="1132"/>
      <c r="GA68" s="1132"/>
      <c r="GB68" s="1132"/>
      <c r="GC68" s="1133"/>
      <c r="GD68" s="1113" t="s">
        <v>199</v>
      </c>
      <c r="GE68" s="1114"/>
      <c r="GF68" s="1114"/>
      <c r="GG68" s="1114"/>
      <c r="GH68" s="1114"/>
      <c r="GI68" s="1114"/>
      <c r="GJ68" s="1114"/>
      <c r="GK68" s="1114"/>
      <c r="GL68" s="1114"/>
      <c r="GM68" s="1115"/>
      <c r="GN68" s="1126" t="s">
        <v>342</v>
      </c>
      <c r="GO68" s="1127"/>
      <c r="GP68" s="1127"/>
      <c r="GQ68" s="1127"/>
      <c r="GR68" s="1127"/>
      <c r="GS68" s="1127"/>
      <c r="GT68" s="1127"/>
      <c r="GU68" s="1127"/>
      <c r="GV68" s="1127"/>
      <c r="GW68" s="1128"/>
      <c r="GX68" s="1110" t="s">
        <v>327</v>
      </c>
      <c r="GY68" s="1111"/>
      <c r="GZ68" s="1111"/>
      <c r="HA68" s="1111"/>
      <c r="HB68" s="1111"/>
      <c r="HC68" s="1111"/>
      <c r="HD68" s="1111"/>
      <c r="HE68" s="1111"/>
      <c r="HF68" s="1111"/>
      <c r="HG68" s="1125"/>
      <c r="HH68" s="1088" t="s">
        <v>188</v>
      </c>
      <c r="HI68" s="1089"/>
      <c r="HJ68" s="1089"/>
      <c r="HK68" s="1089"/>
      <c r="HL68" s="1089"/>
      <c r="HM68" s="1089"/>
      <c r="HN68" s="1089"/>
      <c r="HO68" s="1089"/>
      <c r="HP68" s="1089"/>
      <c r="HQ68" s="1090"/>
    </row>
    <row r="69" spans="1:225" ht="25.2" thickBot="1">
      <c r="A69" s="499" t="s">
        <v>222</v>
      </c>
      <c r="B69" s="969" t="s">
        <v>223</v>
      </c>
      <c r="C69" s="969" t="s">
        <v>224</v>
      </c>
      <c r="D69" s="969"/>
      <c r="E69" s="969"/>
      <c r="F69" s="806" t="s">
        <v>225</v>
      </c>
      <c r="G69" s="969" t="s">
        <v>17</v>
      </c>
      <c r="H69" s="969" t="s">
        <v>10</v>
      </c>
      <c r="I69" s="969" t="s">
        <v>236</v>
      </c>
      <c r="J69" s="969" t="s">
        <v>206</v>
      </c>
      <c r="K69" s="594" t="s">
        <v>222</v>
      </c>
      <c r="L69" s="502" t="s">
        <v>223</v>
      </c>
      <c r="M69" s="502" t="s">
        <v>224</v>
      </c>
      <c r="N69" s="502"/>
      <c r="O69" s="502"/>
      <c r="P69" s="502" t="s">
        <v>225</v>
      </c>
      <c r="Q69" s="502" t="s">
        <v>17</v>
      </c>
      <c r="R69" s="502" t="s">
        <v>10</v>
      </c>
      <c r="S69" s="503" t="s">
        <v>236</v>
      </c>
      <c r="T69" s="502" t="s">
        <v>206</v>
      </c>
      <c r="U69" s="761" t="s">
        <v>222</v>
      </c>
      <c r="V69" s="761" t="s">
        <v>223</v>
      </c>
      <c r="W69" s="761" t="s">
        <v>224</v>
      </c>
      <c r="X69" s="761"/>
      <c r="Y69" s="761"/>
      <c r="Z69" s="761" t="s">
        <v>225</v>
      </c>
      <c r="AA69" s="761" t="s">
        <v>17</v>
      </c>
      <c r="AB69" s="761" t="s">
        <v>10</v>
      </c>
      <c r="AC69" s="762" t="s">
        <v>236</v>
      </c>
      <c r="AD69" s="761" t="s">
        <v>206</v>
      </c>
      <c r="AE69" s="509" t="s">
        <v>222</v>
      </c>
      <c r="AF69" s="509" t="s">
        <v>223</v>
      </c>
      <c r="AG69" s="509" t="s">
        <v>224</v>
      </c>
      <c r="AH69" s="509"/>
      <c r="AI69" s="509"/>
      <c r="AJ69" s="509" t="s">
        <v>225</v>
      </c>
      <c r="AK69" s="509" t="s">
        <v>17</v>
      </c>
      <c r="AL69" s="509" t="s">
        <v>10</v>
      </c>
      <c r="AM69" s="511" t="s">
        <v>236</v>
      </c>
      <c r="AN69" s="509" t="s">
        <v>206</v>
      </c>
      <c r="AO69" s="513" t="s">
        <v>222</v>
      </c>
      <c r="AP69" s="513" t="s">
        <v>223</v>
      </c>
      <c r="AQ69" s="513" t="s">
        <v>224</v>
      </c>
      <c r="AR69" s="513"/>
      <c r="AS69" s="513"/>
      <c r="AT69" s="763" t="s">
        <v>225</v>
      </c>
      <c r="AU69" s="513" t="s">
        <v>17</v>
      </c>
      <c r="AV69" s="513" t="s">
        <v>10</v>
      </c>
      <c r="AW69" s="514" t="s">
        <v>236</v>
      </c>
      <c r="AX69" s="513" t="s">
        <v>206</v>
      </c>
      <c r="AY69" s="516" t="s">
        <v>222</v>
      </c>
      <c r="AZ69" s="516" t="s">
        <v>223</v>
      </c>
      <c r="BA69" s="516" t="s">
        <v>224</v>
      </c>
      <c r="BB69" s="516"/>
      <c r="BC69" s="516"/>
      <c r="BD69" s="764" t="s">
        <v>225</v>
      </c>
      <c r="BE69" s="516" t="s">
        <v>17</v>
      </c>
      <c r="BF69" s="516" t="s">
        <v>10</v>
      </c>
      <c r="BG69" s="517" t="s">
        <v>236</v>
      </c>
      <c r="BH69" s="516" t="s">
        <v>206</v>
      </c>
      <c r="BI69" s="865" t="s">
        <v>222</v>
      </c>
      <c r="BJ69" s="865" t="s">
        <v>223</v>
      </c>
      <c r="BK69" s="865" t="s">
        <v>224</v>
      </c>
      <c r="BL69" s="865" t="s">
        <v>237</v>
      </c>
      <c r="BM69" s="865"/>
      <c r="BN69" s="865" t="s">
        <v>225</v>
      </c>
      <c r="BO69" s="865" t="s">
        <v>17</v>
      </c>
      <c r="BP69" s="865" t="s">
        <v>10</v>
      </c>
      <c r="BQ69" s="1009" t="s">
        <v>376</v>
      </c>
      <c r="BR69" s="1009" t="s">
        <v>377</v>
      </c>
      <c r="BS69" s="1009" t="s">
        <v>378</v>
      </c>
      <c r="BT69" s="1009" t="s">
        <v>380</v>
      </c>
      <c r="BU69" s="1009" t="s">
        <v>379</v>
      </c>
      <c r="BV69" s="1009" t="s">
        <v>236</v>
      </c>
      <c r="BW69" s="865" t="s">
        <v>206</v>
      </c>
      <c r="BX69" s="521" t="s">
        <v>222</v>
      </c>
      <c r="BY69" s="521" t="s">
        <v>223</v>
      </c>
      <c r="BZ69" s="521" t="s">
        <v>224</v>
      </c>
      <c r="CA69" s="521"/>
      <c r="CB69" s="521"/>
      <c r="CC69" s="521" t="s">
        <v>225</v>
      </c>
      <c r="CD69" s="521" t="s">
        <v>17</v>
      </c>
      <c r="CE69" s="521" t="s">
        <v>10</v>
      </c>
      <c r="CF69" s="522" t="s">
        <v>236</v>
      </c>
      <c r="CG69" s="521" t="s">
        <v>206</v>
      </c>
      <c r="CH69" s="509" t="s">
        <v>222</v>
      </c>
      <c r="CI69" s="509" t="s">
        <v>223</v>
      </c>
      <c r="CJ69" s="509" t="s">
        <v>224</v>
      </c>
      <c r="CK69" s="509"/>
      <c r="CL69" s="509"/>
      <c r="CM69" s="509" t="s">
        <v>225</v>
      </c>
      <c r="CN69" s="509" t="s">
        <v>17</v>
      </c>
      <c r="CO69" s="509" t="s">
        <v>10</v>
      </c>
      <c r="CP69" s="511" t="s">
        <v>236</v>
      </c>
      <c r="CQ69" s="509" t="s">
        <v>206</v>
      </c>
      <c r="CR69" s="761" t="s">
        <v>222</v>
      </c>
      <c r="CS69" s="761" t="s">
        <v>223</v>
      </c>
      <c r="CT69" s="761" t="s">
        <v>224</v>
      </c>
      <c r="CU69" s="761"/>
      <c r="CV69" s="761"/>
      <c r="CW69" s="761" t="s">
        <v>225</v>
      </c>
      <c r="CX69" s="761" t="s">
        <v>17</v>
      </c>
      <c r="CY69" s="761" t="s">
        <v>10</v>
      </c>
      <c r="CZ69" s="762" t="s">
        <v>236</v>
      </c>
      <c r="DA69" s="761" t="s">
        <v>206</v>
      </c>
      <c r="DB69" s="649" t="s">
        <v>222</v>
      </c>
      <c r="DC69" s="649" t="s">
        <v>223</v>
      </c>
      <c r="DD69" s="649" t="s">
        <v>224</v>
      </c>
      <c r="DE69" s="649"/>
      <c r="DF69" s="649"/>
      <c r="DG69" s="649" t="s">
        <v>225</v>
      </c>
      <c r="DH69" s="649" t="s">
        <v>17</v>
      </c>
      <c r="DI69" s="649" t="s">
        <v>10</v>
      </c>
      <c r="DJ69" s="650" t="s">
        <v>236</v>
      </c>
      <c r="DK69" s="649" t="s">
        <v>206</v>
      </c>
      <c r="DL69" s="521" t="s">
        <v>222</v>
      </c>
      <c r="DM69" s="521" t="s">
        <v>223</v>
      </c>
      <c r="DN69" s="521" t="s">
        <v>224</v>
      </c>
      <c r="DO69" s="521"/>
      <c r="DP69" s="521"/>
      <c r="DQ69" s="766" t="s">
        <v>225</v>
      </c>
      <c r="DR69" s="521" t="s">
        <v>17</v>
      </c>
      <c r="DS69" s="521" t="s">
        <v>10</v>
      </c>
      <c r="DT69" s="522" t="s">
        <v>236</v>
      </c>
      <c r="DU69" s="521" t="s">
        <v>206</v>
      </c>
      <c r="DV69" s="649" t="s">
        <v>222</v>
      </c>
      <c r="DW69" s="649" t="s">
        <v>223</v>
      </c>
      <c r="DX69" s="649" t="s">
        <v>224</v>
      </c>
      <c r="DY69" s="649"/>
      <c r="DZ69" s="649"/>
      <c r="EA69" s="649" t="s">
        <v>225</v>
      </c>
      <c r="EB69" s="649" t="s">
        <v>17</v>
      </c>
      <c r="EC69" s="649" t="s">
        <v>10</v>
      </c>
      <c r="ED69" s="650" t="s">
        <v>236</v>
      </c>
      <c r="EE69" s="649" t="s">
        <v>206</v>
      </c>
      <c r="EF69" s="521" t="s">
        <v>222</v>
      </c>
      <c r="EG69" s="521" t="s">
        <v>223</v>
      </c>
      <c r="EH69" s="521" t="s">
        <v>224</v>
      </c>
      <c r="EI69" s="521"/>
      <c r="EJ69" s="521"/>
      <c r="EK69" s="521" t="s">
        <v>225</v>
      </c>
      <c r="EL69" s="521" t="s">
        <v>17</v>
      </c>
      <c r="EM69" s="521" t="s">
        <v>10</v>
      </c>
      <c r="EN69" s="522" t="s">
        <v>236</v>
      </c>
      <c r="EO69" s="521" t="s">
        <v>206</v>
      </c>
      <c r="EP69" s="655" t="s">
        <v>222</v>
      </c>
      <c r="EQ69" s="655" t="s">
        <v>223</v>
      </c>
      <c r="ER69" s="655" t="s">
        <v>224</v>
      </c>
      <c r="ES69" s="655" t="s">
        <v>237</v>
      </c>
      <c r="ET69" s="655"/>
      <c r="EU69" s="655" t="s">
        <v>225</v>
      </c>
      <c r="EV69" s="655" t="s">
        <v>17</v>
      </c>
      <c r="EW69" s="655" t="s">
        <v>10</v>
      </c>
      <c r="EX69" s="656" t="s">
        <v>236</v>
      </c>
      <c r="EY69" s="655" t="s">
        <v>206</v>
      </c>
      <c r="EZ69" s="761" t="s">
        <v>222</v>
      </c>
      <c r="FA69" s="761" t="s">
        <v>223</v>
      </c>
      <c r="FB69" s="761" t="s">
        <v>224</v>
      </c>
      <c r="FC69" s="761"/>
      <c r="FD69" s="761"/>
      <c r="FE69" s="761" t="s">
        <v>225</v>
      </c>
      <c r="FF69" s="761" t="s">
        <v>17</v>
      </c>
      <c r="FG69" s="761" t="s">
        <v>10</v>
      </c>
      <c r="FH69" s="762" t="s">
        <v>236</v>
      </c>
      <c r="FI69" s="761" t="s">
        <v>206</v>
      </c>
      <c r="FJ69" s="524" t="s">
        <v>222</v>
      </c>
      <c r="FK69" s="524" t="s">
        <v>223</v>
      </c>
      <c r="FL69" s="524" t="s">
        <v>224</v>
      </c>
      <c r="FM69" s="524"/>
      <c r="FN69" s="524"/>
      <c r="FO69" s="524" t="s">
        <v>225</v>
      </c>
      <c r="FP69" s="524" t="s">
        <v>17</v>
      </c>
      <c r="FQ69" s="524" t="s">
        <v>10</v>
      </c>
      <c r="FR69" s="525" t="s">
        <v>236</v>
      </c>
      <c r="FS69" s="524" t="s">
        <v>206</v>
      </c>
      <c r="FT69" s="761" t="s">
        <v>222</v>
      </c>
      <c r="FU69" s="761" t="s">
        <v>223</v>
      </c>
      <c r="FV69" s="761" t="s">
        <v>224</v>
      </c>
      <c r="FW69" s="761"/>
      <c r="FX69" s="761"/>
      <c r="FY69" s="761" t="s">
        <v>225</v>
      </c>
      <c r="FZ69" s="761" t="s">
        <v>17</v>
      </c>
      <c r="GA69" s="761" t="s">
        <v>10</v>
      </c>
      <c r="GB69" s="762" t="s">
        <v>236</v>
      </c>
      <c r="GC69" s="761" t="s">
        <v>206</v>
      </c>
      <c r="GD69" s="767" t="s">
        <v>222</v>
      </c>
      <c r="GE69" s="767" t="s">
        <v>223</v>
      </c>
      <c r="GF69" s="767" t="s">
        <v>224</v>
      </c>
      <c r="GG69" s="767"/>
      <c r="GH69" s="767"/>
      <c r="GI69" s="767" t="s">
        <v>225</v>
      </c>
      <c r="GJ69" s="767" t="s">
        <v>17</v>
      </c>
      <c r="GK69" s="767" t="s">
        <v>10</v>
      </c>
      <c r="GL69" s="768" t="s">
        <v>236</v>
      </c>
      <c r="GM69" s="767" t="s">
        <v>206</v>
      </c>
      <c r="GN69" s="536" t="s">
        <v>222</v>
      </c>
      <c r="GO69" s="536" t="s">
        <v>223</v>
      </c>
      <c r="GP69" s="536" t="s">
        <v>224</v>
      </c>
      <c r="GQ69" s="536"/>
      <c r="GR69" s="536"/>
      <c r="GS69" s="536" t="s">
        <v>225</v>
      </c>
      <c r="GT69" s="536" t="s">
        <v>17</v>
      </c>
      <c r="GU69" s="536" t="s">
        <v>10</v>
      </c>
      <c r="GV69" s="537" t="s">
        <v>236</v>
      </c>
      <c r="GW69" s="536" t="s">
        <v>206</v>
      </c>
      <c r="GX69" s="649" t="s">
        <v>222</v>
      </c>
      <c r="GY69" s="649" t="s">
        <v>223</v>
      </c>
      <c r="GZ69" s="649" t="s">
        <v>224</v>
      </c>
      <c r="HA69" s="649"/>
      <c r="HB69" s="649"/>
      <c r="HC69" s="649" t="s">
        <v>225</v>
      </c>
      <c r="HD69" s="649" t="s">
        <v>17</v>
      </c>
      <c r="HE69" s="649" t="s">
        <v>10</v>
      </c>
      <c r="HF69" s="650" t="s">
        <v>236</v>
      </c>
      <c r="HG69" s="649" t="s">
        <v>206</v>
      </c>
      <c r="HH69" s="539" t="s">
        <v>222</v>
      </c>
      <c r="HI69" s="539" t="s">
        <v>223</v>
      </c>
      <c r="HJ69" s="539" t="s">
        <v>224</v>
      </c>
      <c r="HK69" s="539"/>
      <c r="HL69" s="539"/>
      <c r="HM69" s="539" t="s">
        <v>225</v>
      </c>
      <c r="HN69" s="539" t="s">
        <v>17</v>
      </c>
      <c r="HO69" s="539" t="s">
        <v>10</v>
      </c>
      <c r="HP69" s="540" t="s">
        <v>236</v>
      </c>
      <c r="HQ69" s="539" t="s">
        <v>206</v>
      </c>
    </row>
    <row r="70" spans="1:225">
      <c r="A70" s="968">
        <v>1</v>
      </c>
      <c r="B70" s="972">
        <v>10</v>
      </c>
      <c r="C70" s="818"/>
      <c r="D70" s="818"/>
      <c r="E70" s="818"/>
      <c r="F70" s="819"/>
      <c r="G70" s="820">
        <v>10</v>
      </c>
      <c r="H70" s="818">
        <v>645</v>
      </c>
      <c r="I70" s="818">
        <f>+B70+C70+D70+E70-F70-G70</f>
        <v>0</v>
      </c>
      <c r="J70" s="821">
        <f>52+29</f>
        <v>81</v>
      </c>
      <c r="K70" s="993">
        <v>1</v>
      </c>
      <c r="L70" s="771">
        <v>736</v>
      </c>
      <c r="M70" s="548">
        <v>465</v>
      </c>
      <c r="N70" s="548"/>
      <c r="O70" s="548"/>
      <c r="P70" s="548"/>
      <c r="Q70" s="548"/>
      <c r="R70" s="597">
        <v>614</v>
      </c>
      <c r="S70" s="548">
        <f t="shared" ref="S70:S79" si="68">L70+M70+N70+O70-P70-Q70</f>
        <v>1201</v>
      </c>
      <c r="T70" s="549">
        <v>53</v>
      </c>
      <c r="U70" s="772">
        <v>1</v>
      </c>
      <c r="V70" s="661">
        <v>57</v>
      </c>
      <c r="W70" s="661"/>
      <c r="X70" s="661"/>
      <c r="Y70" s="661"/>
      <c r="Z70" s="661">
        <v>0</v>
      </c>
      <c r="AA70" s="661">
        <v>0</v>
      </c>
      <c r="AB70" s="661">
        <v>0</v>
      </c>
      <c r="AC70" s="661">
        <f>V70+W70+X70+Y70-Z70-AA70</f>
        <v>57</v>
      </c>
      <c r="AD70" s="661">
        <v>5</v>
      </c>
      <c r="AE70" s="509">
        <v>1</v>
      </c>
      <c r="AF70" s="554">
        <v>21</v>
      </c>
      <c r="AG70" s="554">
        <v>8</v>
      </c>
      <c r="AH70" s="554"/>
      <c r="AI70" s="554"/>
      <c r="AJ70" s="554"/>
      <c r="AK70" s="554">
        <v>0</v>
      </c>
      <c r="AL70" s="554">
        <v>0</v>
      </c>
      <c r="AM70" s="554">
        <f>AF70+AG70+AH70+AI70-AJ70-AK70</f>
        <v>29</v>
      </c>
      <c r="AN70" s="554">
        <v>2</v>
      </c>
      <c r="AO70" s="513">
        <v>1</v>
      </c>
      <c r="AP70" s="558">
        <v>0</v>
      </c>
      <c r="AQ70" s="558">
        <v>0</v>
      </c>
      <c r="AR70" s="558"/>
      <c r="AS70" s="558"/>
      <c r="AT70" s="773"/>
      <c r="AU70" s="558">
        <v>0</v>
      </c>
      <c r="AV70" s="558">
        <v>0</v>
      </c>
      <c r="AW70" s="558">
        <f>AP70+AQ70+AR70+AS70-AT70-AU70</f>
        <v>0</v>
      </c>
      <c r="AX70" s="558">
        <v>0</v>
      </c>
      <c r="AY70" s="516">
        <v>1</v>
      </c>
      <c r="AZ70" s="560">
        <v>325</v>
      </c>
      <c r="BA70" s="560">
        <v>13</v>
      </c>
      <c r="BB70" s="560"/>
      <c r="BC70" s="560"/>
      <c r="BD70" s="561"/>
      <c r="BE70" s="560"/>
      <c r="BF70" s="560">
        <v>3500</v>
      </c>
      <c r="BG70" s="560">
        <f>AZ70+BA70+BB70+BC70-BD70-BE70</f>
        <v>338</v>
      </c>
      <c r="BH70" s="560">
        <v>82</v>
      </c>
      <c r="BI70" s="865">
        <v>1</v>
      </c>
      <c r="BJ70" s="866">
        <v>254</v>
      </c>
      <c r="BK70" s="866"/>
      <c r="BL70" s="866">
        <v>87</v>
      </c>
      <c r="BM70" s="866"/>
      <c r="BN70" s="1010"/>
      <c r="BO70" s="866">
        <v>145</v>
      </c>
      <c r="BP70" s="866">
        <v>11500</v>
      </c>
      <c r="BQ70" s="1010"/>
      <c r="BR70" s="866"/>
      <c r="BS70" s="234">
        <v>50</v>
      </c>
      <c r="BT70" s="866"/>
      <c r="BU70" s="963">
        <f t="shared" ref="BU70:BU79" si="69">BQ70-BR70-BS70-BT70</f>
        <v>-50</v>
      </c>
      <c r="BV70" s="866">
        <f t="shared" ref="BV70:BV79" si="70">BJ70+BK70+BL70+BM70-BN70-BO70</f>
        <v>196</v>
      </c>
      <c r="BW70" s="866">
        <v>29</v>
      </c>
      <c r="BX70" s="521">
        <v>1</v>
      </c>
      <c r="BY70" s="564"/>
      <c r="BZ70" s="564"/>
      <c r="CA70" s="564"/>
      <c r="CB70" s="564"/>
      <c r="CC70" s="564"/>
      <c r="CD70" s="564"/>
      <c r="CE70" s="564"/>
      <c r="CF70" s="564">
        <f>BY70+BZ70+CA70+CB70-CC70-CD70</f>
        <v>0</v>
      </c>
      <c r="CG70" s="564"/>
      <c r="CH70" s="509">
        <v>1</v>
      </c>
      <c r="CI70" s="554">
        <v>0</v>
      </c>
      <c r="CJ70" s="554"/>
      <c r="CK70" s="554"/>
      <c r="CL70" s="554"/>
      <c r="CM70" s="555"/>
      <c r="CN70" s="556"/>
      <c r="CO70" s="554">
        <v>670</v>
      </c>
      <c r="CP70" s="554">
        <f>CI70+CJ70-CM70-CN70</f>
        <v>0</v>
      </c>
      <c r="CQ70" s="554"/>
      <c r="CR70" s="761">
        <v>1</v>
      </c>
      <c r="CS70" s="661">
        <v>0</v>
      </c>
      <c r="CT70" s="661">
        <v>0</v>
      </c>
      <c r="CU70" s="661"/>
      <c r="CV70" s="661"/>
      <c r="CW70" s="661">
        <v>0</v>
      </c>
      <c r="CX70" s="661">
        <v>0</v>
      </c>
      <c r="CY70" s="661"/>
      <c r="CZ70" s="661">
        <f>CS70+CT70+CU70+CV70-CW70-CX70</f>
        <v>0</v>
      </c>
      <c r="DA70" s="661">
        <v>0</v>
      </c>
      <c r="DB70" s="649">
        <v>1</v>
      </c>
      <c r="DC70" s="677">
        <v>0</v>
      </c>
      <c r="DD70" s="677">
        <v>0</v>
      </c>
      <c r="DE70" s="677"/>
      <c r="DF70" s="677"/>
      <c r="DG70" s="677">
        <v>0</v>
      </c>
      <c r="DH70" s="677">
        <v>0</v>
      </c>
      <c r="DI70" s="677">
        <v>0</v>
      </c>
      <c r="DJ70" s="677">
        <f>DC70+DD70+DE70+DF70-DG70-DH70</f>
        <v>0</v>
      </c>
      <c r="DK70" s="677">
        <v>0</v>
      </c>
      <c r="DL70" s="521">
        <v>1</v>
      </c>
      <c r="DM70" s="774">
        <v>0</v>
      </c>
      <c r="DN70" s="564"/>
      <c r="DO70" s="564"/>
      <c r="DP70" s="564"/>
      <c r="DQ70" s="675"/>
      <c r="DR70" s="564"/>
      <c r="DS70" s="564"/>
      <c r="DT70" s="564">
        <f>DM70+DN70+DO70+DP70-DQ70-DR70</f>
        <v>0</v>
      </c>
      <c r="DU70" s="564">
        <v>0</v>
      </c>
      <c r="DV70" s="649">
        <v>1</v>
      </c>
      <c r="DW70" s="677"/>
      <c r="DX70" s="677"/>
      <c r="DY70" s="677"/>
      <c r="DZ70" s="677"/>
      <c r="EA70" s="677"/>
      <c r="EB70" s="677"/>
      <c r="EC70" s="677"/>
      <c r="ED70" s="677"/>
      <c r="EE70" s="677"/>
      <c r="EF70" s="521">
        <v>1</v>
      </c>
      <c r="EG70" s="564"/>
      <c r="EH70" s="564"/>
      <c r="EI70" s="564"/>
      <c r="EJ70" s="564"/>
      <c r="EK70" s="564"/>
      <c r="EL70" s="564"/>
      <c r="EM70" s="564"/>
      <c r="EN70" s="564"/>
      <c r="EO70" s="564"/>
      <c r="EP70" s="655">
        <v>1</v>
      </c>
      <c r="EQ70" s="681"/>
      <c r="ER70" s="681"/>
      <c r="ES70" s="681"/>
      <c r="ET70" s="681"/>
      <c r="EU70" s="681"/>
      <c r="EV70" s="681"/>
      <c r="EW70" s="681"/>
      <c r="EX70" s="681"/>
      <c r="EY70" s="681"/>
      <c r="EZ70" s="761">
        <v>1</v>
      </c>
      <c r="FA70" s="661">
        <v>34</v>
      </c>
      <c r="FB70" s="661">
        <v>28</v>
      </c>
      <c r="FC70" s="661"/>
      <c r="FD70" s="661"/>
      <c r="FE70" s="661"/>
      <c r="FF70" s="661">
        <v>0</v>
      </c>
      <c r="FG70" s="661">
        <v>0</v>
      </c>
      <c r="FH70" s="661">
        <f>+FA70+FB70-FE70-FF70</f>
        <v>62</v>
      </c>
      <c r="FI70" s="661">
        <v>6</v>
      </c>
      <c r="FJ70" s="524">
        <v>1</v>
      </c>
      <c r="FK70" s="567">
        <v>0</v>
      </c>
      <c r="FL70" s="567">
        <v>0</v>
      </c>
      <c r="FM70" s="567"/>
      <c r="FN70" s="567"/>
      <c r="FO70" s="567"/>
      <c r="FP70" s="567">
        <v>0</v>
      </c>
      <c r="FQ70" s="567">
        <v>0</v>
      </c>
      <c r="FR70" s="567">
        <f>+FK70+FL70-FO70-FP70</f>
        <v>0</v>
      </c>
      <c r="FS70" s="567">
        <v>0</v>
      </c>
      <c r="FT70" s="761">
        <v>1</v>
      </c>
      <c r="FU70" s="661">
        <v>0</v>
      </c>
      <c r="FV70" s="661">
        <v>0</v>
      </c>
      <c r="FW70" s="661"/>
      <c r="FX70" s="661"/>
      <c r="FY70" s="661"/>
      <c r="FZ70" s="661"/>
      <c r="GA70" s="661"/>
      <c r="GB70" s="661">
        <f>+FU70+FV70-FY70-FZ70</f>
        <v>0</v>
      </c>
      <c r="GC70" s="661">
        <v>0</v>
      </c>
      <c r="GD70" s="767">
        <v>1</v>
      </c>
      <c r="GE70" s="775"/>
      <c r="GF70" s="775"/>
      <c r="GG70" s="775"/>
      <c r="GH70" s="775"/>
      <c r="GI70" s="775"/>
      <c r="GJ70" s="775"/>
      <c r="GK70" s="775"/>
      <c r="GL70" s="775"/>
      <c r="GM70" s="775"/>
      <c r="GN70" s="536">
        <v>1</v>
      </c>
      <c r="GO70" s="575"/>
      <c r="GP70" s="575"/>
      <c r="GQ70" s="575"/>
      <c r="GR70" s="575"/>
      <c r="GS70" s="575"/>
      <c r="GT70" s="575"/>
      <c r="GU70" s="575"/>
      <c r="GV70" s="575"/>
      <c r="GW70" s="575"/>
      <c r="GX70" s="649">
        <v>1</v>
      </c>
      <c r="GY70" s="748">
        <v>0</v>
      </c>
      <c r="GZ70" s="748"/>
      <c r="HA70" s="677"/>
      <c r="HB70" s="677"/>
      <c r="HC70" s="677"/>
      <c r="HD70" s="748">
        <v>0</v>
      </c>
      <c r="HE70" s="677"/>
      <c r="HF70" s="748">
        <f>+GY70+GZ70-HC70-HD70</f>
        <v>0</v>
      </c>
      <c r="HG70" s="677"/>
      <c r="HH70" s="539">
        <v>1</v>
      </c>
      <c r="HI70" s="577"/>
      <c r="HJ70" s="577"/>
      <c r="HK70" s="577"/>
      <c r="HL70" s="577"/>
      <c r="HM70" s="577"/>
      <c r="HN70" s="577"/>
      <c r="HO70" s="577"/>
      <c r="HP70" s="577"/>
      <c r="HQ70" s="577"/>
    </row>
    <row r="71" spans="1:225">
      <c r="A71" s="968">
        <v>2</v>
      </c>
      <c r="B71" s="984">
        <v>0</v>
      </c>
      <c r="C71" s="544"/>
      <c r="D71" s="544"/>
      <c r="E71" s="544"/>
      <c r="F71" s="545"/>
      <c r="G71" s="544"/>
      <c r="H71" s="544">
        <v>645</v>
      </c>
      <c r="I71" s="544">
        <f t="shared" ref="I71:I79" si="71">+B71+C71+D71+E71-F71-G71</f>
        <v>0</v>
      </c>
      <c r="J71" s="983">
        <f>28+49</f>
        <v>77</v>
      </c>
      <c r="K71" s="993">
        <v>2</v>
      </c>
      <c r="L71" s="776">
        <v>371</v>
      </c>
      <c r="M71" s="581">
        <v>54</v>
      </c>
      <c r="N71" s="581"/>
      <c r="O71" s="581"/>
      <c r="P71" s="581"/>
      <c r="Q71" s="581"/>
      <c r="R71" s="581"/>
      <c r="S71" s="581">
        <f t="shared" si="68"/>
        <v>425</v>
      </c>
      <c r="T71" s="582">
        <v>18</v>
      </c>
      <c r="U71" s="772">
        <v>2</v>
      </c>
      <c r="V71" s="661">
        <v>0</v>
      </c>
      <c r="W71" s="661"/>
      <c r="X71" s="661"/>
      <c r="Y71" s="661"/>
      <c r="Z71" s="661"/>
      <c r="AA71" s="661">
        <v>0</v>
      </c>
      <c r="AB71" s="661">
        <v>0</v>
      </c>
      <c r="AC71" s="661">
        <f t="shared" ref="AC71:AC79" si="72">V71+W71+X71+Y71-Z71-AA71</f>
        <v>0</v>
      </c>
      <c r="AD71" s="661">
        <v>0</v>
      </c>
      <c r="AE71" s="509">
        <v>2</v>
      </c>
      <c r="AF71" s="554">
        <v>9</v>
      </c>
      <c r="AG71" s="554"/>
      <c r="AH71" s="554"/>
      <c r="AI71" s="554"/>
      <c r="AJ71" s="554"/>
      <c r="AK71" s="554">
        <v>0</v>
      </c>
      <c r="AL71" s="554">
        <v>0</v>
      </c>
      <c r="AM71" s="554">
        <f t="shared" ref="AM71:AM79" si="73">AF71+AG71+AH71+AI71-AJ71-AK71</f>
        <v>9</v>
      </c>
      <c r="AN71" s="554">
        <v>2</v>
      </c>
      <c r="AO71" s="513">
        <v>2</v>
      </c>
      <c r="AP71" s="558">
        <v>0</v>
      </c>
      <c r="AQ71" s="558">
        <v>0</v>
      </c>
      <c r="AR71" s="558"/>
      <c r="AS71" s="558"/>
      <c r="AT71" s="773"/>
      <c r="AU71" s="558">
        <v>0</v>
      </c>
      <c r="AV71" s="558">
        <v>0</v>
      </c>
      <c r="AW71" s="558">
        <f t="shared" ref="AW71:AW79" si="74">AP71+AQ71+AR71+AS71-AT71-AU71</f>
        <v>0</v>
      </c>
      <c r="AX71" s="558">
        <v>0</v>
      </c>
      <c r="AY71" s="516">
        <v>2</v>
      </c>
      <c r="AZ71" s="560">
        <v>240</v>
      </c>
      <c r="BA71" s="560"/>
      <c r="BB71" s="560"/>
      <c r="BC71" s="560"/>
      <c r="BD71" s="561"/>
      <c r="BE71" s="560"/>
      <c r="BF71" s="560">
        <v>3500</v>
      </c>
      <c r="BG71" s="560">
        <f t="shared" ref="BG71:BG79" si="75">AZ71+BA71+BB71+BC71-BD71-BE71</f>
        <v>240</v>
      </c>
      <c r="BH71" s="560">
        <v>156</v>
      </c>
      <c r="BI71" s="865">
        <v>2</v>
      </c>
      <c r="BJ71" s="1010">
        <v>710</v>
      </c>
      <c r="BK71" s="866"/>
      <c r="BL71" s="866">
        <v>75</v>
      </c>
      <c r="BM71" s="866"/>
      <c r="BN71" s="1010"/>
      <c r="BO71" s="866">
        <v>370</v>
      </c>
      <c r="BP71" s="866">
        <v>11500</v>
      </c>
      <c r="BQ71" s="1010"/>
      <c r="BR71" s="866"/>
      <c r="BS71" s="234"/>
      <c r="BT71" s="866"/>
      <c r="BU71" s="963">
        <f t="shared" si="69"/>
        <v>0</v>
      </c>
      <c r="BV71" s="866">
        <f t="shared" si="70"/>
        <v>415</v>
      </c>
      <c r="BW71" s="866">
        <v>99</v>
      </c>
      <c r="BX71" s="521">
        <v>2</v>
      </c>
      <c r="BY71" s="564"/>
      <c r="BZ71" s="564">
        <v>0</v>
      </c>
      <c r="CA71" s="564"/>
      <c r="CB71" s="564"/>
      <c r="CC71" s="564"/>
      <c r="CD71" s="564"/>
      <c r="CE71" s="564"/>
      <c r="CF71" s="564">
        <f t="shared" ref="CF71:CF79" si="76">BY71+BZ71+CA71+CB71-CC71-CD71</f>
        <v>0</v>
      </c>
      <c r="CG71" s="564">
        <v>0</v>
      </c>
      <c r="CH71" s="509">
        <v>2</v>
      </c>
      <c r="CI71" s="554">
        <v>0</v>
      </c>
      <c r="CJ71" s="554"/>
      <c r="CK71" s="554"/>
      <c r="CL71" s="554"/>
      <c r="CM71" s="555"/>
      <c r="CN71" s="556"/>
      <c r="CO71" s="554">
        <v>670</v>
      </c>
      <c r="CP71" s="554">
        <f t="shared" ref="CP71:CP79" si="77">CI71+CJ71-CM71-CN71</f>
        <v>0</v>
      </c>
      <c r="CQ71" s="554"/>
      <c r="CR71" s="761">
        <v>2</v>
      </c>
      <c r="CS71" s="661">
        <v>0</v>
      </c>
      <c r="CT71" s="661">
        <v>0</v>
      </c>
      <c r="CU71" s="661"/>
      <c r="CV71" s="661"/>
      <c r="CW71" s="661">
        <v>0</v>
      </c>
      <c r="CX71" s="661">
        <v>0</v>
      </c>
      <c r="CY71" s="661">
        <v>0</v>
      </c>
      <c r="CZ71" s="661">
        <f t="shared" ref="CZ71:CZ79" si="78">CS71+CT71+CU71+CV71-CW71-CX71</f>
        <v>0</v>
      </c>
      <c r="DA71" s="661">
        <v>0</v>
      </c>
      <c r="DB71" s="649">
        <v>2</v>
      </c>
      <c r="DC71" s="677"/>
      <c r="DD71" s="677"/>
      <c r="DE71" s="677"/>
      <c r="DF71" s="677"/>
      <c r="DG71" s="677"/>
      <c r="DH71" s="677"/>
      <c r="DI71" s="677"/>
      <c r="DJ71" s="677">
        <f t="shared" ref="DJ71:DJ79" si="79">DC71+DD71+DE71+DF71-DG71-DH71</f>
        <v>0</v>
      </c>
      <c r="DK71" s="677">
        <v>0</v>
      </c>
      <c r="DL71" s="521">
        <v>2</v>
      </c>
      <c r="DM71" s="774">
        <v>0</v>
      </c>
      <c r="DN71" s="564"/>
      <c r="DO71" s="564"/>
      <c r="DP71" s="564"/>
      <c r="DQ71" s="675"/>
      <c r="DR71" s="564"/>
      <c r="DS71" s="564">
        <v>142</v>
      </c>
      <c r="DT71" s="564">
        <f t="shared" ref="DT71:DT79" si="80">DM71+DN71+DO71+DP71-DQ71-DR71</f>
        <v>0</v>
      </c>
      <c r="DU71" s="564">
        <v>3</v>
      </c>
      <c r="DV71" s="649">
        <v>2</v>
      </c>
      <c r="DW71" s="677"/>
      <c r="DX71" s="677"/>
      <c r="DY71" s="677"/>
      <c r="DZ71" s="677"/>
      <c r="EA71" s="677"/>
      <c r="EB71" s="677"/>
      <c r="EC71" s="677"/>
      <c r="ED71" s="677"/>
      <c r="EE71" s="677"/>
      <c r="EF71" s="521">
        <v>2</v>
      </c>
      <c r="EG71" s="564"/>
      <c r="EH71" s="564"/>
      <c r="EI71" s="564"/>
      <c r="EJ71" s="564"/>
      <c r="EK71" s="564"/>
      <c r="EL71" s="564"/>
      <c r="EM71" s="564"/>
      <c r="EN71" s="564"/>
      <c r="EO71" s="564"/>
      <c r="EP71" s="655">
        <v>2</v>
      </c>
      <c r="EQ71" s="681">
        <v>0</v>
      </c>
      <c r="ER71" s="681">
        <v>0</v>
      </c>
      <c r="ES71" s="681">
        <v>0</v>
      </c>
      <c r="ET71" s="681"/>
      <c r="EU71" s="681"/>
      <c r="EV71" s="681">
        <v>0</v>
      </c>
      <c r="EW71" s="681">
        <v>0</v>
      </c>
      <c r="EX71" s="681">
        <f>+EQ71+ER71+ES71-EU71-EV71</f>
        <v>0</v>
      </c>
      <c r="EY71" s="681">
        <v>0</v>
      </c>
      <c r="EZ71" s="761">
        <v>2</v>
      </c>
      <c r="FA71" s="661">
        <v>73</v>
      </c>
      <c r="FB71" s="661">
        <v>18</v>
      </c>
      <c r="FC71" s="661"/>
      <c r="FD71" s="661"/>
      <c r="FE71" s="661">
        <v>0</v>
      </c>
      <c r="FF71" s="661">
        <v>0</v>
      </c>
      <c r="FG71" s="661">
        <v>186</v>
      </c>
      <c r="FH71" s="661">
        <f>+FA71+FB71+FC71+FD71-FE71-FF71</f>
        <v>91</v>
      </c>
      <c r="FI71" s="661">
        <v>12</v>
      </c>
      <c r="FJ71" s="524">
        <v>2</v>
      </c>
      <c r="FK71" s="567">
        <v>0</v>
      </c>
      <c r="FL71" s="567">
        <v>0</v>
      </c>
      <c r="FM71" s="567"/>
      <c r="FN71" s="567"/>
      <c r="FO71" s="567"/>
      <c r="FP71" s="567">
        <v>0</v>
      </c>
      <c r="FQ71" s="567">
        <v>0</v>
      </c>
      <c r="FR71" s="567">
        <f t="shared" ref="FR71:FR79" si="81">+FK71+FL71+FM71+FN71-FO71-FP71</f>
        <v>0</v>
      </c>
      <c r="FS71" s="567">
        <v>0</v>
      </c>
      <c r="FT71" s="761">
        <v>2</v>
      </c>
      <c r="FU71" s="661">
        <v>0</v>
      </c>
      <c r="FV71" s="661">
        <v>0</v>
      </c>
      <c r="FW71" s="661"/>
      <c r="FX71" s="661"/>
      <c r="FY71" s="661"/>
      <c r="FZ71" s="661">
        <v>0</v>
      </c>
      <c r="GA71" s="661">
        <v>0</v>
      </c>
      <c r="GB71" s="661">
        <f>+FU71+FV71+FW71+FX71-FY71-FZ71</f>
        <v>0</v>
      </c>
      <c r="GC71" s="661">
        <v>0</v>
      </c>
      <c r="GD71" s="767">
        <v>2</v>
      </c>
      <c r="GE71" s="775"/>
      <c r="GF71" s="775"/>
      <c r="GG71" s="775"/>
      <c r="GH71" s="775"/>
      <c r="GI71" s="775"/>
      <c r="GJ71" s="775"/>
      <c r="GK71" s="775"/>
      <c r="GL71" s="775"/>
      <c r="GM71" s="775"/>
      <c r="GN71" s="536">
        <v>2</v>
      </c>
      <c r="GO71" s="575"/>
      <c r="GP71" s="575"/>
      <c r="GQ71" s="575"/>
      <c r="GR71" s="575"/>
      <c r="GS71" s="575"/>
      <c r="GT71" s="575"/>
      <c r="GU71" s="575"/>
      <c r="GV71" s="575"/>
      <c r="GW71" s="575"/>
      <c r="GX71" s="649">
        <v>2</v>
      </c>
      <c r="GY71" s="748">
        <v>0</v>
      </c>
      <c r="GZ71" s="748"/>
      <c r="HA71" s="677"/>
      <c r="HB71" s="677"/>
      <c r="HC71" s="677"/>
      <c r="HD71" s="748">
        <v>0</v>
      </c>
      <c r="HE71" s="677"/>
      <c r="HF71" s="748">
        <f t="shared" ref="HF71:HF79" si="82">+GY71+GZ71-HC71-HD71</f>
        <v>0</v>
      </c>
      <c r="HG71" s="677"/>
      <c r="HH71" s="539">
        <v>2</v>
      </c>
      <c r="HI71" s="577"/>
      <c r="HJ71" s="577"/>
      <c r="HK71" s="577"/>
      <c r="HL71" s="577"/>
      <c r="HM71" s="577"/>
      <c r="HN71" s="577"/>
      <c r="HO71" s="577"/>
      <c r="HP71" s="577"/>
      <c r="HQ71" s="577"/>
    </row>
    <row r="72" spans="1:225" ht="25.2" thickBot="1">
      <c r="A72" s="968">
        <v>3</v>
      </c>
      <c r="B72" s="976">
        <v>0</v>
      </c>
      <c r="C72" s="831"/>
      <c r="D72" s="831"/>
      <c r="E72" s="831"/>
      <c r="F72" s="832"/>
      <c r="G72" s="994"/>
      <c r="H72" s="831">
        <v>645</v>
      </c>
      <c r="I72" s="831">
        <f>+B72+C72-F72-G72</f>
        <v>0</v>
      </c>
      <c r="J72" s="833">
        <v>43</v>
      </c>
      <c r="K72" s="993">
        <v>3</v>
      </c>
      <c r="L72" s="777">
        <v>466</v>
      </c>
      <c r="M72" s="588">
        <v>42</v>
      </c>
      <c r="N72" s="588"/>
      <c r="O72" s="588"/>
      <c r="P72" s="588"/>
      <c r="Q72" s="588"/>
      <c r="R72" s="626"/>
      <c r="S72" s="588">
        <f>L72+M72+N72+O72-P72-Q72</f>
        <v>508</v>
      </c>
      <c r="T72" s="589">
        <v>14</v>
      </c>
      <c r="U72" s="772">
        <v>3</v>
      </c>
      <c r="V72" s="661">
        <v>8</v>
      </c>
      <c r="W72" s="661"/>
      <c r="X72" s="661"/>
      <c r="Y72" s="661"/>
      <c r="Z72" s="661">
        <v>0</v>
      </c>
      <c r="AA72" s="661">
        <v>0</v>
      </c>
      <c r="AB72" s="661">
        <v>0</v>
      </c>
      <c r="AC72" s="661">
        <f t="shared" si="72"/>
        <v>8</v>
      </c>
      <c r="AD72" s="661">
        <v>1</v>
      </c>
      <c r="AE72" s="509">
        <v>3</v>
      </c>
      <c r="AF72" s="554">
        <v>4</v>
      </c>
      <c r="AG72" s="554">
        <v>2</v>
      </c>
      <c r="AH72" s="554"/>
      <c r="AI72" s="554"/>
      <c r="AJ72" s="554"/>
      <c r="AK72" s="554">
        <v>0</v>
      </c>
      <c r="AL72" s="554">
        <v>0</v>
      </c>
      <c r="AM72" s="554">
        <f t="shared" si="73"/>
        <v>6</v>
      </c>
      <c r="AN72" s="554">
        <v>2</v>
      </c>
      <c r="AO72" s="513">
        <v>3</v>
      </c>
      <c r="AP72" s="558">
        <v>0</v>
      </c>
      <c r="AQ72" s="558">
        <v>0</v>
      </c>
      <c r="AR72" s="558"/>
      <c r="AS72" s="558"/>
      <c r="AT72" s="773">
        <v>0</v>
      </c>
      <c r="AU72" s="558">
        <v>0</v>
      </c>
      <c r="AV72" s="558">
        <v>0</v>
      </c>
      <c r="AW72" s="558">
        <f t="shared" si="74"/>
        <v>0</v>
      </c>
      <c r="AX72" s="558">
        <v>0</v>
      </c>
      <c r="AY72" s="516">
        <v>3</v>
      </c>
      <c r="AZ72" s="560">
        <v>31</v>
      </c>
      <c r="BA72" s="560"/>
      <c r="BB72" s="560"/>
      <c r="BC72" s="560"/>
      <c r="BD72" s="561"/>
      <c r="BE72" s="560"/>
      <c r="BF72" s="560">
        <v>3500</v>
      </c>
      <c r="BG72" s="560">
        <f t="shared" si="75"/>
        <v>31</v>
      </c>
      <c r="BH72" s="560">
        <v>11</v>
      </c>
      <c r="BI72" s="865">
        <v>3</v>
      </c>
      <c r="BJ72" s="866">
        <v>31</v>
      </c>
      <c r="BK72" s="866"/>
      <c r="BL72" s="1010"/>
      <c r="BM72" s="1010"/>
      <c r="BN72" s="1010"/>
      <c r="BO72" s="1010"/>
      <c r="BP72" s="866">
        <v>11500</v>
      </c>
      <c r="BQ72" s="866"/>
      <c r="BR72" s="1010"/>
      <c r="BS72" s="1012"/>
      <c r="BT72" s="1010"/>
      <c r="BU72" s="963">
        <f t="shared" si="69"/>
        <v>0</v>
      </c>
      <c r="BV72" s="1011">
        <f t="shared" si="70"/>
        <v>31</v>
      </c>
      <c r="BW72" s="866">
        <v>4</v>
      </c>
      <c r="BX72" s="521">
        <v>3</v>
      </c>
      <c r="BY72" s="564"/>
      <c r="BZ72" s="564">
        <v>0</v>
      </c>
      <c r="CA72" s="564"/>
      <c r="CB72" s="564"/>
      <c r="CC72" s="564"/>
      <c r="CD72" s="564"/>
      <c r="CE72" s="564"/>
      <c r="CF72" s="564">
        <f t="shared" si="76"/>
        <v>0</v>
      </c>
      <c r="CG72" s="564">
        <v>0</v>
      </c>
      <c r="CH72" s="509">
        <v>3</v>
      </c>
      <c r="CI72" s="554">
        <v>0</v>
      </c>
      <c r="CJ72" s="554"/>
      <c r="CK72" s="554"/>
      <c r="CL72" s="554"/>
      <c r="CM72" s="555"/>
      <c r="CN72" s="554"/>
      <c r="CO72" s="554">
        <v>670</v>
      </c>
      <c r="CP72" s="554">
        <f t="shared" si="77"/>
        <v>0</v>
      </c>
      <c r="CQ72" s="554"/>
      <c r="CR72" s="761">
        <v>3</v>
      </c>
      <c r="CS72" s="661"/>
      <c r="CT72" s="661"/>
      <c r="CU72" s="661"/>
      <c r="CV72" s="661"/>
      <c r="CW72" s="661"/>
      <c r="CX72" s="661"/>
      <c r="CY72" s="661"/>
      <c r="CZ72" s="661">
        <f t="shared" si="78"/>
        <v>0</v>
      </c>
      <c r="DA72" s="661"/>
      <c r="DB72" s="649">
        <v>3</v>
      </c>
      <c r="DC72" s="677"/>
      <c r="DD72" s="677"/>
      <c r="DE72" s="677"/>
      <c r="DF72" s="677"/>
      <c r="DG72" s="677"/>
      <c r="DH72" s="677"/>
      <c r="DI72" s="677"/>
      <c r="DJ72" s="677">
        <f t="shared" si="79"/>
        <v>0</v>
      </c>
      <c r="DK72" s="677"/>
      <c r="DL72" s="521">
        <v>3</v>
      </c>
      <c r="DM72" s="774">
        <v>0</v>
      </c>
      <c r="DN72" s="774"/>
      <c r="DO72" s="564"/>
      <c r="DP72" s="564"/>
      <c r="DQ72" s="778"/>
      <c r="DR72" s="564"/>
      <c r="DS72" s="564">
        <v>142</v>
      </c>
      <c r="DT72" s="564">
        <f t="shared" si="80"/>
        <v>0</v>
      </c>
      <c r="DU72" s="564">
        <v>3</v>
      </c>
      <c r="DV72" s="649">
        <v>3</v>
      </c>
      <c r="DW72" s="677"/>
      <c r="DX72" s="677"/>
      <c r="DY72" s="677"/>
      <c r="DZ72" s="677"/>
      <c r="EA72" s="677"/>
      <c r="EB72" s="677"/>
      <c r="EC72" s="677"/>
      <c r="ED72" s="677"/>
      <c r="EE72" s="677"/>
      <c r="EF72" s="521">
        <v>3</v>
      </c>
      <c r="EG72" s="564"/>
      <c r="EH72" s="564"/>
      <c r="EI72" s="564"/>
      <c r="EJ72" s="564"/>
      <c r="EK72" s="564"/>
      <c r="EL72" s="564"/>
      <c r="EM72" s="564"/>
      <c r="EN72" s="564"/>
      <c r="EO72" s="564"/>
      <c r="EP72" s="655">
        <v>3</v>
      </c>
      <c r="EQ72" s="681"/>
      <c r="ER72" s="681"/>
      <c r="ES72" s="681"/>
      <c r="ET72" s="681"/>
      <c r="EU72" s="681"/>
      <c r="EV72" s="681"/>
      <c r="EW72" s="681"/>
      <c r="EX72" s="681"/>
      <c r="EY72" s="681"/>
      <c r="EZ72" s="761">
        <v>3</v>
      </c>
      <c r="FA72" s="661">
        <v>22</v>
      </c>
      <c r="FB72" s="661"/>
      <c r="FC72" s="661"/>
      <c r="FD72" s="661"/>
      <c r="FE72" s="661"/>
      <c r="FF72" s="661">
        <v>0</v>
      </c>
      <c r="FG72" s="661">
        <v>0</v>
      </c>
      <c r="FH72" s="661">
        <f t="shared" ref="FH72:FH79" si="83">+FA72+FB72+FC72+FD72-FE72-FF72</f>
        <v>22</v>
      </c>
      <c r="FI72" s="661">
        <v>4</v>
      </c>
      <c r="FJ72" s="524">
        <v>3</v>
      </c>
      <c r="FK72" s="567">
        <v>0</v>
      </c>
      <c r="FL72" s="567">
        <v>0</v>
      </c>
      <c r="FM72" s="567"/>
      <c r="FN72" s="567"/>
      <c r="FO72" s="567"/>
      <c r="FP72" s="567">
        <v>0</v>
      </c>
      <c r="FQ72" s="567">
        <v>0</v>
      </c>
      <c r="FR72" s="567">
        <f t="shared" si="81"/>
        <v>0</v>
      </c>
      <c r="FS72" s="567">
        <v>0</v>
      </c>
      <c r="FT72" s="761">
        <v>3</v>
      </c>
      <c r="FU72" s="661">
        <v>0</v>
      </c>
      <c r="FV72" s="661">
        <v>0</v>
      </c>
      <c r="FW72" s="661"/>
      <c r="FX72" s="661"/>
      <c r="FY72" s="661"/>
      <c r="FZ72" s="661">
        <v>0</v>
      </c>
      <c r="GA72" s="661">
        <v>0</v>
      </c>
      <c r="GB72" s="661">
        <f t="shared" ref="GB72:GB79" si="84">+FU72+FV72+FW72+FX72-FY72-FZ72</f>
        <v>0</v>
      </c>
      <c r="GC72" s="661">
        <v>0</v>
      </c>
      <c r="GD72" s="767">
        <v>3</v>
      </c>
      <c r="GE72" s="775"/>
      <c r="GF72" s="775"/>
      <c r="GG72" s="775"/>
      <c r="GH72" s="775"/>
      <c r="GI72" s="775"/>
      <c r="GJ72" s="775"/>
      <c r="GK72" s="775"/>
      <c r="GL72" s="775"/>
      <c r="GM72" s="775"/>
      <c r="GN72" s="536">
        <v>3</v>
      </c>
      <c r="GO72" s="575"/>
      <c r="GP72" s="575"/>
      <c r="GQ72" s="575"/>
      <c r="GR72" s="575"/>
      <c r="GS72" s="575"/>
      <c r="GT72" s="575"/>
      <c r="GU72" s="575"/>
      <c r="GV72" s="575"/>
      <c r="GW72" s="575"/>
      <c r="GX72" s="649">
        <v>3</v>
      </c>
      <c r="GY72" s="748">
        <v>0</v>
      </c>
      <c r="GZ72" s="748"/>
      <c r="HA72" s="677"/>
      <c r="HB72" s="677"/>
      <c r="HC72" s="677"/>
      <c r="HD72" s="748">
        <v>0</v>
      </c>
      <c r="HE72" s="677"/>
      <c r="HF72" s="748">
        <f t="shared" si="82"/>
        <v>0</v>
      </c>
      <c r="HG72" s="677"/>
      <c r="HH72" s="539">
        <v>3</v>
      </c>
      <c r="HI72" s="577">
        <v>0</v>
      </c>
      <c r="HJ72" s="577">
        <v>0</v>
      </c>
      <c r="HK72" s="577"/>
      <c r="HL72" s="577"/>
      <c r="HM72" s="577"/>
      <c r="HN72" s="577">
        <v>0</v>
      </c>
      <c r="HO72" s="577">
        <v>0</v>
      </c>
      <c r="HP72" s="577">
        <f>+HI72+HJ72-HM72-HN72</f>
        <v>0</v>
      </c>
      <c r="HQ72" s="577">
        <v>0</v>
      </c>
    </row>
    <row r="73" spans="1:225">
      <c r="A73" s="968">
        <v>4</v>
      </c>
      <c r="B73" s="972">
        <v>0</v>
      </c>
      <c r="C73" s="818"/>
      <c r="D73" s="818"/>
      <c r="E73" s="818"/>
      <c r="F73" s="819"/>
      <c r="G73" s="818"/>
      <c r="H73" s="818">
        <v>645</v>
      </c>
      <c r="I73" s="818">
        <f t="shared" si="71"/>
        <v>0</v>
      </c>
      <c r="J73" s="995">
        <v>13</v>
      </c>
      <c r="K73" s="993">
        <v>4</v>
      </c>
      <c r="L73" s="771">
        <v>116</v>
      </c>
      <c r="M73" s="548">
        <v>11</v>
      </c>
      <c r="N73" s="548"/>
      <c r="O73" s="548"/>
      <c r="P73" s="548"/>
      <c r="Q73" s="548"/>
      <c r="R73" s="597"/>
      <c r="S73" s="548">
        <f t="shared" si="68"/>
        <v>127</v>
      </c>
      <c r="T73" s="549">
        <v>9</v>
      </c>
      <c r="U73" s="772">
        <v>4</v>
      </c>
      <c r="V73" s="661">
        <v>0</v>
      </c>
      <c r="W73" s="661"/>
      <c r="X73" s="661"/>
      <c r="Y73" s="661"/>
      <c r="Z73" s="661"/>
      <c r="AA73" s="661">
        <v>0</v>
      </c>
      <c r="AB73" s="661">
        <v>0</v>
      </c>
      <c r="AC73" s="661">
        <f t="shared" si="72"/>
        <v>0</v>
      </c>
      <c r="AD73" s="661">
        <v>0</v>
      </c>
      <c r="AE73" s="509">
        <v>4</v>
      </c>
      <c r="AF73" s="554">
        <v>0</v>
      </c>
      <c r="AG73" s="554"/>
      <c r="AH73" s="554"/>
      <c r="AI73" s="554"/>
      <c r="AJ73" s="554"/>
      <c r="AK73" s="554"/>
      <c r="AL73" s="554"/>
      <c r="AM73" s="554">
        <f t="shared" si="73"/>
        <v>0</v>
      </c>
      <c r="AN73" s="554"/>
      <c r="AO73" s="513">
        <v>4</v>
      </c>
      <c r="AP73" s="558"/>
      <c r="AQ73" s="558"/>
      <c r="AR73" s="558"/>
      <c r="AS73" s="558"/>
      <c r="AT73" s="773"/>
      <c r="AU73" s="558"/>
      <c r="AV73" s="558"/>
      <c r="AW73" s="558">
        <f t="shared" si="74"/>
        <v>0</v>
      </c>
      <c r="AX73" s="558">
        <v>0</v>
      </c>
      <c r="AY73" s="516">
        <v>4</v>
      </c>
      <c r="AZ73" s="560">
        <v>0</v>
      </c>
      <c r="BA73" s="560"/>
      <c r="BB73" s="560"/>
      <c r="BC73" s="560"/>
      <c r="BD73" s="561"/>
      <c r="BE73" s="560"/>
      <c r="BF73" s="560">
        <v>3500</v>
      </c>
      <c r="BG73" s="560">
        <f t="shared" si="75"/>
        <v>0</v>
      </c>
      <c r="BH73" s="560"/>
      <c r="BI73" s="865">
        <v>4</v>
      </c>
      <c r="BJ73" s="866">
        <v>0</v>
      </c>
      <c r="BK73" s="866"/>
      <c r="BL73" s="866"/>
      <c r="BM73" s="866"/>
      <c r="BN73" s="1010"/>
      <c r="BO73" s="866"/>
      <c r="BP73" s="866">
        <v>11500</v>
      </c>
      <c r="BQ73" s="866"/>
      <c r="BR73" s="866"/>
      <c r="BS73" s="234"/>
      <c r="BT73" s="866"/>
      <c r="BU73" s="963">
        <f t="shared" si="69"/>
        <v>0</v>
      </c>
      <c r="BV73" s="866">
        <f t="shared" si="70"/>
        <v>0</v>
      </c>
      <c r="BW73" s="866"/>
      <c r="BX73" s="521">
        <v>4</v>
      </c>
      <c r="BY73" s="564"/>
      <c r="BZ73" s="564">
        <v>0</v>
      </c>
      <c r="CA73" s="564"/>
      <c r="CB73" s="564"/>
      <c r="CC73" s="564"/>
      <c r="CD73" s="564"/>
      <c r="CE73" s="564"/>
      <c r="CF73" s="564">
        <f t="shared" si="76"/>
        <v>0</v>
      </c>
      <c r="CG73" s="564">
        <v>0</v>
      </c>
      <c r="CH73" s="509">
        <v>4</v>
      </c>
      <c r="CI73" s="554">
        <v>0</v>
      </c>
      <c r="CJ73" s="554"/>
      <c r="CK73" s="554"/>
      <c r="CL73" s="554"/>
      <c r="CM73" s="555"/>
      <c r="CN73" s="554"/>
      <c r="CO73" s="554">
        <v>670</v>
      </c>
      <c r="CP73" s="554">
        <f t="shared" si="77"/>
        <v>0</v>
      </c>
      <c r="CQ73" s="554"/>
      <c r="CR73" s="761">
        <v>4</v>
      </c>
      <c r="CS73" s="661"/>
      <c r="CT73" s="661"/>
      <c r="CU73" s="661"/>
      <c r="CV73" s="661"/>
      <c r="CW73" s="661"/>
      <c r="CX73" s="661"/>
      <c r="CY73" s="661"/>
      <c r="CZ73" s="661">
        <f t="shared" si="78"/>
        <v>0</v>
      </c>
      <c r="DA73" s="661">
        <v>0</v>
      </c>
      <c r="DB73" s="649">
        <v>4</v>
      </c>
      <c r="DC73" s="677"/>
      <c r="DD73" s="677"/>
      <c r="DE73" s="677"/>
      <c r="DF73" s="677"/>
      <c r="DG73" s="677"/>
      <c r="DH73" s="677"/>
      <c r="DI73" s="677"/>
      <c r="DJ73" s="677">
        <f t="shared" si="79"/>
        <v>0</v>
      </c>
      <c r="DK73" s="677">
        <v>0</v>
      </c>
      <c r="DL73" s="521">
        <v>4</v>
      </c>
      <c r="DM73" s="774">
        <v>0</v>
      </c>
      <c r="DN73" s="564"/>
      <c r="DO73" s="564"/>
      <c r="DP73" s="564"/>
      <c r="DQ73" s="675"/>
      <c r="DR73" s="564"/>
      <c r="DS73" s="564">
        <v>142</v>
      </c>
      <c r="DT73" s="564">
        <f t="shared" si="80"/>
        <v>0</v>
      </c>
      <c r="DU73" s="564">
        <v>0</v>
      </c>
      <c r="DV73" s="649">
        <v>4</v>
      </c>
      <c r="DW73" s="677"/>
      <c r="DX73" s="677"/>
      <c r="DY73" s="677"/>
      <c r="DZ73" s="677"/>
      <c r="EA73" s="677"/>
      <c r="EB73" s="677"/>
      <c r="EC73" s="677"/>
      <c r="ED73" s="677"/>
      <c r="EE73" s="677"/>
      <c r="EF73" s="521">
        <v>4</v>
      </c>
      <c r="EG73" s="564"/>
      <c r="EH73" s="564"/>
      <c r="EI73" s="564"/>
      <c r="EJ73" s="564"/>
      <c r="EK73" s="564"/>
      <c r="EL73" s="564"/>
      <c r="EM73" s="564"/>
      <c r="EN73" s="564"/>
      <c r="EO73" s="564"/>
      <c r="EP73" s="655">
        <v>4</v>
      </c>
      <c r="EQ73" s="681"/>
      <c r="ER73" s="681"/>
      <c r="ES73" s="681"/>
      <c r="ET73" s="681"/>
      <c r="EU73" s="681"/>
      <c r="EV73" s="681"/>
      <c r="EW73" s="681"/>
      <c r="EX73" s="681"/>
      <c r="EY73" s="681"/>
      <c r="EZ73" s="761">
        <v>4</v>
      </c>
      <c r="FA73" s="661">
        <v>0</v>
      </c>
      <c r="FB73" s="661"/>
      <c r="FC73" s="661"/>
      <c r="FD73" s="661"/>
      <c r="FE73" s="661">
        <v>0</v>
      </c>
      <c r="FF73" s="661">
        <v>0</v>
      </c>
      <c r="FG73" s="661">
        <v>0</v>
      </c>
      <c r="FH73" s="661">
        <f t="shared" si="83"/>
        <v>0</v>
      </c>
      <c r="FI73" s="661">
        <v>0</v>
      </c>
      <c r="FJ73" s="524">
        <v>4</v>
      </c>
      <c r="FK73" s="567">
        <v>0</v>
      </c>
      <c r="FL73" s="567">
        <v>0</v>
      </c>
      <c r="FM73" s="567"/>
      <c r="FN73" s="567"/>
      <c r="FO73" s="567">
        <v>0</v>
      </c>
      <c r="FP73" s="567">
        <v>0</v>
      </c>
      <c r="FQ73" s="567">
        <v>0</v>
      </c>
      <c r="FR73" s="567">
        <f t="shared" si="81"/>
        <v>0</v>
      </c>
      <c r="FS73" s="567">
        <v>0</v>
      </c>
      <c r="FT73" s="761">
        <v>4</v>
      </c>
      <c r="FU73" s="661"/>
      <c r="FV73" s="661">
        <v>0</v>
      </c>
      <c r="FW73" s="661"/>
      <c r="FX73" s="661"/>
      <c r="FY73" s="661">
        <v>0</v>
      </c>
      <c r="FZ73" s="661"/>
      <c r="GA73" s="661"/>
      <c r="GB73" s="661">
        <f t="shared" si="84"/>
        <v>0</v>
      </c>
      <c r="GC73" s="661">
        <v>0</v>
      </c>
      <c r="GD73" s="767">
        <v>4</v>
      </c>
      <c r="GE73" s="775"/>
      <c r="GF73" s="775"/>
      <c r="GG73" s="775"/>
      <c r="GH73" s="775"/>
      <c r="GI73" s="775"/>
      <c r="GJ73" s="775"/>
      <c r="GK73" s="775"/>
      <c r="GL73" s="775"/>
      <c r="GM73" s="775"/>
      <c r="GN73" s="536">
        <v>4</v>
      </c>
      <c r="GO73" s="575"/>
      <c r="GP73" s="575"/>
      <c r="GQ73" s="575"/>
      <c r="GR73" s="575"/>
      <c r="GS73" s="575"/>
      <c r="GT73" s="575"/>
      <c r="GU73" s="575"/>
      <c r="GV73" s="575"/>
      <c r="GW73" s="575"/>
      <c r="GX73" s="649">
        <v>4</v>
      </c>
      <c r="GY73" s="748">
        <v>0</v>
      </c>
      <c r="GZ73" s="748"/>
      <c r="HA73" s="677"/>
      <c r="HB73" s="677"/>
      <c r="HC73" s="677"/>
      <c r="HD73" s="748">
        <v>0</v>
      </c>
      <c r="HE73" s="677"/>
      <c r="HF73" s="748">
        <f t="shared" si="82"/>
        <v>0</v>
      </c>
      <c r="HG73" s="677"/>
      <c r="HH73" s="539">
        <v>4</v>
      </c>
      <c r="HI73" s="577"/>
      <c r="HJ73" s="577"/>
      <c r="HK73" s="577"/>
      <c r="HL73" s="577"/>
      <c r="HM73" s="577"/>
      <c r="HN73" s="577"/>
      <c r="HO73" s="577"/>
      <c r="HP73" s="577"/>
      <c r="HQ73" s="577"/>
    </row>
    <row r="74" spans="1:225">
      <c r="A74" s="968">
        <v>5</v>
      </c>
      <c r="B74" s="974">
        <v>0</v>
      </c>
      <c r="C74" s="544"/>
      <c r="D74" s="544"/>
      <c r="E74" s="544"/>
      <c r="F74" s="545"/>
      <c r="G74" s="544"/>
      <c r="H74" s="544">
        <v>645</v>
      </c>
      <c r="I74" s="544">
        <f>+B74+C74+D74+E74-F74-G74</f>
        <v>0</v>
      </c>
      <c r="J74" s="983">
        <v>33</v>
      </c>
      <c r="K74" s="993">
        <v>5</v>
      </c>
      <c r="L74" s="776">
        <v>434</v>
      </c>
      <c r="M74" s="581">
        <v>60</v>
      </c>
      <c r="N74" s="581"/>
      <c r="O74" s="581"/>
      <c r="P74" s="581"/>
      <c r="Q74" s="581"/>
      <c r="R74" s="581"/>
      <c r="S74" s="581">
        <f>L74+M74+N74+O74-P74-Q74</f>
        <v>494</v>
      </c>
      <c r="T74" s="582">
        <v>66</v>
      </c>
      <c r="U74" s="772">
        <v>5</v>
      </c>
      <c r="V74" s="661">
        <v>153</v>
      </c>
      <c r="W74" s="661"/>
      <c r="X74" s="661"/>
      <c r="Y74" s="661"/>
      <c r="Z74" s="661">
        <v>0</v>
      </c>
      <c r="AA74" s="661">
        <v>0</v>
      </c>
      <c r="AB74" s="661">
        <v>0</v>
      </c>
      <c r="AC74" s="661">
        <f t="shared" si="72"/>
        <v>153</v>
      </c>
      <c r="AD74" s="661">
        <v>25</v>
      </c>
      <c r="AE74" s="509">
        <v>5</v>
      </c>
      <c r="AF74" s="554">
        <v>46</v>
      </c>
      <c r="AG74" s="554"/>
      <c r="AH74" s="554"/>
      <c r="AI74" s="554"/>
      <c r="AJ74" s="554"/>
      <c r="AK74" s="554">
        <v>0</v>
      </c>
      <c r="AL74" s="554">
        <v>0</v>
      </c>
      <c r="AM74" s="554">
        <f>AF74+AG74+AH74+AI74-AJ74-AK74</f>
        <v>46</v>
      </c>
      <c r="AN74" s="554">
        <v>6</v>
      </c>
      <c r="AO74" s="513">
        <v>5</v>
      </c>
      <c r="AP74" s="558"/>
      <c r="AQ74" s="558"/>
      <c r="AR74" s="558"/>
      <c r="AS74" s="558"/>
      <c r="AT74" s="773"/>
      <c r="AU74" s="558"/>
      <c r="AV74" s="558"/>
      <c r="AW74" s="558">
        <f t="shared" si="74"/>
        <v>0</v>
      </c>
      <c r="AX74" s="558">
        <v>0</v>
      </c>
      <c r="AY74" s="516">
        <v>5</v>
      </c>
      <c r="AZ74" s="560">
        <v>295</v>
      </c>
      <c r="BA74" s="560"/>
      <c r="BB74" s="560"/>
      <c r="BC74" s="560"/>
      <c r="BD74" s="561"/>
      <c r="BE74" s="560"/>
      <c r="BF74" s="560">
        <v>3500</v>
      </c>
      <c r="BG74" s="560">
        <f t="shared" si="75"/>
        <v>295</v>
      </c>
      <c r="BH74" s="560">
        <v>185</v>
      </c>
      <c r="BI74" s="865">
        <v>5</v>
      </c>
      <c r="BJ74" s="866">
        <v>303</v>
      </c>
      <c r="BK74" s="866"/>
      <c r="BL74" s="866">
        <v>46</v>
      </c>
      <c r="BM74" s="866"/>
      <c r="BN74" s="1010"/>
      <c r="BO74" s="866">
        <v>125</v>
      </c>
      <c r="BP74" s="866">
        <v>11500</v>
      </c>
      <c r="BQ74" s="1010"/>
      <c r="BR74" s="866"/>
      <c r="BS74" s="234"/>
      <c r="BT74" s="866"/>
      <c r="BU74" s="963">
        <f t="shared" si="69"/>
        <v>0</v>
      </c>
      <c r="BV74" s="866">
        <f t="shared" si="70"/>
        <v>224</v>
      </c>
      <c r="BW74" s="866">
        <v>102</v>
      </c>
      <c r="BX74" s="521">
        <v>5</v>
      </c>
      <c r="BY74" s="564">
        <v>0</v>
      </c>
      <c r="BZ74" s="564">
        <v>0</v>
      </c>
      <c r="CA74" s="564"/>
      <c r="CB74" s="564"/>
      <c r="CC74" s="564"/>
      <c r="CD74" s="564">
        <v>0</v>
      </c>
      <c r="CE74" s="564">
        <v>0</v>
      </c>
      <c r="CF74" s="564">
        <f t="shared" si="76"/>
        <v>0</v>
      </c>
      <c r="CG74" s="564"/>
      <c r="CH74" s="509">
        <v>5</v>
      </c>
      <c r="CI74" s="554">
        <v>0</v>
      </c>
      <c r="CJ74" s="554"/>
      <c r="CK74" s="554"/>
      <c r="CL74" s="554"/>
      <c r="CM74" s="555"/>
      <c r="CN74" s="554"/>
      <c r="CO74" s="554">
        <v>670</v>
      </c>
      <c r="CP74" s="554">
        <f t="shared" si="77"/>
        <v>0</v>
      </c>
      <c r="CQ74" s="554"/>
      <c r="CR74" s="761">
        <v>5</v>
      </c>
      <c r="CS74" s="661"/>
      <c r="CT74" s="661">
        <v>0</v>
      </c>
      <c r="CU74" s="661"/>
      <c r="CV74" s="661"/>
      <c r="CW74" s="661"/>
      <c r="CX74" s="661"/>
      <c r="CY74" s="661"/>
      <c r="CZ74" s="661">
        <f t="shared" si="78"/>
        <v>0</v>
      </c>
      <c r="DA74" s="661">
        <v>0</v>
      </c>
      <c r="DB74" s="649">
        <v>5</v>
      </c>
      <c r="DC74" s="677"/>
      <c r="DD74" s="677">
        <v>0</v>
      </c>
      <c r="DE74" s="677"/>
      <c r="DF74" s="677"/>
      <c r="DG74" s="677"/>
      <c r="DH74" s="677"/>
      <c r="DI74" s="677"/>
      <c r="DJ74" s="677">
        <f t="shared" si="79"/>
        <v>0</v>
      </c>
      <c r="DK74" s="677">
        <v>0</v>
      </c>
      <c r="DL74" s="521">
        <v>5</v>
      </c>
      <c r="DM74" s="774">
        <v>0</v>
      </c>
      <c r="DN74" s="774"/>
      <c r="DO74" s="564"/>
      <c r="DP74" s="564"/>
      <c r="DQ74" s="675"/>
      <c r="DR74" s="564"/>
      <c r="DS74" s="564">
        <v>142</v>
      </c>
      <c r="DT74" s="564">
        <f t="shared" si="80"/>
        <v>0</v>
      </c>
      <c r="DU74" s="564">
        <v>0</v>
      </c>
      <c r="DV74" s="649">
        <v>5</v>
      </c>
      <c r="DW74" s="677"/>
      <c r="DX74" s="677"/>
      <c r="DY74" s="677"/>
      <c r="DZ74" s="677"/>
      <c r="EA74" s="677"/>
      <c r="EB74" s="677"/>
      <c r="EC74" s="677"/>
      <c r="ED74" s="677"/>
      <c r="EE74" s="677"/>
      <c r="EF74" s="521">
        <v>5</v>
      </c>
      <c r="EG74" s="564"/>
      <c r="EH74" s="564"/>
      <c r="EI74" s="564"/>
      <c r="EJ74" s="564"/>
      <c r="EK74" s="564"/>
      <c r="EL74" s="564"/>
      <c r="EM74" s="564"/>
      <c r="EN74" s="564"/>
      <c r="EO74" s="564"/>
      <c r="EP74" s="655">
        <v>5</v>
      </c>
      <c r="EQ74" s="681"/>
      <c r="ER74" s="681"/>
      <c r="ES74" s="681"/>
      <c r="ET74" s="681"/>
      <c r="EU74" s="681"/>
      <c r="EV74" s="681"/>
      <c r="EW74" s="681"/>
      <c r="EX74" s="681"/>
      <c r="EY74" s="681"/>
      <c r="EZ74" s="761">
        <v>5</v>
      </c>
      <c r="FA74" s="661">
        <v>0</v>
      </c>
      <c r="FB74" s="661"/>
      <c r="FC74" s="661"/>
      <c r="FD74" s="661"/>
      <c r="FE74" s="661"/>
      <c r="FF74" s="661">
        <v>0</v>
      </c>
      <c r="FG74" s="661">
        <v>0</v>
      </c>
      <c r="FH74" s="661">
        <f t="shared" si="83"/>
        <v>0</v>
      </c>
      <c r="FI74" s="661">
        <v>0</v>
      </c>
      <c r="FJ74" s="524">
        <v>5</v>
      </c>
      <c r="FK74" s="567">
        <v>0</v>
      </c>
      <c r="FL74" s="567">
        <v>0</v>
      </c>
      <c r="FM74" s="567"/>
      <c r="FN74" s="567"/>
      <c r="FO74" s="567">
        <v>0</v>
      </c>
      <c r="FP74" s="567">
        <v>0</v>
      </c>
      <c r="FQ74" s="567">
        <v>0</v>
      </c>
      <c r="FR74" s="567">
        <f t="shared" si="81"/>
        <v>0</v>
      </c>
      <c r="FS74" s="567">
        <v>0</v>
      </c>
      <c r="FT74" s="761">
        <v>5</v>
      </c>
      <c r="FU74" s="661">
        <v>0</v>
      </c>
      <c r="FV74" s="661">
        <v>0</v>
      </c>
      <c r="FW74" s="661"/>
      <c r="FX74" s="661"/>
      <c r="FY74" s="661">
        <v>0</v>
      </c>
      <c r="FZ74" s="661">
        <v>0</v>
      </c>
      <c r="GA74" s="661">
        <v>0</v>
      </c>
      <c r="GB74" s="661">
        <f t="shared" si="84"/>
        <v>0</v>
      </c>
      <c r="GC74" s="661">
        <v>0</v>
      </c>
      <c r="GD74" s="767">
        <v>5</v>
      </c>
      <c r="GE74" s="775"/>
      <c r="GF74" s="775"/>
      <c r="GG74" s="775"/>
      <c r="GH74" s="775"/>
      <c r="GI74" s="775"/>
      <c r="GJ74" s="775"/>
      <c r="GK74" s="775"/>
      <c r="GL74" s="775"/>
      <c r="GM74" s="775"/>
      <c r="GN74" s="536">
        <v>5</v>
      </c>
      <c r="GO74" s="575"/>
      <c r="GP74" s="575"/>
      <c r="GQ74" s="575"/>
      <c r="GR74" s="575"/>
      <c r="GS74" s="575"/>
      <c r="GT74" s="575"/>
      <c r="GU74" s="575"/>
      <c r="GV74" s="575"/>
      <c r="GW74" s="575"/>
      <c r="GX74" s="649">
        <v>5</v>
      </c>
      <c r="GY74" s="748">
        <v>0</v>
      </c>
      <c r="GZ74" s="748"/>
      <c r="HA74" s="677"/>
      <c r="HB74" s="677"/>
      <c r="HC74" s="677"/>
      <c r="HD74" s="748">
        <v>0</v>
      </c>
      <c r="HE74" s="677"/>
      <c r="HF74" s="748">
        <f t="shared" si="82"/>
        <v>0</v>
      </c>
      <c r="HG74" s="677"/>
      <c r="HH74" s="539">
        <v>5</v>
      </c>
      <c r="HI74" s="577"/>
      <c r="HJ74" s="577"/>
      <c r="HK74" s="577"/>
      <c r="HL74" s="577"/>
      <c r="HM74" s="577"/>
      <c r="HN74" s="577"/>
      <c r="HO74" s="577"/>
      <c r="HP74" s="577"/>
      <c r="HQ74" s="577"/>
    </row>
    <row r="75" spans="1:225" ht="25.2" thickBot="1">
      <c r="A75" s="968">
        <v>6</v>
      </c>
      <c r="B75" s="976">
        <v>0</v>
      </c>
      <c r="C75" s="831"/>
      <c r="D75" s="830"/>
      <c r="E75" s="830"/>
      <c r="F75" s="996"/>
      <c r="G75" s="830"/>
      <c r="H75" s="831">
        <v>645</v>
      </c>
      <c r="I75" s="830">
        <f>+B75+C75+D75+E75-F75-G75</f>
        <v>0</v>
      </c>
      <c r="J75" s="833">
        <v>81</v>
      </c>
      <c r="K75" s="993">
        <v>6</v>
      </c>
      <c r="L75" s="777">
        <v>1163</v>
      </c>
      <c r="M75" s="588">
        <v>89</v>
      </c>
      <c r="N75" s="588"/>
      <c r="O75" s="588"/>
      <c r="P75" s="588"/>
      <c r="Q75" s="588"/>
      <c r="R75" s="626"/>
      <c r="S75" s="588">
        <f t="shared" si="68"/>
        <v>1252</v>
      </c>
      <c r="T75" s="589">
        <v>158</v>
      </c>
      <c r="U75" s="772">
        <v>6</v>
      </c>
      <c r="V75" s="661">
        <v>0</v>
      </c>
      <c r="W75" s="661">
        <v>0</v>
      </c>
      <c r="X75" s="661"/>
      <c r="Y75" s="661"/>
      <c r="Z75" s="661"/>
      <c r="AA75" s="661">
        <v>0</v>
      </c>
      <c r="AB75" s="661">
        <v>0</v>
      </c>
      <c r="AC75" s="661">
        <f t="shared" si="72"/>
        <v>0</v>
      </c>
      <c r="AD75" s="661">
        <v>0</v>
      </c>
      <c r="AE75" s="509">
        <v>6</v>
      </c>
      <c r="AF75" s="554">
        <v>0</v>
      </c>
      <c r="AG75" s="554"/>
      <c r="AH75" s="554"/>
      <c r="AI75" s="554"/>
      <c r="AJ75" s="554"/>
      <c r="AK75" s="554">
        <v>0</v>
      </c>
      <c r="AL75" s="554">
        <v>0</v>
      </c>
      <c r="AM75" s="554">
        <f t="shared" si="73"/>
        <v>0</v>
      </c>
      <c r="AN75" s="554"/>
      <c r="AO75" s="513">
        <v>6</v>
      </c>
      <c r="AP75" s="558"/>
      <c r="AQ75" s="558"/>
      <c r="AR75" s="558"/>
      <c r="AS75" s="558"/>
      <c r="AT75" s="773"/>
      <c r="AU75" s="558"/>
      <c r="AV75" s="558"/>
      <c r="AW75" s="558">
        <f t="shared" si="74"/>
        <v>0</v>
      </c>
      <c r="AX75" s="558">
        <v>0</v>
      </c>
      <c r="AY75" s="516">
        <v>6</v>
      </c>
      <c r="AZ75" s="560">
        <v>168</v>
      </c>
      <c r="BA75" s="560"/>
      <c r="BB75" s="560"/>
      <c r="BC75" s="560"/>
      <c r="BD75" s="779"/>
      <c r="BE75" s="560"/>
      <c r="BF75" s="560">
        <v>3500</v>
      </c>
      <c r="BG75" s="560">
        <f t="shared" si="75"/>
        <v>168</v>
      </c>
      <c r="BH75" s="560">
        <v>186</v>
      </c>
      <c r="BI75" s="865">
        <v>6</v>
      </c>
      <c r="BJ75" s="1010">
        <v>671</v>
      </c>
      <c r="BK75" s="866"/>
      <c r="BL75" s="866">
        <v>68</v>
      </c>
      <c r="BM75" s="866"/>
      <c r="BN75" s="1010"/>
      <c r="BO75" s="866">
        <v>264</v>
      </c>
      <c r="BP75" s="866">
        <v>11500</v>
      </c>
      <c r="BQ75" s="1010"/>
      <c r="BR75" s="866"/>
      <c r="BS75" s="234"/>
      <c r="BT75" s="866"/>
      <c r="BU75" s="963">
        <f t="shared" si="69"/>
        <v>0</v>
      </c>
      <c r="BV75" s="866">
        <f>BJ75+BK75+BL75+BM75-BN75-BO75</f>
        <v>475</v>
      </c>
      <c r="BW75" s="866">
        <v>174</v>
      </c>
      <c r="BX75" s="521">
        <v>6</v>
      </c>
      <c r="BY75" s="564"/>
      <c r="BZ75" s="564"/>
      <c r="CA75" s="564"/>
      <c r="CB75" s="564"/>
      <c r="CC75" s="564"/>
      <c r="CD75" s="564"/>
      <c r="CE75" s="564"/>
      <c r="CF75" s="564">
        <f t="shared" si="76"/>
        <v>0</v>
      </c>
      <c r="CG75" s="564"/>
      <c r="CH75" s="509">
        <v>6</v>
      </c>
      <c r="CI75" s="554">
        <v>0</v>
      </c>
      <c r="CJ75" s="554"/>
      <c r="CK75" s="554"/>
      <c r="CL75" s="554"/>
      <c r="CM75" s="555"/>
      <c r="CN75" s="554"/>
      <c r="CO75" s="554">
        <v>670</v>
      </c>
      <c r="CP75" s="554">
        <f t="shared" si="77"/>
        <v>0</v>
      </c>
      <c r="CQ75" s="554"/>
      <c r="CR75" s="761">
        <v>6</v>
      </c>
      <c r="CS75" s="661">
        <v>0</v>
      </c>
      <c r="CT75" s="661">
        <v>0</v>
      </c>
      <c r="CU75" s="661"/>
      <c r="CV75" s="661"/>
      <c r="CW75" s="661"/>
      <c r="CX75" s="661">
        <v>0</v>
      </c>
      <c r="CY75" s="661">
        <v>0</v>
      </c>
      <c r="CZ75" s="661">
        <f t="shared" si="78"/>
        <v>0</v>
      </c>
      <c r="DA75" s="661">
        <v>0</v>
      </c>
      <c r="DB75" s="649">
        <v>6</v>
      </c>
      <c r="DC75" s="677"/>
      <c r="DD75" s="677"/>
      <c r="DE75" s="677"/>
      <c r="DF75" s="677"/>
      <c r="DG75" s="677"/>
      <c r="DH75" s="677"/>
      <c r="DI75" s="677"/>
      <c r="DJ75" s="677">
        <f t="shared" si="79"/>
        <v>0</v>
      </c>
      <c r="DK75" s="677">
        <v>0</v>
      </c>
      <c r="DL75" s="521">
        <v>6</v>
      </c>
      <c r="DM75" s="774">
        <v>0</v>
      </c>
      <c r="DN75" s="564"/>
      <c r="DO75" s="564"/>
      <c r="DP75" s="564"/>
      <c r="DQ75" s="780"/>
      <c r="DR75" s="564"/>
      <c r="DS75" s="564">
        <v>142</v>
      </c>
      <c r="DT75" s="564">
        <f t="shared" si="80"/>
        <v>0</v>
      </c>
      <c r="DU75" s="564">
        <v>6</v>
      </c>
      <c r="DV75" s="649">
        <v>6</v>
      </c>
      <c r="DW75" s="677">
        <v>0</v>
      </c>
      <c r="DX75" s="677">
        <v>0</v>
      </c>
      <c r="DY75" s="677"/>
      <c r="DZ75" s="677"/>
      <c r="EA75" s="677"/>
      <c r="EB75" s="677">
        <v>0</v>
      </c>
      <c r="EC75" s="677">
        <v>0</v>
      </c>
      <c r="ED75" s="677">
        <f>+DW75+DX75-EA75-EB75</f>
        <v>0</v>
      </c>
      <c r="EE75" s="677">
        <v>0</v>
      </c>
      <c r="EF75" s="521">
        <v>6</v>
      </c>
      <c r="EG75" s="564"/>
      <c r="EH75" s="564"/>
      <c r="EI75" s="564"/>
      <c r="EJ75" s="564"/>
      <c r="EK75" s="774"/>
      <c r="EL75" s="564"/>
      <c r="EM75" s="564"/>
      <c r="EN75" s="564"/>
      <c r="EO75" s="564"/>
      <c r="EP75" s="655">
        <v>6</v>
      </c>
      <c r="EQ75" s="681"/>
      <c r="ER75" s="681"/>
      <c r="ES75" s="681"/>
      <c r="ET75" s="681"/>
      <c r="EU75" s="681"/>
      <c r="EV75" s="681"/>
      <c r="EW75" s="681"/>
      <c r="EX75" s="681"/>
      <c r="EY75" s="681"/>
      <c r="EZ75" s="761">
        <v>6</v>
      </c>
      <c r="FA75" s="661">
        <v>5</v>
      </c>
      <c r="FB75" s="661"/>
      <c r="FC75" s="661"/>
      <c r="FD75" s="661"/>
      <c r="FE75" s="661"/>
      <c r="FF75" s="661">
        <v>0</v>
      </c>
      <c r="FG75" s="661">
        <v>0</v>
      </c>
      <c r="FH75" s="661">
        <f t="shared" si="83"/>
        <v>5</v>
      </c>
      <c r="FI75" s="661">
        <v>1</v>
      </c>
      <c r="FJ75" s="524">
        <v>6</v>
      </c>
      <c r="FK75" s="567">
        <v>0</v>
      </c>
      <c r="FL75" s="567">
        <v>0</v>
      </c>
      <c r="FM75" s="567"/>
      <c r="FN75" s="567"/>
      <c r="FO75" s="567"/>
      <c r="FP75" s="567">
        <v>0</v>
      </c>
      <c r="FQ75" s="567">
        <v>0</v>
      </c>
      <c r="FR75" s="567">
        <f t="shared" si="81"/>
        <v>0</v>
      </c>
      <c r="FS75" s="567">
        <v>0</v>
      </c>
      <c r="FT75" s="761">
        <v>6</v>
      </c>
      <c r="FU75" s="661"/>
      <c r="FV75" s="661"/>
      <c r="FW75" s="661"/>
      <c r="FX75" s="661"/>
      <c r="FY75" s="661"/>
      <c r="FZ75" s="661"/>
      <c r="GA75" s="661"/>
      <c r="GB75" s="661">
        <f t="shared" si="84"/>
        <v>0</v>
      </c>
      <c r="GC75" s="661"/>
      <c r="GD75" s="767">
        <v>6</v>
      </c>
      <c r="GE75" s="775">
        <v>0</v>
      </c>
      <c r="GF75" s="775">
        <v>0</v>
      </c>
      <c r="GG75" s="775"/>
      <c r="GH75" s="775"/>
      <c r="GI75" s="775"/>
      <c r="GJ75" s="775">
        <v>0</v>
      </c>
      <c r="GK75" s="775">
        <v>0</v>
      </c>
      <c r="GL75" s="775">
        <f>+GE75+GF75-GI75-GJ75</f>
        <v>0</v>
      </c>
      <c r="GM75" s="775">
        <v>0</v>
      </c>
      <c r="GN75" s="536">
        <v>6</v>
      </c>
      <c r="GO75" s="575"/>
      <c r="GP75" s="575"/>
      <c r="GQ75" s="575"/>
      <c r="GR75" s="575"/>
      <c r="GS75" s="575"/>
      <c r="GT75" s="575"/>
      <c r="GU75" s="575"/>
      <c r="GV75" s="575"/>
      <c r="GW75" s="575"/>
      <c r="GX75" s="649">
        <v>6</v>
      </c>
      <c r="GY75" s="748">
        <v>0</v>
      </c>
      <c r="GZ75" s="748"/>
      <c r="HA75" s="677"/>
      <c r="HB75" s="677"/>
      <c r="HC75" s="677"/>
      <c r="HD75" s="748">
        <v>0</v>
      </c>
      <c r="HE75" s="677"/>
      <c r="HF75" s="748">
        <f t="shared" si="82"/>
        <v>0</v>
      </c>
      <c r="HG75" s="677"/>
      <c r="HH75" s="539">
        <v>6</v>
      </c>
      <c r="HI75" s="577"/>
      <c r="HJ75" s="577"/>
      <c r="HK75" s="577"/>
      <c r="HL75" s="577"/>
      <c r="HM75" s="577"/>
      <c r="HN75" s="577"/>
      <c r="HO75" s="577"/>
      <c r="HP75" s="577"/>
      <c r="HQ75" s="577"/>
    </row>
    <row r="76" spans="1:225" ht="25.2" thickBot="1">
      <c r="A76" s="968">
        <v>7</v>
      </c>
      <c r="B76" s="972">
        <v>3</v>
      </c>
      <c r="C76" s="818"/>
      <c r="D76" s="818"/>
      <c r="E76" s="818"/>
      <c r="F76" s="819"/>
      <c r="G76" s="818">
        <v>3</v>
      </c>
      <c r="H76" s="818">
        <v>645</v>
      </c>
      <c r="I76" s="818">
        <f t="shared" si="71"/>
        <v>0</v>
      </c>
      <c r="J76" s="821">
        <v>121</v>
      </c>
      <c r="K76" s="993">
        <v>7</v>
      </c>
      <c r="L76" s="771">
        <v>566</v>
      </c>
      <c r="M76" s="548">
        <v>25</v>
      </c>
      <c r="N76" s="548"/>
      <c r="O76" s="548"/>
      <c r="P76" s="548"/>
      <c r="Q76" s="548"/>
      <c r="R76" s="548"/>
      <c r="S76" s="548">
        <f t="shared" si="68"/>
        <v>591</v>
      </c>
      <c r="T76" s="549">
        <v>74</v>
      </c>
      <c r="U76" s="772">
        <v>7</v>
      </c>
      <c r="V76" s="661">
        <v>0</v>
      </c>
      <c r="W76" s="661">
        <v>0</v>
      </c>
      <c r="X76" s="661"/>
      <c r="Y76" s="661"/>
      <c r="Z76" s="661">
        <v>0</v>
      </c>
      <c r="AA76" s="661">
        <v>0</v>
      </c>
      <c r="AB76" s="661">
        <v>0</v>
      </c>
      <c r="AC76" s="661">
        <f t="shared" si="72"/>
        <v>0</v>
      </c>
      <c r="AD76" s="661">
        <v>0</v>
      </c>
      <c r="AE76" s="509">
        <v>7</v>
      </c>
      <c r="AF76" s="554">
        <v>0</v>
      </c>
      <c r="AG76" s="554"/>
      <c r="AH76" s="554"/>
      <c r="AI76" s="554"/>
      <c r="AJ76" s="554"/>
      <c r="AK76" s="554">
        <v>0</v>
      </c>
      <c r="AL76" s="554">
        <v>0</v>
      </c>
      <c r="AM76" s="554">
        <f t="shared" si="73"/>
        <v>0</v>
      </c>
      <c r="AN76" s="554"/>
      <c r="AO76" s="513">
        <v>7</v>
      </c>
      <c r="AP76" s="558">
        <v>0</v>
      </c>
      <c r="AQ76" s="558">
        <v>0</v>
      </c>
      <c r="AR76" s="558"/>
      <c r="AS76" s="558"/>
      <c r="AT76" s="773"/>
      <c r="AU76" s="558">
        <v>0</v>
      </c>
      <c r="AV76" s="558">
        <v>0</v>
      </c>
      <c r="AW76" s="558">
        <f t="shared" si="74"/>
        <v>0</v>
      </c>
      <c r="AX76" s="558">
        <v>0</v>
      </c>
      <c r="AY76" s="516">
        <v>7</v>
      </c>
      <c r="AZ76" s="584">
        <v>638</v>
      </c>
      <c r="BA76" s="560"/>
      <c r="BB76" s="560"/>
      <c r="BC76" s="560"/>
      <c r="BD76" s="561"/>
      <c r="BE76" s="560"/>
      <c r="BF76" s="560">
        <v>3500</v>
      </c>
      <c r="BG76" s="560">
        <f t="shared" si="75"/>
        <v>638</v>
      </c>
      <c r="BH76" s="560">
        <v>318</v>
      </c>
      <c r="BI76" s="865">
        <v>7</v>
      </c>
      <c r="BJ76" s="866">
        <v>1200</v>
      </c>
      <c r="BK76" s="866"/>
      <c r="BL76" s="866">
        <v>325</v>
      </c>
      <c r="BM76" s="866"/>
      <c r="BN76" s="1013"/>
      <c r="BO76" s="866">
        <v>562</v>
      </c>
      <c r="BP76" s="866">
        <v>11500</v>
      </c>
      <c r="BQ76" s="1010"/>
      <c r="BR76" s="866"/>
      <c r="BS76" s="234"/>
      <c r="BT76" s="866"/>
      <c r="BU76" s="963">
        <f t="shared" si="69"/>
        <v>0</v>
      </c>
      <c r="BV76" s="866">
        <f t="shared" si="70"/>
        <v>963</v>
      </c>
      <c r="BW76" s="866">
        <v>337</v>
      </c>
      <c r="BX76" s="521">
        <v>7</v>
      </c>
      <c r="BY76" s="564">
        <v>0</v>
      </c>
      <c r="BZ76" s="564">
        <v>0</v>
      </c>
      <c r="CA76" s="564"/>
      <c r="CB76" s="564"/>
      <c r="CC76" s="564"/>
      <c r="CD76" s="564">
        <v>0</v>
      </c>
      <c r="CE76" s="564">
        <v>0</v>
      </c>
      <c r="CF76" s="564">
        <f t="shared" si="76"/>
        <v>0</v>
      </c>
      <c r="CG76" s="564">
        <v>0</v>
      </c>
      <c r="CH76" s="509">
        <v>7</v>
      </c>
      <c r="CI76" s="554">
        <v>0</v>
      </c>
      <c r="CJ76" s="554"/>
      <c r="CK76" s="554"/>
      <c r="CL76" s="554"/>
      <c r="CM76" s="555"/>
      <c r="CN76" s="556"/>
      <c r="CO76" s="554">
        <v>670</v>
      </c>
      <c r="CP76" s="554">
        <f t="shared" si="77"/>
        <v>0</v>
      </c>
      <c r="CQ76" s="554"/>
      <c r="CR76" s="761">
        <v>7</v>
      </c>
      <c r="CS76" s="661">
        <v>0</v>
      </c>
      <c r="CT76" s="661">
        <v>0</v>
      </c>
      <c r="CU76" s="661"/>
      <c r="CV76" s="661"/>
      <c r="CW76" s="661"/>
      <c r="CX76" s="661">
        <v>0</v>
      </c>
      <c r="CY76" s="661">
        <v>0</v>
      </c>
      <c r="CZ76" s="661">
        <f t="shared" si="78"/>
        <v>0</v>
      </c>
      <c r="DA76" s="661">
        <v>0</v>
      </c>
      <c r="DB76" s="649">
        <v>7</v>
      </c>
      <c r="DC76" s="677">
        <v>0</v>
      </c>
      <c r="DD76" s="677">
        <v>0</v>
      </c>
      <c r="DE76" s="677"/>
      <c r="DF76" s="677"/>
      <c r="DG76" s="677"/>
      <c r="DH76" s="677">
        <v>0</v>
      </c>
      <c r="DI76" s="677">
        <v>0</v>
      </c>
      <c r="DJ76" s="677">
        <f t="shared" si="79"/>
        <v>0</v>
      </c>
      <c r="DK76" s="677">
        <v>0</v>
      </c>
      <c r="DL76" s="521">
        <v>7</v>
      </c>
      <c r="DM76" s="774">
        <v>0</v>
      </c>
      <c r="DN76" s="564"/>
      <c r="DO76" s="564"/>
      <c r="DP76" s="564"/>
      <c r="DQ76" s="675"/>
      <c r="DR76" s="564"/>
      <c r="DS76" s="564">
        <v>142</v>
      </c>
      <c r="DT76" s="564">
        <f t="shared" si="80"/>
        <v>0</v>
      </c>
      <c r="DU76" s="564">
        <v>0</v>
      </c>
      <c r="DV76" s="649">
        <v>7</v>
      </c>
      <c r="DW76" s="677"/>
      <c r="DX76" s="677"/>
      <c r="DY76" s="677"/>
      <c r="DZ76" s="677"/>
      <c r="EA76" s="677"/>
      <c r="EB76" s="677"/>
      <c r="EC76" s="677"/>
      <c r="ED76" s="677"/>
      <c r="EE76" s="677"/>
      <c r="EF76" s="521">
        <v>7</v>
      </c>
      <c r="EG76" s="564"/>
      <c r="EH76" s="564"/>
      <c r="EI76" s="564"/>
      <c r="EJ76" s="564"/>
      <c r="EK76" s="564"/>
      <c r="EL76" s="564"/>
      <c r="EM76" s="564"/>
      <c r="EN76" s="564"/>
      <c r="EO76" s="564"/>
      <c r="EP76" s="655">
        <v>7</v>
      </c>
      <c r="EQ76" s="681">
        <v>0</v>
      </c>
      <c r="ER76" s="681">
        <v>0</v>
      </c>
      <c r="ES76" s="681"/>
      <c r="ET76" s="681"/>
      <c r="EU76" s="681"/>
      <c r="EV76" s="681">
        <v>0</v>
      </c>
      <c r="EW76" s="681">
        <v>0</v>
      </c>
      <c r="EX76" s="681">
        <f>+EQ76+ER76-EU76-EV76</f>
        <v>0</v>
      </c>
      <c r="EY76" s="681">
        <v>0</v>
      </c>
      <c r="EZ76" s="761">
        <v>7</v>
      </c>
      <c r="FA76" s="661">
        <v>20</v>
      </c>
      <c r="FB76" s="661"/>
      <c r="FC76" s="661"/>
      <c r="FD76" s="661"/>
      <c r="FE76" s="661"/>
      <c r="FF76" s="661">
        <v>0</v>
      </c>
      <c r="FG76" s="661">
        <v>0</v>
      </c>
      <c r="FH76" s="661">
        <f t="shared" si="83"/>
        <v>20</v>
      </c>
      <c r="FI76" s="661">
        <v>2</v>
      </c>
      <c r="FJ76" s="524">
        <v>7</v>
      </c>
      <c r="FK76" s="567">
        <v>0</v>
      </c>
      <c r="FL76" s="567">
        <v>0</v>
      </c>
      <c r="FM76" s="567"/>
      <c r="FN76" s="567"/>
      <c r="FO76" s="567"/>
      <c r="FP76" s="567">
        <v>0</v>
      </c>
      <c r="FQ76" s="567">
        <v>0</v>
      </c>
      <c r="FR76" s="567">
        <f t="shared" si="81"/>
        <v>0</v>
      </c>
      <c r="FS76" s="567">
        <v>0</v>
      </c>
      <c r="FT76" s="761">
        <v>7</v>
      </c>
      <c r="FU76" s="661">
        <v>0</v>
      </c>
      <c r="FV76" s="661">
        <v>0</v>
      </c>
      <c r="FW76" s="661"/>
      <c r="FX76" s="661"/>
      <c r="FY76" s="661"/>
      <c r="FZ76" s="661">
        <v>0</v>
      </c>
      <c r="GA76" s="661">
        <v>0</v>
      </c>
      <c r="GB76" s="661">
        <f t="shared" si="84"/>
        <v>0</v>
      </c>
      <c r="GC76" s="661">
        <v>0</v>
      </c>
      <c r="GD76" s="767">
        <v>7</v>
      </c>
      <c r="GE76" s="775"/>
      <c r="GF76" s="775"/>
      <c r="GG76" s="775"/>
      <c r="GH76" s="775"/>
      <c r="GI76" s="775"/>
      <c r="GJ76" s="775"/>
      <c r="GK76" s="775"/>
      <c r="GL76" s="775"/>
      <c r="GM76" s="775"/>
      <c r="GN76" s="536">
        <v>7</v>
      </c>
      <c r="GO76" s="575"/>
      <c r="GP76" s="575"/>
      <c r="GQ76" s="575"/>
      <c r="GR76" s="575"/>
      <c r="GS76" s="575"/>
      <c r="GT76" s="575"/>
      <c r="GU76" s="575"/>
      <c r="GV76" s="575"/>
      <c r="GW76" s="575"/>
      <c r="GX76" s="649">
        <v>7</v>
      </c>
      <c r="GY76" s="748">
        <v>0</v>
      </c>
      <c r="GZ76" s="748"/>
      <c r="HA76" s="677"/>
      <c r="HB76" s="677"/>
      <c r="HC76" s="677"/>
      <c r="HD76" s="748">
        <v>0</v>
      </c>
      <c r="HE76" s="677"/>
      <c r="HF76" s="748">
        <f t="shared" si="82"/>
        <v>0</v>
      </c>
      <c r="HG76" s="677"/>
      <c r="HH76" s="539">
        <v>7</v>
      </c>
      <c r="HI76" s="577">
        <v>0</v>
      </c>
      <c r="HJ76" s="577">
        <v>0</v>
      </c>
      <c r="HK76" s="577"/>
      <c r="HL76" s="577"/>
      <c r="HM76" s="577"/>
      <c r="HN76" s="577">
        <v>0</v>
      </c>
      <c r="HO76" s="577">
        <v>0</v>
      </c>
      <c r="HP76" s="577">
        <f>+HI76+HJ76-HM76-HN76</f>
        <v>0</v>
      </c>
      <c r="HQ76" s="577">
        <v>0</v>
      </c>
    </row>
    <row r="77" spans="1:225" ht="25.2" thickBot="1">
      <c r="A77" s="968">
        <v>8</v>
      </c>
      <c r="B77" s="976">
        <v>0</v>
      </c>
      <c r="C77" s="831"/>
      <c r="D77" s="831"/>
      <c r="E77" s="831"/>
      <c r="F77" s="832"/>
      <c r="G77" s="831"/>
      <c r="H77" s="831">
        <v>645</v>
      </c>
      <c r="I77" s="831">
        <f t="shared" si="71"/>
        <v>0</v>
      </c>
      <c r="J77" s="833">
        <v>27</v>
      </c>
      <c r="K77" s="993">
        <v>8</v>
      </c>
      <c r="L77" s="777">
        <v>262</v>
      </c>
      <c r="M77" s="588">
        <v>20</v>
      </c>
      <c r="N77" s="588"/>
      <c r="O77" s="588"/>
      <c r="P77" s="588"/>
      <c r="Q77" s="588"/>
      <c r="R77" s="548"/>
      <c r="S77" s="588">
        <f t="shared" si="68"/>
        <v>282</v>
      </c>
      <c r="T77" s="589">
        <v>17</v>
      </c>
      <c r="U77" s="772">
        <v>8</v>
      </c>
      <c r="V77" s="661">
        <v>0</v>
      </c>
      <c r="W77" s="661">
        <v>0</v>
      </c>
      <c r="X77" s="661"/>
      <c r="Y77" s="661"/>
      <c r="Z77" s="661"/>
      <c r="AA77" s="661">
        <v>0</v>
      </c>
      <c r="AB77" s="661">
        <v>0</v>
      </c>
      <c r="AC77" s="661">
        <f t="shared" si="72"/>
        <v>0</v>
      </c>
      <c r="AD77" s="661">
        <v>0</v>
      </c>
      <c r="AE77" s="509">
        <v>8</v>
      </c>
      <c r="AF77" s="554">
        <v>0</v>
      </c>
      <c r="AG77" s="554"/>
      <c r="AH77" s="554"/>
      <c r="AI77" s="554"/>
      <c r="AJ77" s="554"/>
      <c r="AK77" s="554">
        <v>0</v>
      </c>
      <c r="AL77" s="554">
        <v>0</v>
      </c>
      <c r="AM77" s="554">
        <f t="shared" si="73"/>
        <v>0</v>
      </c>
      <c r="AN77" s="554"/>
      <c r="AO77" s="513">
        <v>8</v>
      </c>
      <c r="AP77" s="558"/>
      <c r="AQ77" s="558"/>
      <c r="AR77" s="558"/>
      <c r="AS77" s="558"/>
      <c r="AT77" s="773"/>
      <c r="AU77" s="558"/>
      <c r="AV77" s="558"/>
      <c r="AW77" s="558">
        <f t="shared" si="74"/>
        <v>0</v>
      </c>
      <c r="AX77" s="558">
        <v>0</v>
      </c>
      <c r="AY77" s="516">
        <v>8</v>
      </c>
      <c r="AZ77" s="560">
        <v>27</v>
      </c>
      <c r="BA77" s="560"/>
      <c r="BB77" s="560"/>
      <c r="BC77" s="560"/>
      <c r="BD77" s="561"/>
      <c r="BE77" s="560"/>
      <c r="BF77" s="560">
        <v>3500</v>
      </c>
      <c r="BG77" s="560">
        <f t="shared" si="75"/>
        <v>27</v>
      </c>
      <c r="BH77" s="560">
        <v>10</v>
      </c>
      <c r="BI77" s="865">
        <v>8</v>
      </c>
      <c r="BJ77" s="866">
        <v>257</v>
      </c>
      <c r="BK77" s="866"/>
      <c r="BL77" s="866">
        <v>49</v>
      </c>
      <c r="BM77" s="866"/>
      <c r="BN77" s="1010"/>
      <c r="BO77" s="866">
        <v>87</v>
      </c>
      <c r="BP77" s="866">
        <v>11500</v>
      </c>
      <c r="BQ77" s="1010"/>
      <c r="BR77" s="866"/>
      <c r="BS77" s="234"/>
      <c r="BT77" s="866"/>
      <c r="BU77" s="963">
        <f t="shared" si="69"/>
        <v>0</v>
      </c>
      <c r="BV77" s="866">
        <f t="shared" si="70"/>
        <v>219</v>
      </c>
      <c r="BW77" s="866">
        <v>14</v>
      </c>
      <c r="BX77" s="521">
        <v>8</v>
      </c>
      <c r="BY77" s="564"/>
      <c r="BZ77" s="564">
        <v>0</v>
      </c>
      <c r="CA77" s="564"/>
      <c r="CB77" s="564"/>
      <c r="CC77" s="564"/>
      <c r="CD77" s="564"/>
      <c r="CE77" s="564"/>
      <c r="CF77" s="564">
        <f t="shared" si="76"/>
        <v>0</v>
      </c>
      <c r="CG77" s="564">
        <v>0</v>
      </c>
      <c r="CH77" s="509">
        <v>8</v>
      </c>
      <c r="CI77" s="554">
        <v>0</v>
      </c>
      <c r="CJ77" s="554"/>
      <c r="CK77" s="554"/>
      <c r="CL77" s="554"/>
      <c r="CM77" s="555"/>
      <c r="CN77" s="556"/>
      <c r="CO77" s="554">
        <v>670</v>
      </c>
      <c r="CP77" s="554">
        <f t="shared" si="77"/>
        <v>0</v>
      </c>
      <c r="CQ77" s="554"/>
      <c r="CR77" s="761">
        <v>8</v>
      </c>
      <c r="CS77" s="661"/>
      <c r="CT77" s="661"/>
      <c r="CU77" s="661"/>
      <c r="CV77" s="661"/>
      <c r="CW77" s="661"/>
      <c r="CX77" s="661"/>
      <c r="CY77" s="661"/>
      <c r="CZ77" s="661">
        <f t="shared" si="78"/>
        <v>0</v>
      </c>
      <c r="DA77" s="661"/>
      <c r="DB77" s="649">
        <v>8</v>
      </c>
      <c r="DC77" s="677"/>
      <c r="DD77" s="677"/>
      <c r="DE77" s="677"/>
      <c r="DF77" s="677"/>
      <c r="DG77" s="677"/>
      <c r="DH77" s="677"/>
      <c r="DI77" s="677"/>
      <c r="DJ77" s="677">
        <f t="shared" si="79"/>
        <v>0</v>
      </c>
      <c r="DK77" s="677"/>
      <c r="DL77" s="521">
        <v>8</v>
      </c>
      <c r="DM77" s="774">
        <v>0</v>
      </c>
      <c r="DN77" s="564"/>
      <c r="DO77" s="564"/>
      <c r="DP77" s="564"/>
      <c r="DQ77" s="675"/>
      <c r="DR77" s="564"/>
      <c r="DS77" s="564">
        <v>142</v>
      </c>
      <c r="DT77" s="564">
        <f t="shared" si="80"/>
        <v>0</v>
      </c>
      <c r="DU77" s="564">
        <v>0</v>
      </c>
      <c r="DV77" s="649">
        <v>8</v>
      </c>
      <c r="DW77" s="677"/>
      <c r="DX77" s="677"/>
      <c r="DY77" s="677"/>
      <c r="DZ77" s="677"/>
      <c r="EA77" s="677"/>
      <c r="EB77" s="677"/>
      <c r="EC77" s="677"/>
      <c r="ED77" s="677"/>
      <c r="EE77" s="677"/>
      <c r="EF77" s="521">
        <v>8</v>
      </c>
      <c r="EG77" s="564"/>
      <c r="EH77" s="564"/>
      <c r="EI77" s="564"/>
      <c r="EJ77" s="564"/>
      <c r="EK77" s="564"/>
      <c r="EL77" s="564"/>
      <c r="EM77" s="564"/>
      <c r="EN77" s="564"/>
      <c r="EO77" s="564"/>
      <c r="EP77" s="655">
        <v>8</v>
      </c>
      <c r="EQ77" s="681"/>
      <c r="ER77" s="681"/>
      <c r="ES77" s="681"/>
      <c r="ET77" s="681"/>
      <c r="EU77" s="681"/>
      <c r="EV77" s="681"/>
      <c r="EW77" s="681"/>
      <c r="EX77" s="681"/>
      <c r="EY77" s="681"/>
      <c r="EZ77" s="761">
        <v>8</v>
      </c>
      <c r="FA77" s="661">
        <v>0</v>
      </c>
      <c r="FB77" s="661"/>
      <c r="FC77" s="661"/>
      <c r="FD77" s="661"/>
      <c r="FE77" s="661">
        <v>0</v>
      </c>
      <c r="FF77" s="661">
        <v>0</v>
      </c>
      <c r="FG77" s="661">
        <v>0</v>
      </c>
      <c r="FH77" s="661">
        <f t="shared" si="83"/>
        <v>0</v>
      </c>
      <c r="FI77" s="661">
        <v>0</v>
      </c>
      <c r="FJ77" s="524">
        <v>8</v>
      </c>
      <c r="FK77" s="567">
        <v>0</v>
      </c>
      <c r="FL77" s="567">
        <v>0</v>
      </c>
      <c r="FM77" s="567"/>
      <c r="FN77" s="567"/>
      <c r="FO77" s="567">
        <v>0</v>
      </c>
      <c r="FP77" s="567">
        <v>0</v>
      </c>
      <c r="FQ77" s="567">
        <v>0</v>
      </c>
      <c r="FR77" s="567">
        <f t="shared" si="81"/>
        <v>0</v>
      </c>
      <c r="FS77" s="567">
        <v>0</v>
      </c>
      <c r="FT77" s="761">
        <v>8</v>
      </c>
      <c r="FU77" s="661">
        <v>0</v>
      </c>
      <c r="FV77" s="661">
        <v>0</v>
      </c>
      <c r="FW77" s="661"/>
      <c r="FX77" s="661"/>
      <c r="FY77" s="661">
        <v>0</v>
      </c>
      <c r="FZ77" s="661">
        <v>0</v>
      </c>
      <c r="GA77" s="661">
        <v>0</v>
      </c>
      <c r="GB77" s="661">
        <f t="shared" si="84"/>
        <v>0</v>
      </c>
      <c r="GC77" s="661">
        <v>0</v>
      </c>
      <c r="GD77" s="767">
        <v>8</v>
      </c>
      <c r="GE77" s="775"/>
      <c r="GF77" s="775"/>
      <c r="GG77" s="775"/>
      <c r="GH77" s="775"/>
      <c r="GI77" s="775"/>
      <c r="GJ77" s="775"/>
      <c r="GK77" s="775"/>
      <c r="GL77" s="775"/>
      <c r="GM77" s="775"/>
      <c r="GN77" s="536">
        <v>8</v>
      </c>
      <c r="GO77" s="575"/>
      <c r="GP77" s="575"/>
      <c r="GQ77" s="575"/>
      <c r="GR77" s="575"/>
      <c r="GS77" s="575"/>
      <c r="GT77" s="575"/>
      <c r="GU77" s="575"/>
      <c r="GV77" s="575"/>
      <c r="GW77" s="575"/>
      <c r="GX77" s="649">
        <v>8</v>
      </c>
      <c r="GY77" s="748">
        <v>0</v>
      </c>
      <c r="GZ77" s="748"/>
      <c r="HA77" s="677"/>
      <c r="HB77" s="677"/>
      <c r="HC77" s="677"/>
      <c r="HD77" s="748">
        <v>0</v>
      </c>
      <c r="HE77" s="677"/>
      <c r="HF77" s="748">
        <f t="shared" si="82"/>
        <v>0</v>
      </c>
      <c r="HG77" s="677"/>
      <c r="HH77" s="539">
        <v>8</v>
      </c>
      <c r="HI77" s="577"/>
      <c r="HJ77" s="577"/>
      <c r="HK77" s="577"/>
      <c r="HL77" s="577"/>
      <c r="HM77" s="577"/>
      <c r="HN77" s="577"/>
      <c r="HO77" s="577"/>
      <c r="HP77" s="577"/>
      <c r="HQ77" s="577"/>
    </row>
    <row r="78" spans="1:225" ht="25.2" thickBot="1">
      <c r="A78" s="543">
        <v>9</v>
      </c>
      <c r="B78" s="970">
        <v>0</v>
      </c>
      <c r="C78" s="970"/>
      <c r="D78" s="970"/>
      <c r="E78" s="970"/>
      <c r="F78" s="971"/>
      <c r="G78" s="970"/>
      <c r="H78" s="970">
        <v>645</v>
      </c>
      <c r="I78" s="970">
        <f t="shared" si="71"/>
        <v>0</v>
      </c>
      <c r="J78" s="970">
        <f>2+5</f>
        <v>7</v>
      </c>
      <c r="K78" s="770">
        <v>9</v>
      </c>
      <c r="L78" s="771">
        <v>146</v>
      </c>
      <c r="M78" s="548">
        <v>47</v>
      </c>
      <c r="N78" s="548"/>
      <c r="O78" s="548"/>
      <c r="P78" s="548"/>
      <c r="Q78" s="548"/>
      <c r="R78" s="548"/>
      <c r="S78" s="548">
        <f t="shared" si="68"/>
        <v>193</v>
      </c>
      <c r="T78" s="549">
        <v>18</v>
      </c>
      <c r="U78" s="772">
        <v>9</v>
      </c>
      <c r="V78" s="661">
        <v>0</v>
      </c>
      <c r="W78" s="661">
        <v>0</v>
      </c>
      <c r="X78" s="661"/>
      <c r="Y78" s="661"/>
      <c r="Z78" s="661"/>
      <c r="AA78" s="661">
        <v>0</v>
      </c>
      <c r="AB78" s="661">
        <v>0</v>
      </c>
      <c r="AC78" s="661">
        <f t="shared" si="72"/>
        <v>0</v>
      </c>
      <c r="AD78" s="661">
        <v>0</v>
      </c>
      <c r="AE78" s="509">
        <v>9</v>
      </c>
      <c r="AF78" s="554">
        <v>9</v>
      </c>
      <c r="AG78" s="554"/>
      <c r="AH78" s="554"/>
      <c r="AI78" s="554"/>
      <c r="AJ78" s="554"/>
      <c r="AK78" s="554">
        <v>0</v>
      </c>
      <c r="AL78" s="554">
        <v>0</v>
      </c>
      <c r="AM78" s="554">
        <f t="shared" si="73"/>
        <v>9</v>
      </c>
      <c r="AN78" s="554">
        <v>1</v>
      </c>
      <c r="AO78" s="513">
        <v>9</v>
      </c>
      <c r="AP78" s="558"/>
      <c r="AQ78" s="558"/>
      <c r="AR78" s="558"/>
      <c r="AS78" s="558"/>
      <c r="AT78" s="773"/>
      <c r="AU78" s="558"/>
      <c r="AV78" s="558"/>
      <c r="AW78" s="558">
        <f t="shared" si="74"/>
        <v>0</v>
      </c>
      <c r="AX78" s="558">
        <v>0</v>
      </c>
      <c r="AY78" s="516">
        <v>9</v>
      </c>
      <c r="AZ78" s="560">
        <v>111</v>
      </c>
      <c r="BA78" s="560"/>
      <c r="BB78" s="560"/>
      <c r="BC78" s="560"/>
      <c r="BD78" s="561"/>
      <c r="BE78" s="560"/>
      <c r="BF78" s="560">
        <v>3500</v>
      </c>
      <c r="BG78" s="560">
        <f t="shared" si="75"/>
        <v>111</v>
      </c>
      <c r="BH78" s="560">
        <v>41</v>
      </c>
      <c r="BI78" s="865">
        <v>9</v>
      </c>
      <c r="BJ78" s="866">
        <v>312</v>
      </c>
      <c r="BK78" s="866"/>
      <c r="BL78" s="866">
        <v>84</v>
      </c>
      <c r="BM78" s="866"/>
      <c r="BN78" s="1010"/>
      <c r="BO78" s="866">
        <v>167</v>
      </c>
      <c r="BP78" s="866">
        <v>11500</v>
      </c>
      <c r="BQ78" s="1010"/>
      <c r="BR78" s="866"/>
      <c r="BS78" s="234"/>
      <c r="BT78" s="866"/>
      <c r="BU78" s="963">
        <f t="shared" si="69"/>
        <v>0</v>
      </c>
      <c r="BV78" s="866">
        <f t="shared" si="70"/>
        <v>229</v>
      </c>
      <c r="BW78" s="866">
        <v>91</v>
      </c>
      <c r="BX78" s="521">
        <v>9</v>
      </c>
      <c r="BY78" s="564"/>
      <c r="BZ78" s="564"/>
      <c r="CA78" s="564"/>
      <c r="CB78" s="564"/>
      <c r="CC78" s="564"/>
      <c r="CD78" s="564"/>
      <c r="CE78" s="564"/>
      <c r="CF78" s="564">
        <f t="shared" si="76"/>
        <v>0</v>
      </c>
      <c r="CG78" s="564"/>
      <c r="CH78" s="509">
        <v>9</v>
      </c>
      <c r="CI78" s="554">
        <v>0</v>
      </c>
      <c r="CJ78" s="554"/>
      <c r="CK78" s="554"/>
      <c r="CL78" s="554"/>
      <c r="CM78" s="555"/>
      <c r="CN78" s="554"/>
      <c r="CO78" s="554">
        <v>670</v>
      </c>
      <c r="CP78" s="554">
        <f t="shared" si="77"/>
        <v>0</v>
      </c>
      <c r="CQ78" s="554"/>
      <c r="CR78" s="761">
        <v>9</v>
      </c>
      <c r="CS78" s="661"/>
      <c r="CT78" s="661"/>
      <c r="CU78" s="661"/>
      <c r="CV78" s="661"/>
      <c r="CW78" s="661"/>
      <c r="CX78" s="661"/>
      <c r="CY78" s="661"/>
      <c r="CZ78" s="661">
        <f t="shared" si="78"/>
        <v>0</v>
      </c>
      <c r="DA78" s="661"/>
      <c r="DB78" s="649">
        <v>9</v>
      </c>
      <c r="DC78" s="677"/>
      <c r="DD78" s="677"/>
      <c r="DE78" s="677"/>
      <c r="DF78" s="677"/>
      <c r="DG78" s="677"/>
      <c r="DH78" s="677"/>
      <c r="DI78" s="677"/>
      <c r="DJ78" s="677">
        <f t="shared" si="79"/>
        <v>0</v>
      </c>
      <c r="DK78" s="677"/>
      <c r="DL78" s="521">
        <v>9</v>
      </c>
      <c r="DM78" s="774">
        <v>0</v>
      </c>
      <c r="DN78" s="564"/>
      <c r="DO78" s="564"/>
      <c r="DP78" s="564"/>
      <c r="DQ78" s="675"/>
      <c r="DR78" s="564"/>
      <c r="DS78" s="564">
        <v>142</v>
      </c>
      <c r="DT78" s="564">
        <f t="shared" si="80"/>
        <v>0</v>
      </c>
      <c r="DU78" s="564">
        <v>0</v>
      </c>
      <c r="DV78" s="649">
        <v>9</v>
      </c>
      <c r="DW78" s="677"/>
      <c r="DX78" s="677"/>
      <c r="DY78" s="677"/>
      <c r="DZ78" s="677"/>
      <c r="EA78" s="677"/>
      <c r="EB78" s="677"/>
      <c r="EC78" s="677"/>
      <c r="ED78" s="677"/>
      <c r="EE78" s="677"/>
      <c r="EF78" s="521">
        <v>9</v>
      </c>
      <c r="EG78" s="564"/>
      <c r="EH78" s="564"/>
      <c r="EI78" s="564"/>
      <c r="EJ78" s="564"/>
      <c r="EK78" s="564"/>
      <c r="EL78" s="564"/>
      <c r="EM78" s="564"/>
      <c r="EN78" s="564"/>
      <c r="EO78" s="564"/>
      <c r="EP78" s="655">
        <v>9</v>
      </c>
      <c r="EQ78" s="681"/>
      <c r="ER78" s="681"/>
      <c r="ES78" s="681"/>
      <c r="ET78" s="681"/>
      <c r="EU78" s="681"/>
      <c r="EV78" s="681"/>
      <c r="EW78" s="681"/>
      <c r="EX78" s="681"/>
      <c r="EY78" s="681"/>
      <c r="EZ78" s="761">
        <v>9</v>
      </c>
      <c r="FA78" s="661">
        <v>16</v>
      </c>
      <c r="FB78" s="661"/>
      <c r="FC78" s="661"/>
      <c r="FD78" s="661"/>
      <c r="FE78" s="661">
        <v>0</v>
      </c>
      <c r="FF78" s="661">
        <v>0</v>
      </c>
      <c r="FG78" s="661">
        <v>0</v>
      </c>
      <c r="FH78" s="661">
        <f t="shared" si="83"/>
        <v>16</v>
      </c>
      <c r="FI78" s="661">
        <v>1</v>
      </c>
      <c r="FJ78" s="524">
        <v>9</v>
      </c>
      <c r="FK78" s="567">
        <v>0</v>
      </c>
      <c r="FL78" s="567">
        <v>0</v>
      </c>
      <c r="FM78" s="567"/>
      <c r="FN78" s="567"/>
      <c r="FO78" s="567">
        <v>0</v>
      </c>
      <c r="FP78" s="567">
        <v>0</v>
      </c>
      <c r="FQ78" s="567">
        <v>0</v>
      </c>
      <c r="FR78" s="567">
        <f t="shared" si="81"/>
        <v>0</v>
      </c>
      <c r="FS78" s="567">
        <v>0</v>
      </c>
      <c r="FT78" s="761">
        <v>9</v>
      </c>
      <c r="FU78" s="661">
        <v>0</v>
      </c>
      <c r="FV78" s="661">
        <v>0</v>
      </c>
      <c r="FW78" s="661"/>
      <c r="FX78" s="661"/>
      <c r="FY78" s="661">
        <v>0</v>
      </c>
      <c r="FZ78" s="661">
        <v>0</v>
      </c>
      <c r="GA78" s="661">
        <v>0</v>
      </c>
      <c r="GB78" s="661">
        <f t="shared" si="84"/>
        <v>0</v>
      </c>
      <c r="GC78" s="661">
        <v>0</v>
      </c>
      <c r="GD78" s="767">
        <v>9</v>
      </c>
      <c r="GE78" s="775"/>
      <c r="GF78" s="775"/>
      <c r="GG78" s="775"/>
      <c r="GH78" s="775"/>
      <c r="GI78" s="775"/>
      <c r="GJ78" s="775"/>
      <c r="GK78" s="775"/>
      <c r="GL78" s="775"/>
      <c r="GM78" s="775"/>
      <c r="GN78" s="536">
        <v>9</v>
      </c>
      <c r="GO78" s="575"/>
      <c r="GP78" s="575"/>
      <c r="GQ78" s="575"/>
      <c r="GR78" s="575"/>
      <c r="GS78" s="575"/>
      <c r="GT78" s="575"/>
      <c r="GU78" s="575"/>
      <c r="GV78" s="575"/>
      <c r="GW78" s="575"/>
      <c r="GX78" s="649">
        <v>9</v>
      </c>
      <c r="GY78" s="781">
        <v>0</v>
      </c>
      <c r="GZ78" s="781"/>
      <c r="HA78" s="677"/>
      <c r="HB78" s="677"/>
      <c r="HC78" s="677"/>
      <c r="HD78" s="748">
        <v>0</v>
      </c>
      <c r="HE78" s="677"/>
      <c r="HF78" s="781">
        <f t="shared" si="82"/>
        <v>0</v>
      </c>
      <c r="HG78" s="677"/>
      <c r="HH78" s="539">
        <v>9</v>
      </c>
      <c r="HI78" s="577"/>
      <c r="HJ78" s="577"/>
      <c r="HK78" s="577"/>
      <c r="HL78" s="577"/>
      <c r="HM78" s="577"/>
      <c r="HN78" s="577"/>
      <c r="HO78" s="577"/>
      <c r="HP78" s="577"/>
      <c r="HQ78" s="577"/>
    </row>
    <row r="79" spans="1:225" ht="25.2" thickBot="1">
      <c r="A79" s="543">
        <v>10</v>
      </c>
      <c r="B79" s="544">
        <v>0</v>
      </c>
      <c r="C79" s="544"/>
      <c r="D79" s="544"/>
      <c r="E79" s="544"/>
      <c r="F79" s="545"/>
      <c r="G79" s="544"/>
      <c r="H79" s="544">
        <v>645</v>
      </c>
      <c r="I79" s="544">
        <f t="shared" si="71"/>
        <v>0</v>
      </c>
      <c r="J79" s="544">
        <f>1</f>
        <v>1</v>
      </c>
      <c r="K79" s="770">
        <v>10</v>
      </c>
      <c r="L79" s="777">
        <v>23</v>
      </c>
      <c r="M79" s="588">
        <v>18</v>
      </c>
      <c r="N79" s="588"/>
      <c r="O79" s="588"/>
      <c r="P79" s="588"/>
      <c r="Q79" s="588"/>
      <c r="R79" s="548"/>
      <c r="S79" s="588">
        <f t="shared" si="68"/>
        <v>41</v>
      </c>
      <c r="T79" s="589">
        <v>5</v>
      </c>
      <c r="U79" s="772">
        <v>10</v>
      </c>
      <c r="V79" s="661">
        <v>12</v>
      </c>
      <c r="W79" s="661"/>
      <c r="X79" s="661"/>
      <c r="Y79" s="661"/>
      <c r="Z79" s="661"/>
      <c r="AA79" s="661">
        <v>0</v>
      </c>
      <c r="AB79" s="661">
        <v>0</v>
      </c>
      <c r="AC79" s="661">
        <f t="shared" si="72"/>
        <v>12</v>
      </c>
      <c r="AD79" s="661">
        <v>1</v>
      </c>
      <c r="AE79" s="509">
        <v>10</v>
      </c>
      <c r="AF79" s="554">
        <v>10</v>
      </c>
      <c r="AG79" s="554"/>
      <c r="AH79" s="554"/>
      <c r="AI79" s="554"/>
      <c r="AJ79" s="554"/>
      <c r="AK79" s="554">
        <v>0</v>
      </c>
      <c r="AL79" s="554">
        <v>0</v>
      </c>
      <c r="AM79" s="554">
        <f t="shared" si="73"/>
        <v>10</v>
      </c>
      <c r="AN79" s="554">
        <v>1</v>
      </c>
      <c r="AO79" s="513">
        <v>10</v>
      </c>
      <c r="AP79" s="558">
        <v>0</v>
      </c>
      <c r="AQ79" s="558">
        <v>0</v>
      </c>
      <c r="AR79" s="558"/>
      <c r="AS79" s="558"/>
      <c r="AT79" s="773"/>
      <c r="AU79" s="558">
        <v>0</v>
      </c>
      <c r="AV79" s="558">
        <v>0</v>
      </c>
      <c r="AW79" s="558">
        <f t="shared" si="74"/>
        <v>0</v>
      </c>
      <c r="AX79" s="558">
        <v>0</v>
      </c>
      <c r="AY79" s="516">
        <v>10</v>
      </c>
      <c r="AZ79" s="584">
        <v>141</v>
      </c>
      <c r="BA79" s="560"/>
      <c r="BB79" s="560"/>
      <c r="BC79" s="560"/>
      <c r="BD79" s="561"/>
      <c r="BE79" s="560"/>
      <c r="BF79" s="560">
        <v>3500</v>
      </c>
      <c r="BG79" s="560">
        <f t="shared" si="75"/>
        <v>141</v>
      </c>
      <c r="BH79" s="560">
        <v>62</v>
      </c>
      <c r="BI79" s="865">
        <v>10</v>
      </c>
      <c r="BJ79" s="866">
        <v>381</v>
      </c>
      <c r="BK79" s="866"/>
      <c r="BL79" s="866">
        <v>125</v>
      </c>
      <c r="BM79" s="866"/>
      <c r="BN79" s="1010"/>
      <c r="BO79" s="866">
        <v>254</v>
      </c>
      <c r="BP79" s="866">
        <v>11500</v>
      </c>
      <c r="BQ79" s="1010"/>
      <c r="BR79" s="866"/>
      <c r="BS79" s="234"/>
      <c r="BT79" s="866"/>
      <c r="BU79" s="963">
        <f t="shared" si="69"/>
        <v>0</v>
      </c>
      <c r="BV79" s="866">
        <f t="shared" si="70"/>
        <v>252</v>
      </c>
      <c r="BW79" s="866">
        <v>71</v>
      </c>
      <c r="BX79" s="521">
        <v>10</v>
      </c>
      <c r="BY79" s="564"/>
      <c r="BZ79" s="564"/>
      <c r="CA79" s="564"/>
      <c r="CB79" s="564"/>
      <c r="CC79" s="564"/>
      <c r="CD79" s="564"/>
      <c r="CE79" s="564"/>
      <c r="CF79" s="564">
        <f t="shared" si="76"/>
        <v>0</v>
      </c>
      <c r="CG79" s="564"/>
      <c r="CH79" s="509">
        <v>10</v>
      </c>
      <c r="CI79" s="554">
        <v>0</v>
      </c>
      <c r="CJ79" s="554"/>
      <c r="CK79" s="554"/>
      <c r="CL79" s="554"/>
      <c r="CM79" s="555"/>
      <c r="CN79" s="556"/>
      <c r="CO79" s="554">
        <v>670</v>
      </c>
      <c r="CP79" s="554">
        <f t="shared" si="77"/>
        <v>0</v>
      </c>
      <c r="CQ79" s="554"/>
      <c r="CR79" s="761">
        <v>10</v>
      </c>
      <c r="CS79" s="661"/>
      <c r="CT79" s="661"/>
      <c r="CU79" s="661"/>
      <c r="CV79" s="661"/>
      <c r="CW79" s="661"/>
      <c r="CX79" s="661"/>
      <c r="CY79" s="661"/>
      <c r="CZ79" s="661">
        <f t="shared" si="78"/>
        <v>0</v>
      </c>
      <c r="DA79" s="661"/>
      <c r="DB79" s="649">
        <v>10</v>
      </c>
      <c r="DC79" s="677"/>
      <c r="DD79" s="677"/>
      <c r="DE79" s="677"/>
      <c r="DF79" s="677"/>
      <c r="DG79" s="677"/>
      <c r="DH79" s="677"/>
      <c r="DI79" s="677"/>
      <c r="DJ79" s="677">
        <f t="shared" si="79"/>
        <v>0</v>
      </c>
      <c r="DK79" s="677"/>
      <c r="DL79" s="521">
        <v>10</v>
      </c>
      <c r="DM79" s="774">
        <v>0</v>
      </c>
      <c r="DN79" s="564"/>
      <c r="DO79" s="564"/>
      <c r="DP79" s="564"/>
      <c r="DQ79" s="675"/>
      <c r="DR79" s="564"/>
      <c r="DS79" s="564">
        <v>142</v>
      </c>
      <c r="DT79" s="564">
        <f t="shared" si="80"/>
        <v>0</v>
      </c>
      <c r="DU79" s="564">
        <v>4</v>
      </c>
      <c r="DV79" s="649">
        <v>10</v>
      </c>
      <c r="DW79" s="677"/>
      <c r="DX79" s="677"/>
      <c r="DY79" s="677"/>
      <c r="DZ79" s="677"/>
      <c r="EA79" s="677"/>
      <c r="EB79" s="677"/>
      <c r="EC79" s="677"/>
      <c r="ED79" s="677"/>
      <c r="EE79" s="677"/>
      <c r="EF79" s="521">
        <v>10</v>
      </c>
      <c r="EG79" s="564">
        <v>0</v>
      </c>
      <c r="EH79" s="564">
        <v>0</v>
      </c>
      <c r="EI79" s="564"/>
      <c r="EJ79" s="564"/>
      <c r="EK79" s="564"/>
      <c r="EL79" s="564">
        <v>0</v>
      </c>
      <c r="EM79" s="564">
        <v>0</v>
      </c>
      <c r="EN79" s="564">
        <f>+EG79+EH79-EK79-EL79</f>
        <v>0</v>
      </c>
      <c r="EO79" s="564">
        <v>0</v>
      </c>
      <c r="EP79" s="655">
        <v>10</v>
      </c>
      <c r="EQ79" s="681"/>
      <c r="ER79" s="681"/>
      <c r="ES79" s="681"/>
      <c r="ET79" s="681"/>
      <c r="EU79" s="681"/>
      <c r="EV79" s="681"/>
      <c r="EW79" s="681"/>
      <c r="EX79" s="681"/>
      <c r="EY79" s="681"/>
      <c r="EZ79" s="761">
        <v>10</v>
      </c>
      <c r="FA79" s="661">
        <v>0</v>
      </c>
      <c r="FB79" s="661"/>
      <c r="FC79" s="661"/>
      <c r="FD79" s="661"/>
      <c r="FE79" s="661"/>
      <c r="FF79" s="661"/>
      <c r="FG79" s="661"/>
      <c r="FH79" s="661">
        <f t="shared" si="83"/>
        <v>0</v>
      </c>
      <c r="FI79" s="661"/>
      <c r="FJ79" s="524">
        <v>10</v>
      </c>
      <c r="FK79" s="567">
        <v>0</v>
      </c>
      <c r="FL79" s="567">
        <v>0</v>
      </c>
      <c r="FM79" s="567"/>
      <c r="FN79" s="567"/>
      <c r="FO79" s="567">
        <v>0</v>
      </c>
      <c r="FP79" s="567">
        <v>0</v>
      </c>
      <c r="FQ79" s="567">
        <v>0</v>
      </c>
      <c r="FR79" s="567">
        <f t="shared" si="81"/>
        <v>0</v>
      </c>
      <c r="FS79" s="567">
        <v>0</v>
      </c>
      <c r="FT79" s="761">
        <v>10</v>
      </c>
      <c r="FU79" s="661">
        <v>0</v>
      </c>
      <c r="FV79" s="661">
        <v>0</v>
      </c>
      <c r="FW79" s="661"/>
      <c r="FX79" s="661"/>
      <c r="FY79" s="661">
        <v>0</v>
      </c>
      <c r="FZ79" s="661">
        <v>0</v>
      </c>
      <c r="GA79" s="661">
        <v>0</v>
      </c>
      <c r="GB79" s="661">
        <f t="shared" si="84"/>
        <v>0</v>
      </c>
      <c r="GC79" s="661">
        <v>0</v>
      </c>
      <c r="GD79" s="767">
        <v>10</v>
      </c>
      <c r="GE79" s="775"/>
      <c r="GF79" s="775"/>
      <c r="GG79" s="775"/>
      <c r="GH79" s="775"/>
      <c r="GI79" s="775"/>
      <c r="GJ79" s="775"/>
      <c r="GK79" s="775"/>
      <c r="GL79" s="775"/>
      <c r="GM79" s="775"/>
      <c r="GN79" s="536">
        <v>10</v>
      </c>
      <c r="GO79" s="575">
        <v>1</v>
      </c>
      <c r="GP79" s="575">
        <v>0</v>
      </c>
      <c r="GQ79" s="575"/>
      <c r="GR79" s="575"/>
      <c r="GS79" s="575"/>
      <c r="GT79" s="575"/>
      <c r="GU79" s="575"/>
      <c r="GV79" s="575">
        <f>+GO79+GP79-GS79-GT79</f>
        <v>1</v>
      </c>
      <c r="GW79" s="575">
        <v>1</v>
      </c>
      <c r="GX79" s="649">
        <v>10</v>
      </c>
      <c r="GY79" s="781">
        <v>0</v>
      </c>
      <c r="GZ79" s="781"/>
      <c r="HA79" s="677"/>
      <c r="HB79" s="677"/>
      <c r="HC79" s="677"/>
      <c r="HD79" s="748">
        <v>0</v>
      </c>
      <c r="HE79" s="677"/>
      <c r="HF79" s="781">
        <f t="shared" si="82"/>
        <v>0</v>
      </c>
      <c r="HG79" s="677"/>
      <c r="HH79" s="539">
        <v>10</v>
      </c>
      <c r="HI79" s="577"/>
      <c r="HJ79" s="577"/>
      <c r="HK79" s="577"/>
      <c r="HL79" s="577"/>
      <c r="HM79" s="577"/>
      <c r="HN79" s="577"/>
      <c r="HO79" s="577"/>
      <c r="HP79" s="577"/>
      <c r="HQ79" s="577"/>
    </row>
    <row r="80" spans="1:225" ht="25.2" thickBot="1">
      <c r="A80" s="717"/>
      <c r="B80" s="718">
        <f>SUM(B70:B79)</f>
        <v>13</v>
      </c>
      <c r="C80" s="718">
        <f>SUM(C70:C79)</f>
        <v>0</v>
      </c>
      <c r="D80" s="718"/>
      <c r="E80" s="718"/>
      <c r="F80" s="719">
        <f>SUM(F70:F79)</f>
        <v>0</v>
      </c>
      <c r="G80" s="718">
        <f>SUM(G70:G79)</f>
        <v>13</v>
      </c>
      <c r="H80" s="718">
        <v>0</v>
      </c>
      <c r="I80" s="718">
        <f>SUM(I70:I79)</f>
        <v>0</v>
      </c>
      <c r="J80" s="718">
        <f>SUM(J70:J79)</f>
        <v>484</v>
      </c>
      <c r="K80" s="727"/>
      <c r="L80" s="722">
        <f>SUM(L70:L79)</f>
        <v>4283</v>
      </c>
      <c r="M80" s="722">
        <f>SUM(M70:M79)</f>
        <v>831</v>
      </c>
      <c r="N80" s="722"/>
      <c r="O80" s="722"/>
      <c r="P80" s="722"/>
      <c r="Q80" s="722">
        <f>SUM(Q70:Q79)</f>
        <v>0</v>
      </c>
      <c r="R80" s="722"/>
      <c r="S80" s="722">
        <f>SUM(S70:S79)</f>
        <v>5114</v>
      </c>
      <c r="T80" s="722">
        <f>SUM(T70:T79)</f>
        <v>432</v>
      </c>
      <c r="U80" s="727"/>
      <c r="V80" s="720">
        <f>SUM(V70:V79)</f>
        <v>230</v>
      </c>
      <c r="W80" s="720">
        <f>SUM(W70:W79)</f>
        <v>0</v>
      </c>
      <c r="X80" s="720"/>
      <c r="Y80" s="720"/>
      <c r="Z80" s="720">
        <f>SUM(Z70:Z79)</f>
        <v>0</v>
      </c>
      <c r="AA80" s="720">
        <f>SUM(AA70:AA79)</f>
        <v>0</v>
      </c>
      <c r="AB80" s="720"/>
      <c r="AC80" s="720">
        <f>SUM(AC70:AC79)</f>
        <v>230</v>
      </c>
      <c r="AD80" s="720">
        <f>SUM(AD70:AD79)</f>
        <v>32</v>
      </c>
      <c r="AE80" s="727"/>
      <c r="AF80" s="720">
        <f>SUM(AF70:AF79)</f>
        <v>99</v>
      </c>
      <c r="AG80" s="720">
        <f>SUM(AG70:AG79)</f>
        <v>10</v>
      </c>
      <c r="AH80" s="720"/>
      <c r="AI80" s="720"/>
      <c r="AJ80" s="720"/>
      <c r="AK80" s="720">
        <f>SUM(AK70:AK79)</f>
        <v>0</v>
      </c>
      <c r="AL80" s="720"/>
      <c r="AM80" s="720">
        <f>SUM(AM70:AM79)</f>
        <v>109</v>
      </c>
      <c r="AN80" s="720">
        <f>SUM(AN70:AN79)</f>
        <v>14</v>
      </c>
      <c r="AO80" s="727"/>
      <c r="AP80" s="720">
        <f>SUM(AP70:AP79)</f>
        <v>0</v>
      </c>
      <c r="AQ80" s="720">
        <f>SUM(AQ70:AQ79)</f>
        <v>0</v>
      </c>
      <c r="AR80" s="720"/>
      <c r="AS80" s="720"/>
      <c r="AT80" s="782">
        <f>SUM(AT70:AT79)</f>
        <v>0</v>
      </c>
      <c r="AU80" s="720">
        <f>SUM(AU70:AU79)</f>
        <v>0</v>
      </c>
      <c r="AV80" s="720"/>
      <c r="AW80" s="720">
        <f>SUM(AW70:AW79)</f>
        <v>0</v>
      </c>
      <c r="AX80" s="720">
        <f>SUM(AX70:AX79)</f>
        <v>0</v>
      </c>
      <c r="AY80" s="727"/>
      <c r="AZ80" s="720">
        <f>SUM(AZ70:AZ79)</f>
        <v>1976</v>
      </c>
      <c r="BA80" s="720">
        <f>SUM(BA70:BA79)</f>
        <v>13</v>
      </c>
      <c r="BB80" s="720"/>
      <c r="BC80" s="720"/>
      <c r="BD80" s="782">
        <f>SUM(BD70:BD79)</f>
        <v>0</v>
      </c>
      <c r="BE80" s="720">
        <f>SUM(BE70:BE79)</f>
        <v>0</v>
      </c>
      <c r="BF80" s="720"/>
      <c r="BG80" s="720">
        <f>SUM(BG70:BG79)</f>
        <v>1989</v>
      </c>
      <c r="BH80" s="720">
        <f>SUM(BH70:BH79)</f>
        <v>1051</v>
      </c>
      <c r="BI80" s="727"/>
      <c r="BJ80" s="720">
        <f>SUM(BJ70:BJ79)</f>
        <v>4119</v>
      </c>
      <c r="BK80" s="720">
        <f>SUM(BK70:BK79)</f>
        <v>0</v>
      </c>
      <c r="BL80" s="720">
        <f>SUM(BL70:BL79)</f>
        <v>859</v>
      </c>
      <c r="BM80" s="720"/>
      <c r="BN80" s="782">
        <f>SUM(BN70:BN79)</f>
        <v>0</v>
      </c>
      <c r="BO80" s="720">
        <f>SUM(BO70:BO79)</f>
        <v>1974</v>
      </c>
      <c r="BP80" s="720"/>
      <c r="BQ80" s="720"/>
      <c r="BR80" s="720"/>
      <c r="BS80" s="720"/>
      <c r="BT80" s="720"/>
      <c r="BU80" s="720"/>
      <c r="BV80" s="720">
        <f>SUM(BV70:BV79)</f>
        <v>3004</v>
      </c>
      <c r="BW80" s="720">
        <f>SUM(BW70:BW79)</f>
        <v>921</v>
      </c>
      <c r="BX80" s="727"/>
      <c r="BY80" s="720">
        <f>SUM(BY70:BY79)</f>
        <v>0</v>
      </c>
      <c r="BZ80" s="720">
        <f>SUM(BZ70:BZ79)</f>
        <v>0</v>
      </c>
      <c r="CA80" s="720"/>
      <c r="CB80" s="720"/>
      <c r="CC80" s="720"/>
      <c r="CD80" s="720">
        <f>SUM(CD70:CD79)</f>
        <v>0</v>
      </c>
      <c r="CE80" s="720">
        <f>SUM(CE70:CE79)</f>
        <v>0</v>
      </c>
      <c r="CF80" s="720">
        <f>SUM(CF70:CF79)</f>
        <v>0</v>
      </c>
      <c r="CG80" s="720">
        <f>SUM(CG70:CG79)</f>
        <v>0</v>
      </c>
      <c r="CH80" s="727"/>
      <c r="CI80" s="720">
        <f>SUM(CI70:CI79)</f>
        <v>0</v>
      </c>
      <c r="CJ80" s="720">
        <f>SUM(CJ70:CJ79)</f>
        <v>0</v>
      </c>
      <c r="CK80" s="720"/>
      <c r="CL80" s="720"/>
      <c r="CM80" s="782">
        <f>SUM(CM70:CM79)</f>
        <v>0</v>
      </c>
      <c r="CN80" s="720">
        <f>SUM(CN70:CN79)</f>
        <v>0</v>
      </c>
      <c r="CO80" s="720"/>
      <c r="CP80" s="720">
        <f>SUM(CP70:CP79)</f>
        <v>0</v>
      </c>
      <c r="CQ80" s="720">
        <f>SUM(CQ70:CQ79)</f>
        <v>0</v>
      </c>
      <c r="CR80" s="727"/>
      <c r="CS80" s="720">
        <f>SUM(CS70:CS79)</f>
        <v>0</v>
      </c>
      <c r="CT80" s="720">
        <f>SUM(CT71:CT79)</f>
        <v>0</v>
      </c>
      <c r="CU80" s="720"/>
      <c r="CV80" s="720"/>
      <c r="CW80" s="720"/>
      <c r="CX80" s="720">
        <f>SUM(CX70:CX79)</f>
        <v>0</v>
      </c>
      <c r="CY80" s="720"/>
      <c r="CZ80" s="720">
        <f>SUM(CZ70:CZ79)</f>
        <v>0</v>
      </c>
      <c r="DA80" s="720">
        <f>SUM(DA70:DA79)</f>
        <v>0</v>
      </c>
      <c r="DB80" s="727"/>
      <c r="DC80" s="720">
        <f>SUM(DC70:DC79)</f>
        <v>0</v>
      </c>
      <c r="DD80" s="720">
        <f>SUM(DD70:DD79)</f>
        <v>0</v>
      </c>
      <c r="DE80" s="720"/>
      <c r="DF80" s="720"/>
      <c r="DG80" s="720"/>
      <c r="DH80" s="720"/>
      <c r="DI80" s="720"/>
      <c r="DJ80" s="720">
        <f>SUM(DJ70:DJ79)</f>
        <v>0</v>
      </c>
      <c r="DK80" s="720">
        <f>SUM(DK70:DK79)</f>
        <v>0</v>
      </c>
      <c r="DL80" s="759"/>
      <c r="DM80" s="720">
        <f>SUM(DM70:DM79)</f>
        <v>0</v>
      </c>
      <c r="DN80" s="720">
        <f>SUM(DN70:DN79)</f>
        <v>0</v>
      </c>
      <c r="DO80" s="720"/>
      <c r="DP80" s="720"/>
      <c r="DQ80" s="783">
        <f>SUM(DQ70:DQ79)</f>
        <v>0</v>
      </c>
      <c r="DR80" s="720">
        <f>SUM(DR70:DR79)</f>
        <v>0</v>
      </c>
      <c r="DS80" s="720"/>
      <c r="DT80" s="720">
        <f>SUM(DT70:DT79)</f>
        <v>0</v>
      </c>
      <c r="DU80" s="720">
        <f>SUM(DU70:DU79)</f>
        <v>16</v>
      </c>
      <c r="DV80" s="784"/>
      <c r="DW80" s="785">
        <f>SUM(DW70:DW79)</f>
        <v>0</v>
      </c>
      <c r="DX80" s="785">
        <f>SUM(DX70:DX79)</f>
        <v>0</v>
      </c>
      <c r="DY80" s="785"/>
      <c r="DZ80" s="785"/>
      <c r="EA80" s="785">
        <f>SUM(EA70:EA79)</f>
        <v>0</v>
      </c>
      <c r="EB80" s="785">
        <f>SUM(EB70:EB79)</f>
        <v>0</v>
      </c>
      <c r="EC80" s="785"/>
      <c r="ED80" s="785">
        <f>SUM(ED70:ED79)</f>
        <v>0</v>
      </c>
      <c r="EE80" s="785">
        <f>SUM(EE70:EE79)</f>
        <v>0</v>
      </c>
      <c r="EF80" s="759"/>
      <c r="EG80" s="720">
        <f>SUM(EG70:EG79)</f>
        <v>0</v>
      </c>
      <c r="EH80" s="720">
        <f>SUM(EH70:EH79)</f>
        <v>0</v>
      </c>
      <c r="EI80" s="720"/>
      <c r="EJ80" s="720"/>
      <c r="EK80" s="720">
        <f>SUM(EK70:EK79)</f>
        <v>0</v>
      </c>
      <c r="EL80" s="720">
        <f>SUM(EL70:EL79)</f>
        <v>0</v>
      </c>
      <c r="EM80" s="720">
        <v>0</v>
      </c>
      <c r="EN80" s="720">
        <f>SUM(EN70:EN79)</f>
        <v>0</v>
      </c>
      <c r="EO80" s="720">
        <f>SUM(EO70:EO79)</f>
        <v>0</v>
      </c>
      <c r="EP80" s="759"/>
      <c r="EQ80" s="720">
        <f>SUM(EQ70:EQ79)</f>
        <v>0</v>
      </c>
      <c r="ER80" s="720">
        <f>SUM(ER70:ER79)</f>
        <v>0</v>
      </c>
      <c r="ES80" s="720"/>
      <c r="ET80" s="720"/>
      <c r="EU80" s="720">
        <f>SUM(EU70:EU79)</f>
        <v>0</v>
      </c>
      <c r="EV80" s="720">
        <f>SUM(EV70:EV79)</f>
        <v>0</v>
      </c>
      <c r="EW80" s="720"/>
      <c r="EX80" s="720">
        <f>SUM(EX70:EX79)</f>
        <v>0</v>
      </c>
      <c r="EY80" s="720">
        <f>SUM(EY70:EY79)</f>
        <v>0</v>
      </c>
      <c r="EZ80" s="759"/>
      <c r="FA80" s="720">
        <f>SUM(FA70:FA79)</f>
        <v>170</v>
      </c>
      <c r="FB80" s="720">
        <f>SUM(FB70:FB79)</f>
        <v>46</v>
      </c>
      <c r="FC80" s="720"/>
      <c r="FD80" s="720"/>
      <c r="FE80" s="720">
        <f>SUM(FE70:FE79)</f>
        <v>0</v>
      </c>
      <c r="FF80" s="720">
        <f>SUM(FF70:FF79)</f>
        <v>0</v>
      </c>
      <c r="FG80" s="720"/>
      <c r="FH80" s="720">
        <f>SUM(FH70:FH79)</f>
        <v>216</v>
      </c>
      <c r="FI80" s="720">
        <f>SUM(FI70:FI79)</f>
        <v>26</v>
      </c>
      <c r="FJ80" s="759"/>
      <c r="FK80" s="720">
        <f>SUM(FK70:FK79)</f>
        <v>0</v>
      </c>
      <c r="FL80" s="720">
        <f>SUM(FL70:FL79)</f>
        <v>0</v>
      </c>
      <c r="FM80" s="720"/>
      <c r="FN80" s="720"/>
      <c r="FO80" s="720">
        <f>SUM(FO70:FO79)</f>
        <v>0</v>
      </c>
      <c r="FP80" s="720">
        <f>SUM(FP70:FP79)</f>
        <v>0</v>
      </c>
      <c r="FQ80" s="720"/>
      <c r="FR80" s="720">
        <f>SUM(FR70:FR79)</f>
        <v>0</v>
      </c>
      <c r="FS80" s="720">
        <f>SUM(FS70:FS79)</f>
        <v>0</v>
      </c>
      <c r="FT80" s="759"/>
      <c r="FU80" s="720">
        <f>SUM(FU70:FU79)</f>
        <v>0</v>
      </c>
      <c r="FV80" s="720">
        <f>SUM(FV70:FV79)</f>
        <v>0</v>
      </c>
      <c r="FW80" s="720"/>
      <c r="FX80" s="720"/>
      <c r="FY80" s="720">
        <f>SUM(FY70:FY79)</f>
        <v>0</v>
      </c>
      <c r="FZ80" s="720">
        <f>SUM(FZ70:FZ79)</f>
        <v>0</v>
      </c>
      <c r="GA80" s="720"/>
      <c r="GB80" s="720">
        <f>SUM(GB70:GB79)</f>
        <v>0</v>
      </c>
      <c r="GC80" s="720">
        <f>SUM(GC70:GC79)</f>
        <v>0</v>
      </c>
      <c r="GD80" s="759"/>
      <c r="GE80" s="720">
        <f>SUM(GE70:GE79)</f>
        <v>0</v>
      </c>
      <c r="GF80" s="720">
        <f>SUM(GF70:GF79)</f>
        <v>0</v>
      </c>
      <c r="GG80" s="720"/>
      <c r="GH80" s="720"/>
      <c r="GI80" s="720">
        <f>SUM(GI70:GI79)</f>
        <v>0</v>
      </c>
      <c r="GJ80" s="720">
        <f>SUM(GJ70:GJ79)</f>
        <v>0</v>
      </c>
      <c r="GK80" s="720"/>
      <c r="GL80" s="720">
        <f>SUM(GL70:GL79)</f>
        <v>0</v>
      </c>
      <c r="GM80" s="720">
        <f>SUM(GM70:GM79)</f>
        <v>0</v>
      </c>
      <c r="GN80" s="759"/>
      <c r="GO80" s="720">
        <f>SUM(GO70:GO79)</f>
        <v>1</v>
      </c>
      <c r="GP80" s="720">
        <f>SUM(GP70:GP79)</f>
        <v>0</v>
      </c>
      <c r="GQ80" s="720"/>
      <c r="GR80" s="720"/>
      <c r="GS80" s="720">
        <f>SUM(GS70:GS79)</f>
        <v>0</v>
      </c>
      <c r="GT80" s="720">
        <f>SUM(GT70:GT79)</f>
        <v>0</v>
      </c>
      <c r="GU80" s="720"/>
      <c r="GV80" s="720">
        <f>SUM(GV70:GV79)</f>
        <v>1</v>
      </c>
      <c r="GW80" s="720">
        <f>SUM(GW70:GW79)</f>
        <v>1</v>
      </c>
      <c r="GX80" s="759"/>
      <c r="GY80" s="760">
        <f>SUM(GY70:GY79)</f>
        <v>0</v>
      </c>
      <c r="GZ80" s="760">
        <f>SUM(GZ70:GZ79)</f>
        <v>0</v>
      </c>
      <c r="HA80" s="720"/>
      <c r="HB80" s="720"/>
      <c r="HC80" s="720">
        <f>SUM(HC70:HC79)</f>
        <v>0</v>
      </c>
      <c r="HD80" s="720">
        <f>SUM(HD70:HD79)</f>
        <v>0</v>
      </c>
      <c r="HE80" s="720">
        <f>SUM(HE70:HE79)</f>
        <v>0</v>
      </c>
      <c r="HF80" s="760">
        <f>SUM(HF70:HF79)</f>
        <v>0</v>
      </c>
      <c r="HG80" s="720">
        <f>SUM(HG70:HG79)</f>
        <v>0</v>
      </c>
      <c r="HH80" s="759"/>
      <c r="HI80" s="720">
        <f>SUM(HI70:HI79)</f>
        <v>0</v>
      </c>
      <c r="HJ80" s="720">
        <f>SUM(HJ70:HJ79)</f>
        <v>0</v>
      </c>
      <c r="HK80" s="720"/>
      <c r="HL80" s="720"/>
      <c r="HM80" s="720">
        <f>SUM(HM70:HM79)</f>
        <v>0</v>
      </c>
      <c r="HN80" s="720">
        <f>SUM(HN70:HN79)</f>
        <v>0</v>
      </c>
      <c r="HO80" s="720"/>
      <c r="HP80" s="720">
        <f>SUM(HP70:HP79)</f>
        <v>0</v>
      </c>
      <c r="HQ80" s="720">
        <f>SUM(HQ70:HQ79)</f>
        <v>0</v>
      </c>
    </row>
    <row r="81" spans="1:235" ht="25.2" thickTop="1">
      <c r="U81" s="788"/>
      <c r="V81" s="786"/>
      <c r="W81" s="786"/>
      <c r="X81" s="786"/>
      <c r="Y81" s="786"/>
      <c r="Z81" s="786"/>
      <c r="AA81" s="786"/>
      <c r="AB81" s="786"/>
      <c r="AC81" s="786"/>
      <c r="AD81" s="786"/>
      <c r="AE81" s="788"/>
      <c r="AF81" s="786"/>
      <c r="AG81" s="786"/>
      <c r="AH81" s="786"/>
      <c r="AI81" s="786"/>
      <c r="AJ81" s="786"/>
      <c r="AK81" s="786"/>
      <c r="AL81" s="786"/>
      <c r="AM81" s="786"/>
      <c r="AN81" s="786"/>
      <c r="AO81" s="788"/>
      <c r="AP81" s="786"/>
      <c r="AQ81" s="786"/>
      <c r="AR81" s="786"/>
      <c r="AS81" s="786"/>
      <c r="AT81" s="786"/>
      <c r="AU81" s="786"/>
      <c r="AV81" s="786"/>
      <c r="AW81" s="786"/>
      <c r="AX81" s="786"/>
      <c r="AY81" s="788"/>
      <c r="AZ81" s="786"/>
      <c r="BA81" s="786"/>
      <c r="BB81" s="786"/>
      <c r="BC81" s="786"/>
      <c r="BD81" s="786"/>
      <c r="BE81" s="786"/>
      <c r="BF81" s="786"/>
      <c r="BG81" s="786"/>
      <c r="BH81" s="786"/>
      <c r="BI81" s="788"/>
      <c r="BJ81" s="786"/>
      <c r="BK81" s="786"/>
      <c r="BL81" s="786"/>
      <c r="BM81" s="786"/>
      <c r="BN81" s="786"/>
      <c r="BO81" s="786"/>
      <c r="BP81" s="786"/>
      <c r="BQ81" s="786"/>
      <c r="BR81" s="786"/>
      <c r="BS81" s="786"/>
      <c r="BT81" s="786"/>
      <c r="BU81" s="786"/>
      <c r="BV81" s="786"/>
      <c r="BW81" s="786"/>
      <c r="BX81" s="788"/>
      <c r="BY81" s="786"/>
      <c r="BZ81" s="786"/>
      <c r="CA81" s="786"/>
      <c r="CB81" s="786"/>
      <c r="CC81" s="786"/>
      <c r="CD81" s="786"/>
      <c r="CE81" s="786"/>
      <c r="CF81" s="786"/>
      <c r="CG81" s="786"/>
    </row>
    <row r="82" spans="1:235" s="497" customFormat="1" ht="30">
      <c r="A82" s="1122" t="s">
        <v>231</v>
      </c>
      <c r="B82" s="1123"/>
      <c r="C82" s="1123"/>
      <c r="D82" s="1123"/>
      <c r="E82" s="1123"/>
      <c r="F82" s="1123"/>
      <c r="G82" s="1123"/>
      <c r="H82" s="1123"/>
      <c r="I82" s="1123"/>
      <c r="J82" s="1124"/>
      <c r="K82" s="1122" t="s">
        <v>231</v>
      </c>
      <c r="L82" s="1123"/>
      <c r="M82" s="1123"/>
      <c r="N82" s="1123"/>
      <c r="O82" s="1123"/>
      <c r="P82" s="1123"/>
      <c r="Q82" s="1123"/>
      <c r="R82" s="1123"/>
      <c r="S82" s="1123"/>
      <c r="T82" s="1124"/>
      <c r="U82" s="1122" t="s">
        <v>231</v>
      </c>
      <c r="V82" s="1123"/>
      <c r="W82" s="1123"/>
      <c r="X82" s="1123"/>
      <c r="Y82" s="1123"/>
      <c r="Z82" s="1123"/>
      <c r="AA82" s="1123"/>
      <c r="AB82" s="1123"/>
      <c r="AC82" s="1123"/>
      <c r="AD82" s="1124"/>
      <c r="AE82" s="1122" t="s">
        <v>231</v>
      </c>
      <c r="AF82" s="1123"/>
      <c r="AG82" s="1123"/>
      <c r="AH82" s="1123"/>
      <c r="AI82" s="1123"/>
      <c r="AJ82" s="1123"/>
      <c r="AK82" s="1123"/>
      <c r="AL82" s="1123"/>
      <c r="AM82" s="1123"/>
      <c r="AN82" s="1124"/>
      <c r="AO82" s="1122" t="s">
        <v>231</v>
      </c>
      <c r="AP82" s="1123"/>
      <c r="AQ82" s="1123"/>
      <c r="AR82" s="1123"/>
      <c r="AS82" s="1123"/>
      <c r="AT82" s="1123"/>
      <c r="AU82" s="1123"/>
      <c r="AV82" s="1123"/>
      <c r="AW82" s="1123"/>
      <c r="AX82" s="1124"/>
      <c r="AY82" s="1122" t="s">
        <v>231</v>
      </c>
      <c r="AZ82" s="1123"/>
      <c r="BA82" s="1123"/>
      <c r="BB82" s="1123"/>
      <c r="BC82" s="1123"/>
      <c r="BD82" s="1123"/>
      <c r="BE82" s="1123"/>
      <c r="BF82" s="1123"/>
      <c r="BG82" s="1123"/>
      <c r="BH82" s="1124"/>
      <c r="BI82" s="1122" t="s">
        <v>231</v>
      </c>
      <c r="BJ82" s="1123"/>
      <c r="BK82" s="1123"/>
      <c r="BL82" s="1123"/>
      <c r="BM82" s="1123"/>
      <c r="BN82" s="1123"/>
      <c r="BO82" s="1123"/>
      <c r="BP82" s="1123"/>
      <c r="BQ82" s="1123"/>
      <c r="BR82" s="1123"/>
      <c r="BS82" s="1123"/>
      <c r="BT82" s="1123"/>
      <c r="BU82" s="1123"/>
      <c r="BV82" s="1123"/>
      <c r="BW82" s="1124"/>
      <c r="BX82" s="1122" t="s">
        <v>231</v>
      </c>
      <c r="BY82" s="1123"/>
      <c r="BZ82" s="1123"/>
      <c r="CA82" s="1123"/>
      <c r="CB82" s="1123"/>
      <c r="CC82" s="1123"/>
      <c r="CD82" s="1123"/>
      <c r="CE82" s="1123"/>
      <c r="CF82" s="1123"/>
      <c r="CG82" s="1124"/>
      <c r="CH82" s="1122" t="s">
        <v>231</v>
      </c>
      <c r="CI82" s="1123"/>
      <c r="CJ82" s="1123"/>
      <c r="CK82" s="1123"/>
      <c r="CL82" s="1123"/>
      <c r="CM82" s="1123"/>
      <c r="CN82" s="1123"/>
      <c r="CO82" s="1123"/>
      <c r="CP82" s="1123"/>
      <c r="CQ82" s="1124"/>
      <c r="CR82" s="1122" t="s">
        <v>231</v>
      </c>
      <c r="CS82" s="1123"/>
      <c r="CT82" s="1123"/>
      <c r="CU82" s="1123"/>
      <c r="CV82" s="1123"/>
      <c r="CW82" s="1123"/>
      <c r="CX82" s="1123"/>
      <c r="CY82" s="1123"/>
      <c r="CZ82" s="1123"/>
      <c r="DA82" s="1124"/>
      <c r="DB82" s="1122" t="s">
        <v>231</v>
      </c>
      <c r="DC82" s="1123"/>
      <c r="DD82" s="1123"/>
      <c r="DE82" s="1123"/>
      <c r="DF82" s="1123"/>
      <c r="DG82" s="1123"/>
      <c r="DH82" s="1123"/>
      <c r="DI82" s="1123"/>
      <c r="DJ82" s="1123"/>
      <c r="DK82" s="1124"/>
      <c r="DL82" s="1122" t="s">
        <v>231</v>
      </c>
      <c r="DM82" s="1123"/>
      <c r="DN82" s="1123"/>
      <c r="DO82" s="1123"/>
      <c r="DP82" s="1123"/>
      <c r="DQ82" s="1123"/>
      <c r="DR82" s="1123"/>
      <c r="DS82" s="1123"/>
      <c r="DT82" s="1123"/>
      <c r="DU82" s="1124"/>
      <c r="DV82" s="1122" t="s">
        <v>231</v>
      </c>
      <c r="DW82" s="1123"/>
      <c r="DX82" s="1123"/>
      <c r="DY82" s="1123"/>
      <c r="DZ82" s="1123"/>
      <c r="EA82" s="1123"/>
      <c r="EB82" s="1123"/>
      <c r="EC82" s="1123"/>
      <c r="ED82" s="1123"/>
      <c r="EE82" s="1124"/>
      <c r="EF82" s="1122" t="s">
        <v>231</v>
      </c>
      <c r="EG82" s="1123"/>
      <c r="EH82" s="1123"/>
      <c r="EI82" s="1123"/>
      <c r="EJ82" s="1123"/>
      <c r="EK82" s="1123"/>
      <c r="EL82" s="1123"/>
      <c r="EM82" s="1123"/>
      <c r="EN82" s="1123"/>
      <c r="EO82" s="1124"/>
      <c r="EP82" s="1122" t="s">
        <v>231</v>
      </c>
      <c r="EQ82" s="1123"/>
      <c r="ER82" s="1123"/>
      <c r="ES82" s="1123"/>
      <c r="ET82" s="1123"/>
      <c r="EU82" s="1123"/>
      <c r="EV82" s="1123"/>
      <c r="EW82" s="1123"/>
      <c r="EX82" s="1123"/>
      <c r="EY82" s="1124"/>
      <c r="EZ82" s="1122" t="s">
        <v>231</v>
      </c>
      <c r="FA82" s="1123"/>
      <c r="FB82" s="1123"/>
      <c r="FC82" s="1123"/>
      <c r="FD82" s="1123"/>
      <c r="FE82" s="1123"/>
      <c r="FF82" s="1123"/>
      <c r="FG82" s="1123"/>
      <c r="FH82" s="1123"/>
      <c r="FI82" s="1124"/>
      <c r="FJ82" s="1122" t="s">
        <v>231</v>
      </c>
      <c r="FK82" s="1123"/>
      <c r="FL82" s="1123"/>
      <c r="FM82" s="1123"/>
      <c r="FN82" s="1123"/>
      <c r="FO82" s="1123"/>
      <c r="FP82" s="1123"/>
      <c r="FQ82" s="1123"/>
      <c r="FR82" s="1123"/>
      <c r="FS82" s="1124"/>
      <c r="FT82" s="1122" t="s">
        <v>231</v>
      </c>
      <c r="FU82" s="1123"/>
      <c r="FV82" s="1123"/>
      <c r="FW82" s="1123"/>
      <c r="FX82" s="1123"/>
      <c r="FY82" s="1123"/>
      <c r="FZ82" s="1123"/>
      <c r="GA82" s="1123"/>
      <c r="GB82" s="1123"/>
      <c r="GC82" s="1124"/>
      <c r="GD82" s="1122" t="s">
        <v>231</v>
      </c>
      <c r="GE82" s="1123"/>
      <c r="GF82" s="1123"/>
      <c r="GG82" s="1123"/>
      <c r="GH82" s="1123"/>
      <c r="GI82" s="1123"/>
      <c r="GJ82" s="1123"/>
      <c r="GK82" s="1123"/>
      <c r="GL82" s="1123"/>
      <c r="GM82" s="1124"/>
      <c r="GN82" s="1122" t="s">
        <v>231</v>
      </c>
      <c r="GO82" s="1123"/>
      <c r="GP82" s="1123"/>
      <c r="GQ82" s="1123"/>
      <c r="GR82" s="1123"/>
      <c r="GS82" s="1123"/>
      <c r="GT82" s="1123"/>
      <c r="GU82" s="1123"/>
      <c r="GV82" s="1123"/>
      <c r="GW82" s="1124"/>
      <c r="GX82" s="1122" t="s">
        <v>231</v>
      </c>
      <c r="GY82" s="1123"/>
      <c r="GZ82" s="1123"/>
      <c r="HA82" s="1123"/>
      <c r="HB82" s="1123"/>
      <c r="HC82" s="1123"/>
      <c r="HD82" s="1123"/>
      <c r="HE82" s="1123"/>
      <c r="HF82" s="1123"/>
      <c r="HG82" s="1124"/>
      <c r="HH82" s="1122" t="s">
        <v>231</v>
      </c>
      <c r="HI82" s="1123"/>
      <c r="HJ82" s="1123"/>
      <c r="HK82" s="1123"/>
      <c r="HL82" s="1123"/>
      <c r="HM82" s="1123"/>
      <c r="HN82" s="1123"/>
      <c r="HO82" s="1123"/>
      <c r="HP82" s="1123"/>
      <c r="HQ82" s="1124"/>
      <c r="HR82" s="1119" t="s">
        <v>231</v>
      </c>
      <c r="HS82" s="1120"/>
      <c r="HT82" s="1120"/>
      <c r="HU82" s="1120"/>
      <c r="HV82" s="1120"/>
      <c r="HW82" s="1120"/>
      <c r="HX82" s="1120"/>
      <c r="HY82" s="1120"/>
      <c r="HZ82" s="1120"/>
      <c r="IA82" s="1121"/>
    </row>
    <row r="83" spans="1:235" s="498" customFormat="1">
      <c r="A83" s="1174" t="s">
        <v>220</v>
      </c>
      <c r="B83" s="1175"/>
      <c r="C83" s="1175"/>
      <c r="D83" s="1175"/>
      <c r="E83" s="1175"/>
      <c r="F83" s="1175"/>
      <c r="G83" s="1175"/>
      <c r="H83" s="1175"/>
      <c r="I83" s="1175"/>
      <c r="J83" s="1176"/>
      <c r="K83" s="1183" t="s">
        <v>221</v>
      </c>
      <c r="L83" s="1184"/>
      <c r="M83" s="1184"/>
      <c r="N83" s="1184"/>
      <c r="O83" s="1184"/>
      <c r="P83" s="1184"/>
      <c r="Q83" s="1184"/>
      <c r="R83" s="1184"/>
      <c r="S83" s="1184"/>
      <c r="T83" s="1192"/>
      <c r="U83" s="1131" t="s">
        <v>219</v>
      </c>
      <c r="V83" s="1132"/>
      <c r="W83" s="1132"/>
      <c r="X83" s="1132"/>
      <c r="Y83" s="1132"/>
      <c r="Z83" s="1132"/>
      <c r="AA83" s="1132"/>
      <c r="AB83" s="1132"/>
      <c r="AC83" s="1132"/>
      <c r="AD83" s="1133"/>
      <c r="AE83" s="1097" t="s">
        <v>243</v>
      </c>
      <c r="AF83" s="1098"/>
      <c r="AG83" s="1098"/>
      <c r="AH83" s="1098"/>
      <c r="AI83" s="1098"/>
      <c r="AJ83" s="1098"/>
      <c r="AK83" s="1098"/>
      <c r="AL83" s="1098"/>
      <c r="AM83" s="1098"/>
      <c r="AN83" s="1099"/>
      <c r="AO83" s="1088" t="s">
        <v>188</v>
      </c>
      <c r="AP83" s="1089"/>
      <c r="AQ83" s="1089"/>
      <c r="AR83" s="1089"/>
      <c r="AS83" s="1089"/>
      <c r="AT83" s="1089"/>
      <c r="AU83" s="1089"/>
      <c r="AV83" s="1089"/>
      <c r="AW83" s="1089"/>
      <c r="AX83" s="1090"/>
      <c r="AY83" s="1199" t="s">
        <v>27</v>
      </c>
      <c r="AZ83" s="1200"/>
      <c r="BA83" s="1200"/>
      <c r="BB83" s="1200"/>
      <c r="BC83" s="1200"/>
      <c r="BD83" s="1200"/>
      <c r="BE83" s="1200"/>
      <c r="BF83" s="1200"/>
      <c r="BG83" s="1200"/>
      <c r="BH83" s="1201"/>
      <c r="BI83" s="1151" t="s">
        <v>28</v>
      </c>
      <c r="BJ83" s="1152"/>
      <c r="BK83" s="1152"/>
      <c r="BL83" s="1152"/>
      <c r="BM83" s="1152"/>
      <c r="BN83" s="1152"/>
      <c r="BO83" s="1152"/>
      <c r="BP83" s="1152"/>
      <c r="BQ83" s="1152"/>
      <c r="BR83" s="1152"/>
      <c r="BS83" s="1152"/>
      <c r="BT83" s="1152"/>
      <c r="BU83" s="1152"/>
      <c r="BV83" s="1152"/>
      <c r="BW83" s="1153"/>
      <c r="BX83" s="1097" t="s">
        <v>239</v>
      </c>
      <c r="BY83" s="1098"/>
      <c r="BZ83" s="1098"/>
      <c r="CA83" s="1098"/>
      <c r="CB83" s="1098"/>
      <c r="CC83" s="1098"/>
      <c r="CD83" s="1098"/>
      <c r="CE83" s="1098"/>
      <c r="CF83" s="1098"/>
      <c r="CG83" s="1099"/>
      <c r="CH83" s="1113" t="s">
        <v>327</v>
      </c>
      <c r="CI83" s="1114"/>
      <c r="CJ83" s="1114"/>
      <c r="CK83" s="1114"/>
      <c r="CL83" s="1114"/>
      <c r="CM83" s="1114"/>
      <c r="CN83" s="1114"/>
      <c r="CO83" s="1114"/>
      <c r="CP83" s="1114"/>
      <c r="CQ83" s="1115"/>
      <c r="CR83" s="1155" t="s">
        <v>208</v>
      </c>
      <c r="CS83" s="1156"/>
      <c r="CT83" s="1156"/>
      <c r="CU83" s="1156"/>
      <c r="CV83" s="1156"/>
      <c r="CW83" s="1156"/>
      <c r="CX83" s="1156"/>
      <c r="CY83" s="1156"/>
      <c r="CZ83" s="1156"/>
      <c r="DA83" s="1157"/>
      <c r="DB83" s="1113" t="s">
        <v>218</v>
      </c>
      <c r="DC83" s="1114"/>
      <c r="DD83" s="1114"/>
      <c r="DE83" s="1114"/>
      <c r="DF83" s="1114"/>
      <c r="DG83" s="1114"/>
      <c r="DH83" s="1114"/>
      <c r="DI83" s="1114"/>
      <c r="DJ83" s="1114"/>
      <c r="DK83" s="1115"/>
      <c r="DL83" s="1142" t="s">
        <v>198</v>
      </c>
      <c r="DM83" s="1143"/>
      <c r="DN83" s="1143"/>
      <c r="DO83" s="1143"/>
      <c r="DP83" s="1143"/>
      <c r="DQ83" s="1143"/>
      <c r="DR83" s="1143"/>
      <c r="DS83" s="1143"/>
      <c r="DT83" s="1143"/>
      <c r="DU83" s="1144"/>
      <c r="DV83" s="1088" t="s">
        <v>30</v>
      </c>
      <c r="DW83" s="1089"/>
      <c r="DX83" s="1089"/>
      <c r="DY83" s="1089"/>
      <c r="DZ83" s="1089"/>
      <c r="EA83" s="1089"/>
      <c r="EB83" s="1089"/>
      <c r="EC83" s="1089"/>
      <c r="ED83" s="1089"/>
      <c r="EE83" s="1090"/>
      <c r="EF83" s="1131" t="s">
        <v>31</v>
      </c>
      <c r="EG83" s="1132"/>
      <c r="EH83" s="1132"/>
      <c r="EI83" s="1132"/>
      <c r="EJ83" s="1132"/>
      <c r="EK83" s="1132"/>
      <c r="EL83" s="1132"/>
      <c r="EM83" s="1132"/>
      <c r="EN83" s="1132"/>
      <c r="EO83" s="1133"/>
      <c r="EP83" s="1113" t="s">
        <v>238</v>
      </c>
      <c r="EQ83" s="1114"/>
      <c r="ER83" s="1114"/>
      <c r="ES83" s="1114"/>
      <c r="ET83" s="1114"/>
      <c r="EU83" s="1114"/>
      <c r="EV83" s="1114"/>
      <c r="EW83" s="1114"/>
      <c r="EX83" s="1114"/>
      <c r="EY83" s="1115"/>
      <c r="EZ83" s="1093" t="s">
        <v>277</v>
      </c>
      <c r="FA83" s="1094"/>
      <c r="FB83" s="1094"/>
      <c r="FC83" s="1094"/>
      <c r="FD83" s="1094"/>
      <c r="FE83" s="1094"/>
      <c r="FF83" s="1094"/>
      <c r="FG83" s="1094"/>
      <c r="FH83" s="1094"/>
      <c r="FI83" s="1112"/>
      <c r="FJ83" s="1097" t="s">
        <v>190</v>
      </c>
      <c r="FK83" s="1098"/>
      <c r="FL83" s="1098"/>
      <c r="FM83" s="1098"/>
      <c r="FN83" s="1098"/>
      <c r="FO83" s="1098"/>
      <c r="FP83" s="1098"/>
      <c r="FQ83" s="1098"/>
      <c r="FR83" s="1098"/>
      <c r="FS83" s="1099"/>
      <c r="FT83" s="1113" t="s">
        <v>198</v>
      </c>
      <c r="FU83" s="1114"/>
      <c r="FV83" s="1114"/>
      <c r="FW83" s="1114"/>
      <c r="FX83" s="1114"/>
      <c r="FY83" s="1114"/>
      <c r="FZ83" s="1114"/>
      <c r="GA83" s="1114"/>
      <c r="GB83" s="1114"/>
      <c r="GC83" s="1115"/>
      <c r="GD83" s="1088" t="s">
        <v>123</v>
      </c>
      <c r="GE83" s="1089"/>
      <c r="GF83" s="1089"/>
      <c r="GG83" s="1089"/>
      <c r="GH83" s="1089"/>
      <c r="GI83" s="1089"/>
      <c r="GJ83" s="1089"/>
      <c r="GK83" s="1089"/>
      <c r="GL83" s="1089"/>
      <c r="GM83" s="1090"/>
      <c r="GN83" s="1097" t="s">
        <v>304</v>
      </c>
      <c r="GO83" s="1098"/>
      <c r="GP83" s="1098"/>
      <c r="GQ83" s="1098"/>
      <c r="GR83" s="1098"/>
      <c r="GS83" s="1098"/>
      <c r="GT83" s="1098"/>
      <c r="GU83" s="1098"/>
      <c r="GV83" s="1098"/>
      <c r="GW83" s="1099"/>
      <c r="GX83" s="1093" t="s">
        <v>305</v>
      </c>
      <c r="GY83" s="1094"/>
      <c r="GZ83" s="1094"/>
      <c r="HA83" s="1094"/>
      <c r="HB83" s="1094"/>
      <c r="HC83" s="1094"/>
      <c r="HD83" s="1094"/>
      <c r="HE83" s="1094"/>
      <c r="HF83" s="1094"/>
      <c r="HG83" s="1112"/>
      <c r="HH83" s="1126"/>
      <c r="HI83" s="1127"/>
      <c r="HJ83" s="1127"/>
      <c r="HK83" s="1127"/>
      <c r="HL83" s="1127"/>
      <c r="HM83" s="1127"/>
      <c r="HN83" s="1127"/>
      <c r="HO83" s="1127"/>
      <c r="HP83" s="1127"/>
      <c r="HQ83" s="1128"/>
      <c r="HR83" s="1113" t="s">
        <v>314</v>
      </c>
      <c r="HS83" s="1114"/>
      <c r="HT83" s="1114"/>
      <c r="HU83" s="1114"/>
      <c r="HV83" s="1114"/>
      <c r="HW83" s="1114"/>
      <c r="HX83" s="1114"/>
      <c r="HY83" s="1114"/>
      <c r="HZ83" s="1114"/>
      <c r="IA83" s="1115"/>
    </row>
    <row r="84" spans="1:235" ht="25.2" thickBot="1">
      <c r="A84" s="499" t="s">
        <v>222</v>
      </c>
      <c r="B84" s="969" t="s">
        <v>223</v>
      </c>
      <c r="C84" s="969" t="s">
        <v>224</v>
      </c>
      <c r="D84" s="969"/>
      <c r="E84" s="969"/>
      <c r="F84" s="806" t="s">
        <v>225</v>
      </c>
      <c r="G84" s="969" t="s">
        <v>17</v>
      </c>
      <c r="H84" s="969" t="s">
        <v>10</v>
      </c>
      <c r="I84" s="969" t="s">
        <v>236</v>
      </c>
      <c r="J84" s="969" t="s">
        <v>206</v>
      </c>
      <c r="K84" s="502" t="s">
        <v>222</v>
      </c>
      <c r="L84" s="502" t="s">
        <v>223</v>
      </c>
      <c r="M84" s="502" t="s">
        <v>224</v>
      </c>
      <c r="N84" s="502"/>
      <c r="O84" s="502" t="s">
        <v>260</v>
      </c>
      <c r="P84" s="502" t="s">
        <v>225</v>
      </c>
      <c r="Q84" s="502" t="s">
        <v>17</v>
      </c>
      <c r="R84" s="502" t="s">
        <v>10</v>
      </c>
      <c r="S84" s="503" t="s">
        <v>236</v>
      </c>
      <c r="T84" s="502" t="s">
        <v>206</v>
      </c>
      <c r="U84" s="761" t="s">
        <v>222</v>
      </c>
      <c r="V84" s="761" t="s">
        <v>223</v>
      </c>
      <c r="W84" s="761" t="s">
        <v>224</v>
      </c>
      <c r="X84" s="761"/>
      <c r="Y84" s="761"/>
      <c r="Z84" s="761" t="s">
        <v>225</v>
      </c>
      <c r="AA84" s="761" t="s">
        <v>17</v>
      </c>
      <c r="AB84" s="761" t="s">
        <v>10</v>
      </c>
      <c r="AC84" s="762" t="s">
        <v>236</v>
      </c>
      <c r="AD84" s="761" t="s">
        <v>206</v>
      </c>
      <c r="AE84" s="509" t="s">
        <v>222</v>
      </c>
      <c r="AF84" s="509" t="s">
        <v>223</v>
      </c>
      <c r="AG84" s="509" t="s">
        <v>224</v>
      </c>
      <c r="AH84" s="509"/>
      <c r="AI84" s="509"/>
      <c r="AJ84" s="509" t="s">
        <v>225</v>
      </c>
      <c r="AK84" s="509" t="s">
        <v>17</v>
      </c>
      <c r="AL84" s="509" t="s">
        <v>10</v>
      </c>
      <c r="AM84" s="511" t="s">
        <v>236</v>
      </c>
      <c r="AN84" s="509" t="s">
        <v>206</v>
      </c>
      <c r="AO84" s="513" t="s">
        <v>222</v>
      </c>
      <c r="AP84" s="513" t="s">
        <v>223</v>
      </c>
      <c r="AQ84" s="513" t="s">
        <v>224</v>
      </c>
      <c r="AR84" s="513"/>
      <c r="AS84" s="513"/>
      <c r="AT84" s="513" t="s">
        <v>225</v>
      </c>
      <c r="AU84" s="513" t="s">
        <v>17</v>
      </c>
      <c r="AV84" s="513" t="s">
        <v>10</v>
      </c>
      <c r="AW84" s="514" t="s">
        <v>236</v>
      </c>
      <c r="AX84" s="513" t="s">
        <v>206</v>
      </c>
      <c r="AY84" s="527" t="s">
        <v>222</v>
      </c>
      <c r="AZ84" s="527" t="s">
        <v>223</v>
      </c>
      <c r="BA84" s="527" t="s">
        <v>224</v>
      </c>
      <c r="BB84" s="527"/>
      <c r="BC84" s="527"/>
      <c r="BD84" s="527" t="s">
        <v>225</v>
      </c>
      <c r="BE84" s="527" t="s">
        <v>17</v>
      </c>
      <c r="BF84" s="527" t="s">
        <v>10</v>
      </c>
      <c r="BG84" s="528" t="s">
        <v>236</v>
      </c>
      <c r="BH84" s="527" t="s">
        <v>206</v>
      </c>
      <c r="BI84" s="1052" t="s">
        <v>222</v>
      </c>
      <c r="BJ84" s="1052" t="s">
        <v>223</v>
      </c>
      <c r="BK84" s="1052" t="s">
        <v>224</v>
      </c>
      <c r="BL84" s="1052" t="s">
        <v>237</v>
      </c>
      <c r="BM84" s="1052"/>
      <c r="BN84" s="1052" t="s">
        <v>225</v>
      </c>
      <c r="BO84" s="1052" t="s">
        <v>17</v>
      </c>
      <c r="BP84" s="1052" t="s">
        <v>10</v>
      </c>
      <c r="BQ84" s="1035" t="s">
        <v>376</v>
      </c>
      <c r="BR84" s="1035" t="s">
        <v>377</v>
      </c>
      <c r="BS84" s="1035" t="s">
        <v>378</v>
      </c>
      <c r="BT84" s="1035" t="s">
        <v>380</v>
      </c>
      <c r="BU84" s="1035" t="s">
        <v>379</v>
      </c>
      <c r="BV84" s="1053" t="s">
        <v>236</v>
      </c>
      <c r="BW84" s="1052" t="s">
        <v>206</v>
      </c>
      <c r="BX84" s="652" t="s">
        <v>222</v>
      </c>
      <c r="BY84" s="652" t="s">
        <v>223</v>
      </c>
      <c r="BZ84" s="652" t="s">
        <v>224</v>
      </c>
      <c r="CA84" s="652"/>
      <c r="CB84" s="652"/>
      <c r="CC84" s="652" t="s">
        <v>225</v>
      </c>
      <c r="CD84" s="652" t="s">
        <v>17</v>
      </c>
      <c r="CE84" s="652" t="s">
        <v>10</v>
      </c>
      <c r="CF84" s="653" t="s">
        <v>236</v>
      </c>
      <c r="CG84" s="652" t="s">
        <v>206</v>
      </c>
      <c r="CH84" s="524" t="s">
        <v>222</v>
      </c>
      <c r="CI84" s="524" t="s">
        <v>223</v>
      </c>
      <c r="CJ84" s="524" t="s">
        <v>224</v>
      </c>
      <c r="CK84" s="524"/>
      <c r="CL84" s="524"/>
      <c r="CM84" s="524" t="s">
        <v>225</v>
      </c>
      <c r="CN84" s="524" t="s">
        <v>17</v>
      </c>
      <c r="CO84" s="524" t="s">
        <v>10</v>
      </c>
      <c r="CP84" s="525" t="s">
        <v>236</v>
      </c>
      <c r="CQ84" s="524" t="s">
        <v>206</v>
      </c>
      <c r="CR84" s="790" t="s">
        <v>222</v>
      </c>
      <c r="CS84" s="790" t="s">
        <v>223</v>
      </c>
      <c r="CT84" s="790" t="s">
        <v>224</v>
      </c>
      <c r="CU84" s="790"/>
      <c r="CV84" s="790"/>
      <c r="CW84" s="791" t="s">
        <v>225</v>
      </c>
      <c r="CX84" s="790" t="s">
        <v>17</v>
      </c>
      <c r="CY84" s="790" t="s">
        <v>10</v>
      </c>
      <c r="CZ84" s="792" t="s">
        <v>236</v>
      </c>
      <c r="DA84" s="790" t="s">
        <v>206</v>
      </c>
      <c r="DB84" s="524" t="s">
        <v>222</v>
      </c>
      <c r="DC84" s="524" t="s">
        <v>223</v>
      </c>
      <c r="DD84" s="524" t="s">
        <v>224</v>
      </c>
      <c r="DE84" s="524"/>
      <c r="DF84" s="524"/>
      <c r="DG84" s="524" t="s">
        <v>225</v>
      </c>
      <c r="DH84" s="524" t="s">
        <v>17</v>
      </c>
      <c r="DI84" s="524" t="s">
        <v>10</v>
      </c>
      <c r="DJ84" s="525" t="s">
        <v>236</v>
      </c>
      <c r="DK84" s="524" t="s">
        <v>206</v>
      </c>
      <c r="DL84" s="530" t="s">
        <v>222</v>
      </c>
      <c r="DM84" s="530" t="s">
        <v>223</v>
      </c>
      <c r="DN84" s="530" t="s">
        <v>224</v>
      </c>
      <c r="DO84" s="530"/>
      <c r="DP84" s="530"/>
      <c r="DQ84" s="530" t="s">
        <v>225</v>
      </c>
      <c r="DR84" s="530" t="s">
        <v>17</v>
      </c>
      <c r="DS84" s="530" t="s">
        <v>10</v>
      </c>
      <c r="DT84" s="531" t="s">
        <v>236</v>
      </c>
      <c r="DU84" s="530" t="s">
        <v>206</v>
      </c>
      <c r="DV84" s="533" t="s">
        <v>222</v>
      </c>
      <c r="DW84" s="533" t="s">
        <v>223</v>
      </c>
      <c r="DX84" s="533" t="s">
        <v>224</v>
      </c>
      <c r="DY84" s="533"/>
      <c r="DZ84" s="533"/>
      <c r="EA84" s="533" t="s">
        <v>225</v>
      </c>
      <c r="EB84" s="533" t="s">
        <v>17</v>
      </c>
      <c r="EC84" s="533" t="s">
        <v>10</v>
      </c>
      <c r="ED84" s="534" t="s">
        <v>236</v>
      </c>
      <c r="EE84" s="533" t="s">
        <v>206</v>
      </c>
      <c r="EF84" s="765" t="s">
        <v>222</v>
      </c>
      <c r="EG84" s="765" t="s">
        <v>223</v>
      </c>
      <c r="EH84" s="765" t="s">
        <v>224</v>
      </c>
      <c r="EI84" s="765"/>
      <c r="EJ84" s="765"/>
      <c r="EK84" s="765" t="s">
        <v>225</v>
      </c>
      <c r="EL84" s="765" t="s">
        <v>17</v>
      </c>
      <c r="EM84" s="765" t="s">
        <v>10</v>
      </c>
      <c r="EN84" s="636" t="s">
        <v>236</v>
      </c>
      <c r="EO84" s="765" t="s">
        <v>206</v>
      </c>
      <c r="EP84" s="524" t="s">
        <v>222</v>
      </c>
      <c r="EQ84" s="524" t="s">
        <v>223</v>
      </c>
      <c r="ER84" s="524" t="s">
        <v>224</v>
      </c>
      <c r="ES84" s="524"/>
      <c r="ET84" s="524"/>
      <c r="EU84" s="524" t="s">
        <v>225</v>
      </c>
      <c r="EV84" s="524" t="s">
        <v>17</v>
      </c>
      <c r="EW84" s="524" t="s">
        <v>10</v>
      </c>
      <c r="EX84" s="525" t="s">
        <v>236</v>
      </c>
      <c r="EY84" s="524" t="s">
        <v>206</v>
      </c>
      <c r="EZ84" s="521" t="s">
        <v>222</v>
      </c>
      <c r="FA84" s="521" t="s">
        <v>223</v>
      </c>
      <c r="FB84" s="521" t="s">
        <v>224</v>
      </c>
      <c r="FC84" s="521"/>
      <c r="FD84" s="521"/>
      <c r="FE84" s="521" t="s">
        <v>225</v>
      </c>
      <c r="FF84" s="521" t="s">
        <v>17</v>
      </c>
      <c r="FG84" s="521" t="s">
        <v>10</v>
      </c>
      <c r="FH84" s="522" t="s">
        <v>236</v>
      </c>
      <c r="FI84" s="521" t="s">
        <v>206</v>
      </c>
      <c r="FJ84" s="509" t="s">
        <v>222</v>
      </c>
      <c r="FK84" s="509" t="s">
        <v>223</v>
      </c>
      <c r="FL84" s="509" t="s">
        <v>224</v>
      </c>
      <c r="FM84" s="509"/>
      <c r="FN84" s="509"/>
      <c r="FO84" s="509" t="s">
        <v>225</v>
      </c>
      <c r="FP84" s="509" t="s">
        <v>17</v>
      </c>
      <c r="FQ84" s="509" t="s">
        <v>10</v>
      </c>
      <c r="FR84" s="511" t="s">
        <v>236</v>
      </c>
      <c r="FS84" s="509" t="s">
        <v>206</v>
      </c>
      <c r="FT84" s="524" t="s">
        <v>222</v>
      </c>
      <c r="FU84" s="524" t="s">
        <v>223</v>
      </c>
      <c r="FV84" s="524" t="s">
        <v>224</v>
      </c>
      <c r="FW84" s="524"/>
      <c r="FX84" s="524"/>
      <c r="FY84" s="524" t="s">
        <v>225</v>
      </c>
      <c r="FZ84" s="524" t="s">
        <v>17</v>
      </c>
      <c r="GA84" s="524" t="s">
        <v>10</v>
      </c>
      <c r="GB84" s="525" t="s">
        <v>236</v>
      </c>
      <c r="GC84" s="524" t="s">
        <v>206</v>
      </c>
      <c r="GD84" s="533" t="s">
        <v>222</v>
      </c>
      <c r="GE84" s="533" t="s">
        <v>223</v>
      </c>
      <c r="GF84" s="533" t="s">
        <v>224</v>
      </c>
      <c r="GG84" s="533"/>
      <c r="GH84" s="533"/>
      <c r="GI84" s="533" t="s">
        <v>225</v>
      </c>
      <c r="GJ84" s="533" t="s">
        <v>17</v>
      </c>
      <c r="GK84" s="533" t="s">
        <v>10</v>
      </c>
      <c r="GL84" s="534" t="s">
        <v>236</v>
      </c>
      <c r="GM84" s="533" t="s">
        <v>206</v>
      </c>
      <c r="GN84" s="652" t="s">
        <v>222</v>
      </c>
      <c r="GO84" s="652" t="s">
        <v>223</v>
      </c>
      <c r="GP84" s="652" t="s">
        <v>224</v>
      </c>
      <c r="GQ84" s="652"/>
      <c r="GR84" s="652"/>
      <c r="GS84" s="652" t="s">
        <v>225</v>
      </c>
      <c r="GT84" s="652" t="s">
        <v>17</v>
      </c>
      <c r="GU84" s="652" t="s">
        <v>10</v>
      </c>
      <c r="GV84" s="653" t="s">
        <v>236</v>
      </c>
      <c r="GW84" s="652" t="s">
        <v>206</v>
      </c>
      <c r="GX84" s="536" t="s">
        <v>222</v>
      </c>
      <c r="GY84" s="536" t="s">
        <v>223</v>
      </c>
      <c r="GZ84" s="536" t="s">
        <v>224</v>
      </c>
      <c r="HA84" s="536"/>
      <c r="HB84" s="536"/>
      <c r="HC84" s="536" t="s">
        <v>225</v>
      </c>
      <c r="HD84" s="536" t="s">
        <v>17</v>
      </c>
      <c r="HE84" s="536" t="s">
        <v>10</v>
      </c>
      <c r="HF84" s="537" t="s">
        <v>236</v>
      </c>
      <c r="HG84" s="536" t="s">
        <v>206</v>
      </c>
      <c r="HH84" s="704"/>
      <c r="HI84" s="704"/>
      <c r="HJ84" s="704"/>
      <c r="HK84" s="704"/>
      <c r="HL84" s="704"/>
      <c r="HM84" s="704"/>
      <c r="HN84" s="704"/>
      <c r="HO84" s="704"/>
      <c r="HP84" s="705"/>
      <c r="HQ84" s="704"/>
      <c r="HR84" s="765" t="s">
        <v>222</v>
      </c>
      <c r="HS84" s="765" t="s">
        <v>223</v>
      </c>
      <c r="HT84" s="765" t="s">
        <v>224</v>
      </c>
      <c r="HU84" s="765"/>
      <c r="HV84" s="765"/>
      <c r="HW84" s="765" t="s">
        <v>225</v>
      </c>
      <c r="HX84" s="765" t="s">
        <v>17</v>
      </c>
      <c r="HY84" s="765" t="s">
        <v>10</v>
      </c>
      <c r="HZ84" s="636" t="s">
        <v>236</v>
      </c>
      <c r="IA84" s="765" t="s">
        <v>206</v>
      </c>
    </row>
    <row r="85" spans="1:235">
      <c r="A85" s="968">
        <v>1</v>
      </c>
      <c r="B85" s="972">
        <v>0</v>
      </c>
      <c r="C85" s="818"/>
      <c r="D85" s="818"/>
      <c r="E85" s="818"/>
      <c r="F85" s="819"/>
      <c r="G85" s="818"/>
      <c r="H85" s="818">
        <v>610</v>
      </c>
      <c r="I85" s="818">
        <f>+B85+C85+D85+E85-F85-G85</f>
        <v>0</v>
      </c>
      <c r="J85" s="821">
        <f>17+270+45</f>
        <v>332</v>
      </c>
      <c r="K85" s="547">
        <v>1</v>
      </c>
      <c r="L85" s="548">
        <v>1059</v>
      </c>
      <c r="M85" s="548">
        <v>300</v>
      </c>
      <c r="N85" s="548"/>
      <c r="O85" s="548"/>
      <c r="P85" s="548"/>
      <c r="Q85" s="548"/>
      <c r="R85" s="597"/>
      <c r="S85" s="548">
        <f>+L85+M85+O85-P85-Q85</f>
        <v>1359</v>
      </c>
      <c r="T85" s="549">
        <v>109</v>
      </c>
      <c r="U85" s="772">
        <v>1</v>
      </c>
      <c r="V85" s="661">
        <v>50</v>
      </c>
      <c r="W85" s="661"/>
      <c r="X85" s="661"/>
      <c r="Y85" s="661"/>
      <c r="Z85" s="661">
        <v>0</v>
      </c>
      <c r="AA85" s="661"/>
      <c r="AB85" s="661">
        <v>172</v>
      </c>
      <c r="AC85" s="661">
        <f>V85+W85+X85+Y85-Z85-AA85</f>
        <v>50</v>
      </c>
      <c r="AD85" s="661">
        <v>4</v>
      </c>
      <c r="AE85" s="509">
        <v>1</v>
      </c>
      <c r="AF85" s="554">
        <v>0</v>
      </c>
      <c r="AG85" s="554"/>
      <c r="AH85" s="554"/>
      <c r="AI85" s="554"/>
      <c r="AJ85" s="555"/>
      <c r="AK85" s="554"/>
      <c r="AL85" s="554">
        <v>680</v>
      </c>
      <c r="AM85" s="554">
        <f>AF85+AG85+AH85+AI85-AJ85-AK85</f>
        <v>0</v>
      </c>
      <c r="AN85" s="554"/>
      <c r="AO85" s="513">
        <v>1</v>
      </c>
      <c r="AP85" s="558"/>
      <c r="AQ85" s="558"/>
      <c r="AR85" s="558"/>
      <c r="AS85" s="558"/>
      <c r="AT85" s="558"/>
      <c r="AU85" s="558"/>
      <c r="AV85" s="558"/>
      <c r="AW85" s="558">
        <f>AP85+AQ85+AR85+AS85-AT85-AU85</f>
        <v>0</v>
      </c>
      <c r="AX85" s="558">
        <v>0</v>
      </c>
      <c r="AY85" s="527">
        <v>1</v>
      </c>
      <c r="AZ85" s="569">
        <v>166</v>
      </c>
      <c r="BA85" s="569"/>
      <c r="BB85" s="569"/>
      <c r="BC85" s="569"/>
      <c r="BD85" s="793"/>
      <c r="BE85" s="569"/>
      <c r="BF85" s="793">
        <v>3500</v>
      </c>
      <c r="BG85" s="569">
        <f>AZ85+BA85+BB85+BC85-BD85-BE85</f>
        <v>166</v>
      </c>
      <c r="BH85" s="570">
        <v>288</v>
      </c>
      <c r="BI85" s="1056">
        <v>1</v>
      </c>
      <c r="BJ85" s="1042">
        <v>1114</v>
      </c>
      <c r="BK85" s="1042">
        <v>250</v>
      </c>
      <c r="BL85" s="1057">
        <v>245</v>
      </c>
      <c r="BM85" s="1057"/>
      <c r="BN85" s="1057"/>
      <c r="BO85" s="1042">
        <v>400</v>
      </c>
      <c r="BP85" s="1042">
        <v>12000</v>
      </c>
      <c r="BQ85" s="1058"/>
      <c r="BR85" s="1043"/>
      <c r="BS85" s="1074">
        <v>915</v>
      </c>
      <c r="BT85" s="1043"/>
      <c r="BU85" s="963">
        <f t="shared" ref="BU85:BU96" si="85">BQ85-BR85-BS85-BT85</f>
        <v>-915</v>
      </c>
      <c r="BV85" s="1042">
        <f>BJ85+BK85+BL85+BM85-BN85-BO85</f>
        <v>1209</v>
      </c>
      <c r="BW85" s="1044">
        <v>110</v>
      </c>
      <c r="BX85" s="1051">
        <v>1</v>
      </c>
      <c r="BY85" s="554">
        <v>0</v>
      </c>
      <c r="BZ85" s="554"/>
      <c r="CA85" s="554"/>
      <c r="CB85" s="554"/>
      <c r="CC85" s="554"/>
      <c r="CD85" s="554">
        <v>0</v>
      </c>
      <c r="CE85" s="556">
        <v>0</v>
      </c>
      <c r="CF85" s="554">
        <f>BY85+BZ85+CA85+CB85-CC85-CD85</f>
        <v>0</v>
      </c>
      <c r="CG85" s="554">
        <v>10</v>
      </c>
      <c r="CH85" s="524">
        <v>1</v>
      </c>
      <c r="CI85" s="794">
        <v>0</v>
      </c>
      <c r="CJ85" s="795"/>
      <c r="CK85" s="567"/>
      <c r="CL85" s="567"/>
      <c r="CM85" s="567"/>
      <c r="CN85" s="794">
        <v>0</v>
      </c>
      <c r="CO85" s="567">
        <v>0</v>
      </c>
      <c r="CP85" s="796">
        <f>+CI85+CJ85-CM85-CN85</f>
        <v>0</v>
      </c>
      <c r="CQ85" s="567">
        <v>0</v>
      </c>
      <c r="CR85" s="790">
        <v>1</v>
      </c>
      <c r="CS85" s="797">
        <v>0</v>
      </c>
      <c r="CT85" s="797">
        <v>0</v>
      </c>
      <c r="CU85" s="797"/>
      <c r="CV85" s="797"/>
      <c r="CW85" s="798">
        <v>0</v>
      </c>
      <c r="CX85" s="797"/>
      <c r="CY85" s="799">
        <v>170</v>
      </c>
      <c r="CZ85" s="797">
        <f>CS85+CT85+CU85+CV85-CW85-CX85</f>
        <v>0</v>
      </c>
      <c r="DA85" s="797">
        <v>0</v>
      </c>
      <c r="DB85" s="524">
        <v>1</v>
      </c>
      <c r="DC85" s="567">
        <v>80</v>
      </c>
      <c r="DD85" s="567"/>
      <c r="DE85" s="567"/>
      <c r="DF85" s="567"/>
      <c r="DG85" s="567"/>
      <c r="DH85" s="567"/>
      <c r="DI85" s="567">
        <v>0</v>
      </c>
      <c r="DJ85" s="567">
        <f>DC85+DD85+DE85+DF85-DG85-DH85</f>
        <v>80</v>
      </c>
      <c r="DK85" s="567">
        <v>10</v>
      </c>
      <c r="DL85" s="530">
        <v>1</v>
      </c>
      <c r="DM85" s="571"/>
      <c r="DN85" s="571"/>
      <c r="DO85" s="571"/>
      <c r="DP85" s="571"/>
      <c r="DQ85" s="571"/>
      <c r="DR85" s="571"/>
      <c r="DS85" s="571"/>
      <c r="DT85" s="571"/>
      <c r="DU85" s="571"/>
      <c r="DV85" s="533">
        <v>1</v>
      </c>
      <c r="DW85" s="573"/>
      <c r="DX85" s="573"/>
      <c r="DY85" s="573"/>
      <c r="DZ85" s="573"/>
      <c r="EA85" s="573"/>
      <c r="EB85" s="573"/>
      <c r="EC85" s="573"/>
      <c r="ED85" s="573"/>
      <c r="EE85" s="573"/>
      <c r="EF85" s="765">
        <v>1</v>
      </c>
      <c r="EG85" s="661"/>
      <c r="EH85" s="661"/>
      <c r="EI85" s="661"/>
      <c r="EJ85" s="661"/>
      <c r="EK85" s="661"/>
      <c r="EL85" s="661"/>
      <c r="EM85" s="661"/>
      <c r="EN85" s="661"/>
      <c r="EO85" s="661"/>
      <c r="EP85" s="524">
        <v>1</v>
      </c>
      <c r="EQ85" s="567">
        <v>150</v>
      </c>
      <c r="ER85" s="567"/>
      <c r="ES85" s="567"/>
      <c r="ET85" s="567"/>
      <c r="EU85" s="567"/>
      <c r="EV85" s="567"/>
      <c r="EW85" s="567">
        <v>700</v>
      </c>
      <c r="EX85" s="567">
        <f>EQ85+ER85+ES85+ET85-EU85-EV85</f>
        <v>150</v>
      </c>
      <c r="EY85" s="567">
        <v>10</v>
      </c>
      <c r="EZ85" s="521">
        <v>1</v>
      </c>
      <c r="FA85" s="564">
        <v>0</v>
      </c>
      <c r="FB85" s="564">
        <v>0</v>
      </c>
      <c r="FC85" s="564"/>
      <c r="FD85" s="564"/>
      <c r="FE85" s="564"/>
      <c r="FF85" s="564">
        <v>0</v>
      </c>
      <c r="FG85" s="564">
        <v>0</v>
      </c>
      <c r="FH85" s="564">
        <f>FA85+FB85+FC85+FD85-FE85-FF85</f>
        <v>0</v>
      </c>
      <c r="FI85" s="564">
        <v>0</v>
      </c>
      <c r="FJ85" s="509">
        <v>1</v>
      </c>
      <c r="FK85" s="554">
        <v>0</v>
      </c>
      <c r="FL85" s="554">
        <v>0</v>
      </c>
      <c r="FM85" s="554"/>
      <c r="FN85" s="554"/>
      <c r="FO85" s="554"/>
      <c r="FP85" s="554">
        <v>0</v>
      </c>
      <c r="FQ85" s="554">
        <v>0</v>
      </c>
      <c r="FR85" s="554">
        <f t="shared" ref="FR85:FR96" si="86">FK85+FL85+FM85+FN85-FO85-FP85</f>
        <v>0</v>
      </c>
      <c r="FS85" s="554">
        <v>0</v>
      </c>
      <c r="FT85" s="524">
        <v>1</v>
      </c>
      <c r="FU85" s="567"/>
      <c r="FV85" s="567"/>
      <c r="FW85" s="567"/>
      <c r="FX85" s="567"/>
      <c r="FY85" s="567"/>
      <c r="FZ85" s="567"/>
      <c r="GA85" s="567"/>
      <c r="GB85" s="567"/>
      <c r="GC85" s="567"/>
      <c r="GD85" s="533">
        <v>1</v>
      </c>
      <c r="GE85" s="573">
        <v>0</v>
      </c>
      <c r="GF85" s="573">
        <v>0</v>
      </c>
      <c r="GG85" s="573"/>
      <c r="GH85" s="573"/>
      <c r="GI85" s="573"/>
      <c r="GJ85" s="573">
        <v>0</v>
      </c>
      <c r="GK85" s="573">
        <v>0</v>
      </c>
      <c r="GL85" s="573">
        <f>+GE85+GF85-GI85-GJ85</f>
        <v>0</v>
      </c>
      <c r="GM85" s="573">
        <v>0</v>
      </c>
      <c r="GN85" s="652">
        <v>1</v>
      </c>
      <c r="GO85" s="554"/>
      <c r="GP85" s="554"/>
      <c r="GQ85" s="554"/>
      <c r="GR85" s="554"/>
      <c r="GS85" s="554"/>
      <c r="GT85" s="554"/>
      <c r="GU85" s="554"/>
      <c r="GV85" s="554"/>
      <c r="GW85" s="554"/>
      <c r="GX85" s="536">
        <v>1</v>
      </c>
      <c r="GY85" s="575"/>
      <c r="GZ85" s="575"/>
      <c r="HA85" s="575"/>
      <c r="HB85" s="575"/>
      <c r="HC85" s="575"/>
      <c r="HD85" s="575"/>
      <c r="HE85" s="575"/>
      <c r="HF85" s="575"/>
      <c r="HG85" s="575"/>
      <c r="HH85" s="704"/>
      <c r="HI85" s="711"/>
      <c r="HJ85" s="711"/>
      <c r="HK85" s="711"/>
      <c r="HL85" s="711"/>
      <c r="HM85" s="711"/>
      <c r="HN85" s="711"/>
      <c r="HO85" s="711"/>
      <c r="HP85" s="711"/>
      <c r="HQ85" s="711"/>
      <c r="HR85" s="765">
        <v>1</v>
      </c>
      <c r="HS85" s="661">
        <v>0</v>
      </c>
      <c r="HT85" s="661"/>
      <c r="HU85" s="661"/>
      <c r="HV85" s="661"/>
      <c r="HW85" s="661"/>
      <c r="HX85" s="661">
        <v>0</v>
      </c>
      <c r="HY85" s="661">
        <v>0</v>
      </c>
      <c r="HZ85" s="661">
        <f>+HS85+HT85-HW85-HX85</f>
        <v>0</v>
      </c>
      <c r="IA85" s="661"/>
    </row>
    <row r="86" spans="1:235">
      <c r="A86" s="968">
        <v>2</v>
      </c>
      <c r="B86" s="984">
        <v>0</v>
      </c>
      <c r="C86" s="544"/>
      <c r="D86" s="544"/>
      <c r="E86" s="544"/>
      <c r="F86" s="800"/>
      <c r="G86" s="544"/>
      <c r="H86" s="544">
        <v>610</v>
      </c>
      <c r="I86" s="544">
        <f>+B86+C86+D86+E86-F86-G86</f>
        <v>0</v>
      </c>
      <c r="J86" s="983">
        <f>4+42+11</f>
        <v>57</v>
      </c>
      <c r="K86" s="580">
        <v>2</v>
      </c>
      <c r="L86" s="581">
        <v>180</v>
      </c>
      <c r="M86" s="581"/>
      <c r="N86" s="581"/>
      <c r="O86" s="581"/>
      <c r="P86" s="581"/>
      <c r="Q86" s="581"/>
      <c r="R86" s="581"/>
      <c r="S86" s="581">
        <f t="shared" ref="S86:S96" si="87">+L86+M86+O86-P86-Q86</f>
        <v>180</v>
      </c>
      <c r="T86" s="582">
        <v>24</v>
      </c>
      <c r="U86" s="772">
        <v>2</v>
      </c>
      <c r="V86" s="661">
        <v>0</v>
      </c>
      <c r="W86" s="661"/>
      <c r="X86" s="661"/>
      <c r="Y86" s="661"/>
      <c r="Z86" s="661"/>
      <c r="AA86" s="661"/>
      <c r="AB86" s="661">
        <v>0</v>
      </c>
      <c r="AC86" s="661">
        <f t="shared" ref="AC86:AC96" si="88">V86+W86+X86+Y86-Z86-AA86</f>
        <v>0</v>
      </c>
      <c r="AD86" s="661">
        <v>0</v>
      </c>
      <c r="AE86" s="509">
        <v>2</v>
      </c>
      <c r="AF86" s="554">
        <v>0</v>
      </c>
      <c r="AG86" s="554"/>
      <c r="AH86" s="554"/>
      <c r="AI86" s="554"/>
      <c r="AJ86" s="555"/>
      <c r="AK86" s="554"/>
      <c r="AL86" s="554">
        <v>680</v>
      </c>
      <c r="AM86" s="554">
        <f>AF86+AG86+AH86+AI86-AJ86-AK86</f>
        <v>0</v>
      </c>
      <c r="AN86" s="554"/>
      <c r="AO86" s="513">
        <v>2</v>
      </c>
      <c r="AP86" s="558"/>
      <c r="AQ86" s="558">
        <v>0</v>
      </c>
      <c r="AR86" s="558"/>
      <c r="AS86" s="558"/>
      <c r="AT86" s="558"/>
      <c r="AU86" s="558"/>
      <c r="AV86" s="558"/>
      <c r="AW86" s="558">
        <f t="shared" ref="AW86:AW96" si="89">AP86+AQ86+AR86+AS86-AT86-AU86</f>
        <v>0</v>
      </c>
      <c r="AX86" s="558">
        <v>0</v>
      </c>
      <c r="AY86" s="527">
        <v>2</v>
      </c>
      <c r="AZ86" s="569">
        <v>49</v>
      </c>
      <c r="BA86" s="569"/>
      <c r="BB86" s="569"/>
      <c r="BC86" s="569"/>
      <c r="BD86" s="793"/>
      <c r="BE86" s="569"/>
      <c r="BF86" s="793">
        <v>3500</v>
      </c>
      <c r="BG86" s="569">
        <f t="shared" ref="BG86:BG96" si="90">AZ86+BA86+BB86+BC86-BD86-BE86</f>
        <v>49</v>
      </c>
      <c r="BH86" s="570">
        <v>164</v>
      </c>
      <c r="BI86" s="1059">
        <v>2</v>
      </c>
      <c r="BJ86" s="937">
        <v>702</v>
      </c>
      <c r="BK86" s="937">
        <v>100</v>
      </c>
      <c r="BL86" s="966">
        <v>185</v>
      </c>
      <c r="BM86" s="966"/>
      <c r="BN86" s="966"/>
      <c r="BO86" s="937">
        <v>300</v>
      </c>
      <c r="BP86" s="937">
        <v>12000</v>
      </c>
      <c r="BQ86" s="962"/>
      <c r="BR86" s="962"/>
      <c r="BS86" s="1072">
        <v>300</v>
      </c>
      <c r="BT86" s="962"/>
      <c r="BU86" s="963">
        <f t="shared" si="85"/>
        <v>-300</v>
      </c>
      <c r="BV86" s="937">
        <f t="shared" ref="BV86:BV96" si="91">BJ86+BK86+BL86+BM86-BN86-BO86</f>
        <v>687</v>
      </c>
      <c r="BW86" s="1060">
        <v>97</v>
      </c>
      <c r="BX86" s="1051">
        <v>2</v>
      </c>
      <c r="BY86" s="554">
        <v>0</v>
      </c>
      <c r="BZ86" s="554"/>
      <c r="CA86" s="554"/>
      <c r="CB86" s="554"/>
      <c r="CC86" s="554"/>
      <c r="CD86" s="554"/>
      <c r="CE86" s="554"/>
      <c r="CF86" s="554">
        <f t="shared" ref="CF86:CF96" si="92">BY86+BZ86+CA86+CB86-CC86-CD86</f>
        <v>0</v>
      </c>
      <c r="CG86" s="554"/>
      <c r="CH86" s="524">
        <v>2</v>
      </c>
      <c r="CI86" s="794">
        <v>0</v>
      </c>
      <c r="CJ86" s="795"/>
      <c r="CK86" s="567"/>
      <c r="CL86" s="567"/>
      <c r="CM86" s="567"/>
      <c r="CN86" s="794">
        <v>0</v>
      </c>
      <c r="CO86" s="567">
        <v>0</v>
      </c>
      <c r="CP86" s="794">
        <f t="shared" ref="CP86:CP96" si="93">+CI86+CJ86-CM86-CN86</f>
        <v>0</v>
      </c>
      <c r="CQ86" s="567">
        <v>0</v>
      </c>
      <c r="CR86" s="790">
        <v>2</v>
      </c>
      <c r="CS86" s="797">
        <v>0</v>
      </c>
      <c r="CT86" s="797">
        <v>0</v>
      </c>
      <c r="CU86" s="797"/>
      <c r="CV86" s="797"/>
      <c r="CW86" s="798">
        <v>0</v>
      </c>
      <c r="CX86" s="797"/>
      <c r="CY86" s="797">
        <v>0</v>
      </c>
      <c r="CZ86" s="797">
        <f t="shared" ref="CZ86:CZ96" si="94">CS86+CT86+CU86+CV86-CW86-CX86</f>
        <v>0</v>
      </c>
      <c r="DA86" s="797">
        <v>0</v>
      </c>
      <c r="DB86" s="524">
        <v>2</v>
      </c>
      <c r="DC86" s="567">
        <v>0</v>
      </c>
      <c r="DD86" s="567"/>
      <c r="DE86" s="567"/>
      <c r="DF86" s="567"/>
      <c r="DG86" s="567"/>
      <c r="DH86" s="567"/>
      <c r="DI86" s="567">
        <v>0</v>
      </c>
      <c r="DJ86" s="567">
        <f t="shared" ref="DJ86:DJ96" si="95">DC86+DD86+DE86+DF86-DG86-DH86</f>
        <v>0</v>
      </c>
      <c r="DK86" s="567">
        <v>0</v>
      </c>
      <c r="DL86" s="530">
        <v>2</v>
      </c>
      <c r="DM86" s="571"/>
      <c r="DN86" s="571"/>
      <c r="DO86" s="571"/>
      <c r="DP86" s="571"/>
      <c r="DQ86" s="571"/>
      <c r="DR86" s="571"/>
      <c r="DS86" s="571"/>
      <c r="DT86" s="571"/>
      <c r="DU86" s="571"/>
      <c r="DV86" s="533">
        <v>2</v>
      </c>
      <c r="DW86" s="573"/>
      <c r="DX86" s="573"/>
      <c r="DY86" s="573"/>
      <c r="DZ86" s="573"/>
      <c r="EA86" s="573"/>
      <c r="EB86" s="573"/>
      <c r="EC86" s="573"/>
      <c r="ED86" s="573"/>
      <c r="EE86" s="573"/>
      <c r="EF86" s="765">
        <v>2</v>
      </c>
      <c r="EG86" s="661"/>
      <c r="EH86" s="661"/>
      <c r="EI86" s="661"/>
      <c r="EJ86" s="661"/>
      <c r="EK86" s="661"/>
      <c r="EL86" s="661"/>
      <c r="EM86" s="661"/>
      <c r="EN86" s="661"/>
      <c r="EO86" s="661"/>
      <c r="EP86" s="524">
        <v>2</v>
      </c>
      <c r="EQ86" s="567">
        <v>20</v>
      </c>
      <c r="ER86" s="567"/>
      <c r="ES86" s="567"/>
      <c r="ET86" s="567"/>
      <c r="EU86" s="567"/>
      <c r="EV86" s="567"/>
      <c r="EW86" s="567">
        <v>0</v>
      </c>
      <c r="EX86" s="567">
        <f t="shared" ref="EX86:EX96" si="96">EQ86+ER86+ES86+ET86-EU86-EV86</f>
        <v>20</v>
      </c>
      <c r="EY86" s="567">
        <v>3</v>
      </c>
      <c r="EZ86" s="521">
        <v>2</v>
      </c>
      <c r="FA86" s="564">
        <v>0</v>
      </c>
      <c r="FB86" s="564">
        <v>0</v>
      </c>
      <c r="FC86" s="564"/>
      <c r="FD86" s="564"/>
      <c r="FE86" s="564">
        <v>0</v>
      </c>
      <c r="FF86" s="564">
        <v>0</v>
      </c>
      <c r="FG86" s="564"/>
      <c r="FH86" s="564">
        <f t="shared" ref="FH86:FH96" si="97">FA86+FB86+FC86+FD86-FE86-FF86</f>
        <v>0</v>
      </c>
      <c r="FI86" s="564">
        <v>0</v>
      </c>
      <c r="FJ86" s="509">
        <v>2</v>
      </c>
      <c r="FK86" s="554">
        <v>0</v>
      </c>
      <c r="FL86" s="554">
        <v>0</v>
      </c>
      <c r="FM86" s="554"/>
      <c r="FN86" s="554"/>
      <c r="FO86" s="554">
        <v>0</v>
      </c>
      <c r="FP86" s="554">
        <v>0</v>
      </c>
      <c r="FQ86" s="554">
        <v>0</v>
      </c>
      <c r="FR86" s="554">
        <f t="shared" si="86"/>
        <v>0</v>
      </c>
      <c r="FS86" s="554">
        <v>0</v>
      </c>
      <c r="FT86" s="524">
        <v>2</v>
      </c>
      <c r="FU86" s="567"/>
      <c r="FV86" s="567"/>
      <c r="FW86" s="567"/>
      <c r="FX86" s="567"/>
      <c r="FY86" s="567"/>
      <c r="FZ86" s="567"/>
      <c r="GA86" s="567"/>
      <c r="GB86" s="567"/>
      <c r="GC86" s="567"/>
      <c r="GD86" s="533">
        <v>2</v>
      </c>
      <c r="GE86" s="573"/>
      <c r="GF86" s="573"/>
      <c r="GG86" s="573"/>
      <c r="GH86" s="573"/>
      <c r="GI86" s="573"/>
      <c r="GJ86" s="573"/>
      <c r="GK86" s="573"/>
      <c r="GL86" s="573"/>
      <c r="GM86" s="573"/>
      <c r="GN86" s="652">
        <v>2</v>
      </c>
      <c r="GO86" s="554"/>
      <c r="GP86" s="554"/>
      <c r="GQ86" s="554"/>
      <c r="GR86" s="554"/>
      <c r="GS86" s="554"/>
      <c r="GT86" s="554"/>
      <c r="GU86" s="554"/>
      <c r="GV86" s="554"/>
      <c r="GW86" s="554"/>
      <c r="GX86" s="536">
        <v>2</v>
      </c>
      <c r="GY86" s="575"/>
      <c r="GZ86" s="575"/>
      <c r="HA86" s="575"/>
      <c r="HB86" s="575"/>
      <c r="HC86" s="575"/>
      <c r="HD86" s="575"/>
      <c r="HE86" s="575"/>
      <c r="HF86" s="575"/>
      <c r="HG86" s="575"/>
      <c r="HH86" s="704"/>
      <c r="HI86" s="711"/>
      <c r="HJ86" s="711"/>
      <c r="HK86" s="711"/>
      <c r="HL86" s="711"/>
      <c r="HM86" s="711"/>
      <c r="HN86" s="711"/>
      <c r="HO86" s="711"/>
      <c r="HP86" s="711"/>
      <c r="HQ86" s="711"/>
      <c r="HR86" s="765">
        <v>2</v>
      </c>
      <c r="HS86" s="661"/>
      <c r="HT86" s="661"/>
      <c r="HU86" s="661"/>
      <c r="HV86" s="661"/>
      <c r="HW86" s="661"/>
      <c r="HX86" s="661"/>
      <c r="HY86" s="661"/>
      <c r="HZ86" s="661">
        <f t="shared" ref="HZ86:HZ96" si="98">+HS86+HT86-HW86-HX86</f>
        <v>0</v>
      </c>
      <c r="IA86" s="661"/>
    </row>
    <row r="87" spans="1:235">
      <c r="A87" s="968">
        <v>3</v>
      </c>
      <c r="B87" s="974">
        <v>0</v>
      </c>
      <c r="C87" s="544"/>
      <c r="D87" s="544"/>
      <c r="E87" s="544"/>
      <c r="F87" s="545"/>
      <c r="G87" s="544"/>
      <c r="H87" s="544">
        <v>610</v>
      </c>
      <c r="I87" s="544">
        <f>+B87+C87+D87+E87-F87-G87</f>
        <v>0</v>
      </c>
      <c r="J87" s="983">
        <f>18+20+30</f>
        <v>68</v>
      </c>
      <c r="K87" s="580">
        <v>3</v>
      </c>
      <c r="L87" s="581">
        <v>518</v>
      </c>
      <c r="M87" s="581"/>
      <c r="N87" s="581"/>
      <c r="O87" s="581"/>
      <c r="P87" s="581"/>
      <c r="Q87" s="581"/>
      <c r="R87" s="581"/>
      <c r="S87" s="581">
        <f t="shared" si="87"/>
        <v>518</v>
      </c>
      <c r="T87" s="582">
        <v>62</v>
      </c>
      <c r="U87" s="772">
        <v>3</v>
      </c>
      <c r="V87" s="661">
        <v>20</v>
      </c>
      <c r="W87" s="661"/>
      <c r="X87" s="661"/>
      <c r="Y87" s="661"/>
      <c r="Z87" s="661"/>
      <c r="AA87" s="661"/>
      <c r="AB87" s="661" t="s">
        <v>296</v>
      </c>
      <c r="AC87" s="661">
        <f t="shared" si="88"/>
        <v>20</v>
      </c>
      <c r="AD87" s="661">
        <v>3</v>
      </c>
      <c r="AE87" s="509">
        <v>3</v>
      </c>
      <c r="AF87" s="554">
        <v>0</v>
      </c>
      <c r="AG87" s="554"/>
      <c r="AH87" s="554"/>
      <c r="AI87" s="554"/>
      <c r="AJ87" s="555"/>
      <c r="AK87" s="554"/>
      <c r="AL87" s="554">
        <v>680</v>
      </c>
      <c r="AM87" s="554">
        <f>AF87+AG87+AH87+AI87-AJ87-AK87</f>
        <v>0</v>
      </c>
      <c r="AN87" s="554"/>
      <c r="AO87" s="513">
        <v>3</v>
      </c>
      <c r="AP87" s="558">
        <v>0</v>
      </c>
      <c r="AQ87" s="558">
        <v>0</v>
      </c>
      <c r="AR87" s="558"/>
      <c r="AS87" s="558"/>
      <c r="AT87" s="558"/>
      <c r="AU87" s="558">
        <v>0</v>
      </c>
      <c r="AV87" s="558">
        <v>0</v>
      </c>
      <c r="AW87" s="558">
        <f t="shared" si="89"/>
        <v>0</v>
      </c>
      <c r="AX87" s="558">
        <v>0</v>
      </c>
      <c r="AY87" s="527">
        <v>3</v>
      </c>
      <c r="AZ87" s="569">
        <v>37</v>
      </c>
      <c r="BA87" s="569"/>
      <c r="BB87" s="569"/>
      <c r="BC87" s="569"/>
      <c r="BD87" s="793"/>
      <c r="BE87" s="569"/>
      <c r="BF87" s="793">
        <v>3500</v>
      </c>
      <c r="BG87" s="569">
        <f t="shared" si="90"/>
        <v>37</v>
      </c>
      <c r="BH87" s="570">
        <v>229</v>
      </c>
      <c r="BI87" s="1059">
        <v>3</v>
      </c>
      <c r="BJ87" s="937">
        <v>737</v>
      </c>
      <c r="BK87" s="937">
        <v>120</v>
      </c>
      <c r="BL87" s="966">
        <v>100</v>
      </c>
      <c r="BM87" s="966"/>
      <c r="BN87" s="966"/>
      <c r="BO87" s="937">
        <v>285</v>
      </c>
      <c r="BP87" s="937">
        <v>12000</v>
      </c>
      <c r="BQ87" s="962"/>
      <c r="BR87" s="962"/>
      <c r="BS87" s="1072">
        <v>545</v>
      </c>
      <c r="BT87" s="962"/>
      <c r="BU87" s="963">
        <f t="shared" si="85"/>
        <v>-545</v>
      </c>
      <c r="BV87" s="937">
        <f t="shared" si="91"/>
        <v>672</v>
      </c>
      <c r="BW87" s="1060">
        <v>90</v>
      </c>
      <c r="BX87" s="1051">
        <v>3</v>
      </c>
      <c r="BY87" s="554">
        <v>0</v>
      </c>
      <c r="BZ87" s="554"/>
      <c r="CA87" s="554"/>
      <c r="CB87" s="554"/>
      <c r="CC87" s="554"/>
      <c r="CD87" s="554"/>
      <c r="CE87" s="554"/>
      <c r="CF87" s="554">
        <f t="shared" si="92"/>
        <v>0</v>
      </c>
      <c r="CG87" s="554"/>
      <c r="CH87" s="524">
        <v>3</v>
      </c>
      <c r="CI87" s="794">
        <v>0</v>
      </c>
      <c r="CJ87" s="795"/>
      <c r="CK87" s="567"/>
      <c r="CL87" s="567"/>
      <c r="CM87" s="567"/>
      <c r="CN87" s="794">
        <v>0</v>
      </c>
      <c r="CO87" s="567">
        <v>0</v>
      </c>
      <c r="CP87" s="794">
        <f t="shared" si="93"/>
        <v>0</v>
      </c>
      <c r="CQ87" s="567">
        <v>0</v>
      </c>
      <c r="CR87" s="790">
        <v>3</v>
      </c>
      <c r="CS87" s="797">
        <v>0</v>
      </c>
      <c r="CT87" s="797">
        <v>0</v>
      </c>
      <c r="CU87" s="797"/>
      <c r="CV87" s="797"/>
      <c r="CW87" s="798">
        <v>0</v>
      </c>
      <c r="CX87" s="797"/>
      <c r="CY87" s="797">
        <v>0</v>
      </c>
      <c r="CZ87" s="797">
        <f t="shared" si="94"/>
        <v>0</v>
      </c>
      <c r="DA87" s="797">
        <v>0</v>
      </c>
      <c r="DB87" s="524">
        <v>3</v>
      </c>
      <c r="DC87" s="567">
        <v>0</v>
      </c>
      <c r="DD87" s="567"/>
      <c r="DE87" s="567"/>
      <c r="DF87" s="567"/>
      <c r="DG87" s="567"/>
      <c r="DH87" s="567"/>
      <c r="DI87" s="567">
        <v>0</v>
      </c>
      <c r="DJ87" s="567">
        <f t="shared" si="95"/>
        <v>0</v>
      </c>
      <c r="DK87" s="567">
        <v>0</v>
      </c>
      <c r="DL87" s="530">
        <v>3</v>
      </c>
      <c r="DM87" s="571"/>
      <c r="DN87" s="571"/>
      <c r="DO87" s="571"/>
      <c r="DP87" s="571"/>
      <c r="DQ87" s="571"/>
      <c r="DR87" s="571"/>
      <c r="DS87" s="571"/>
      <c r="DT87" s="571"/>
      <c r="DU87" s="571"/>
      <c r="DV87" s="533">
        <v>3</v>
      </c>
      <c r="DW87" s="573"/>
      <c r="DX87" s="573"/>
      <c r="DY87" s="573"/>
      <c r="DZ87" s="573"/>
      <c r="EA87" s="573"/>
      <c r="EB87" s="573"/>
      <c r="EC87" s="573"/>
      <c r="ED87" s="573"/>
      <c r="EE87" s="573"/>
      <c r="EF87" s="765">
        <v>3</v>
      </c>
      <c r="EG87" s="661"/>
      <c r="EH87" s="661"/>
      <c r="EI87" s="661"/>
      <c r="EJ87" s="661"/>
      <c r="EK87" s="661"/>
      <c r="EL87" s="661"/>
      <c r="EM87" s="661"/>
      <c r="EN87" s="661"/>
      <c r="EO87" s="661"/>
      <c r="EP87" s="524">
        <v>3</v>
      </c>
      <c r="EQ87" s="567">
        <v>20</v>
      </c>
      <c r="ER87" s="567"/>
      <c r="ES87" s="567"/>
      <c r="ET87" s="567"/>
      <c r="EU87" s="567"/>
      <c r="EV87" s="567"/>
      <c r="EW87" s="567">
        <v>0</v>
      </c>
      <c r="EX87" s="567">
        <f t="shared" si="96"/>
        <v>20</v>
      </c>
      <c r="EY87" s="567">
        <v>5</v>
      </c>
      <c r="EZ87" s="521">
        <v>3</v>
      </c>
      <c r="FA87" s="564">
        <v>0</v>
      </c>
      <c r="FB87" s="564">
        <v>0</v>
      </c>
      <c r="FC87" s="564"/>
      <c r="FD87" s="564"/>
      <c r="FE87" s="564">
        <v>0</v>
      </c>
      <c r="FF87" s="564">
        <v>0</v>
      </c>
      <c r="FG87" s="564">
        <v>0</v>
      </c>
      <c r="FH87" s="564">
        <f t="shared" si="97"/>
        <v>0</v>
      </c>
      <c r="FI87" s="564">
        <v>0</v>
      </c>
      <c r="FJ87" s="509">
        <v>3</v>
      </c>
      <c r="FK87" s="554">
        <v>0</v>
      </c>
      <c r="FL87" s="554">
        <v>0</v>
      </c>
      <c r="FM87" s="554"/>
      <c r="FN87" s="554"/>
      <c r="FO87" s="554">
        <v>0</v>
      </c>
      <c r="FP87" s="554">
        <v>0</v>
      </c>
      <c r="FQ87" s="554">
        <v>0</v>
      </c>
      <c r="FR87" s="554">
        <f t="shared" si="86"/>
        <v>0</v>
      </c>
      <c r="FS87" s="554">
        <v>0</v>
      </c>
      <c r="FT87" s="524">
        <v>3</v>
      </c>
      <c r="FU87" s="567"/>
      <c r="FV87" s="567"/>
      <c r="FW87" s="567"/>
      <c r="FX87" s="567"/>
      <c r="FY87" s="567"/>
      <c r="FZ87" s="567"/>
      <c r="GA87" s="567"/>
      <c r="GB87" s="567"/>
      <c r="GC87" s="567"/>
      <c r="GD87" s="533">
        <v>3</v>
      </c>
      <c r="GE87" s="573"/>
      <c r="GF87" s="573"/>
      <c r="GG87" s="573"/>
      <c r="GH87" s="573"/>
      <c r="GI87" s="573"/>
      <c r="GJ87" s="573"/>
      <c r="GK87" s="573"/>
      <c r="GL87" s="573"/>
      <c r="GM87" s="573"/>
      <c r="GN87" s="652">
        <v>3</v>
      </c>
      <c r="GO87" s="554"/>
      <c r="GP87" s="554"/>
      <c r="GQ87" s="554"/>
      <c r="GR87" s="554"/>
      <c r="GS87" s="554"/>
      <c r="GT87" s="554"/>
      <c r="GU87" s="554"/>
      <c r="GV87" s="554"/>
      <c r="GW87" s="554"/>
      <c r="GX87" s="536">
        <v>3</v>
      </c>
      <c r="GY87" s="575"/>
      <c r="GZ87" s="575"/>
      <c r="HA87" s="575"/>
      <c r="HB87" s="575"/>
      <c r="HC87" s="575"/>
      <c r="HD87" s="575"/>
      <c r="HE87" s="575"/>
      <c r="HF87" s="575"/>
      <c r="HG87" s="575"/>
      <c r="HH87" s="704"/>
      <c r="HI87" s="711"/>
      <c r="HJ87" s="711"/>
      <c r="HK87" s="711"/>
      <c r="HL87" s="711"/>
      <c r="HM87" s="711"/>
      <c r="HN87" s="711"/>
      <c r="HO87" s="711"/>
      <c r="HP87" s="711"/>
      <c r="HQ87" s="711"/>
      <c r="HR87" s="765">
        <v>3</v>
      </c>
      <c r="HS87" s="661"/>
      <c r="HT87" s="661"/>
      <c r="HU87" s="661"/>
      <c r="HV87" s="661"/>
      <c r="HW87" s="661"/>
      <c r="HX87" s="661"/>
      <c r="HY87" s="661"/>
      <c r="HZ87" s="661">
        <f t="shared" si="98"/>
        <v>0</v>
      </c>
      <c r="IA87" s="661"/>
    </row>
    <row r="88" spans="1:235">
      <c r="A88" s="968">
        <v>4</v>
      </c>
      <c r="B88" s="974">
        <v>120</v>
      </c>
      <c r="C88" s="544"/>
      <c r="D88" s="544"/>
      <c r="E88" s="544"/>
      <c r="F88" s="545"/>
      <c r="G88" s="544">
        <v>120</v>
      </c>
      <c r="H88" s="544">
        <v>610</v>
      </c>
      <c r="I88" s="544">
        <f t="shared" ref="I88:I96" si="99">+B88+C88+D88+E88-F88-G88</f>
        <v>0</v>
      </c>
      <c r="J88" s="983">
        <f>4+42</f>
        <v>46</v>
      </c>
      <c r="K88" s="580">
        <v>4</v>
      </c>
      <c r="L88" s="581">
        <v>77</v>
      </c>
      <c r="M88" s="581">
        <v>198</v>
      </c>
      <c r="N88" s="581"/>
      <c r="O88" s="581"/>
      <c r="P88" s="581"/>
      <c r="Q88" s="581"/>
      <c r="R88" s="581"/>
      <c r="S88" s="581">
        <f t="shared" si="87"/>
        <v>275</v>
      </c>
      <c r="T88" s="582">
        <v>46</v>
      </c>
      <c r="U88" s="772">
        <v>4</v>
      </c>
      <c r="V88" s="661">
        <v>0</v>
      </c>
      <c r="W88" s="661"/>
      <c r="X88" s="661"/>
      <c r="Y88" s="661"/>
      <c r="Z88" s="661"/>
      <c r="AA88" s="661"/>
      <c r="AB88" s="661"/>
      <c r="AC88" s="661">
        <f t="shared" si="88"/>
        <v>0</v>
      </c>
      <c r="AD88" s="661">
        <v>0</v>
      </c>
      <c r="AE88" s="509">
        <v>4</v>
      </c>
      <c r="AF88" s="554">
        <v>0</v>
      </c>
      <c r="AG88" s="554"/>
      <c r="AH88" s="554"/>
      <c r="AI88" s="554"/>
      <c r="AJ88" s="555"/>
      <c r="AK88" s="554"/>
      <c r="AL88" s="554">
        <v>680</v>
      </c>
      <c r="AM88" s="554">
        <f t="shared" ref="AM88:AM96" si="100">AF88+AG88+AH88+AI88-AJ88-AK88</f>
        <v>0</v>
      </c>
      <c r="AN88" s="554"/>
      <c r="AO88" s="513">
        <v>4</v>
      </c>
      <c r="AP88" s="558">
        <v>0</v>
      </c>
      <c r="AQ88" s="558">
        <v>0</v>
      </c>
      <c r="AR88" s="558"/>
      <c r="AS88" s="558"/>
      <c r="AT88" s="558"/>
      <c r="AU88" s="558">
        <v>0</v>
      </c>
      <c r="AV88" s="558">
        <v>0</v>
      </c>
      <c r="AW88" s="558">
        <f t="shared" si="89"/>
        <v>0</v>
      </c>
      <c r="AX88" s="558">
        <v>0</v>
      </c>
      <c r="AY88" s="527">
        <v>4</v>
      </c>
      <c r="AZ88" s="569">
        <v>20</v>
      </c>
      <c r="BA88" s="569"/>
      <c r="BB88" s="569"/>
      <c r="BC88" s="569"/>
      <c r="BD88" s="793"/>
      <c r="BE88" s="569"/>
      <c r="BF88" s="793">
        <v>3500</v>
      </c>
      <c r="BG88" s="569">
        <f t="shared" si="90"/>
        <v>20</v>
      </c>
      <c r="BH88" s="570">
        <v>89</v>
      </c>
      <c r="BI88" s="1059">
        <v>4</v>
      </c>
      <c r="BJ88" s="937">
        <v>670</v>
      </c>
      <c r="BK88" s="937">
        <v>290</v>
      </c>
      <c r="BL88" s="966">
        <v>80</v>
      </c>
      <c r="BM88" s="966"/>
      <c r="BN88" s="966"/>
      <c r="BO88" s="937">
        <v>400</v>
      </c>
      <c r="BP88" s="937">
        <v>12000</v>
      </c>
      <c r="BQ88" s="965"/>
      <c r="BR88" s="962"/>
      <c r="BS88" s="1072">
        <v>240</v>
      </c>
      <c r="BT88" s="962"/>
      <c r="BU88" s="963">
        <f t="shared" si="85"/>
        <v>-240</v>
      </c>
      <c r="BV88" s="937">
        <f t="shared" si="91"/>
        <v>640</v>
      </c>
      <c r="BW88" s="1060">
        <v>50</v>
      </c>
      <c r="BX88" s="1051">
        <v>4</v>
      </c>
      <c r="BY88" s="554">
        <v>0</v>
      </c>
      <c r="BZ88" s="554"/>
      <c r="CA88" s="554"/>
      <c r="CB88" s="554"/>
      <c r="CC88" s="554"/>
      <c r="CD88" s="554"/>
      <c r="CE88" s="554"/>
      <c r="CF88" s="554">
        <f t="shared" si="92"/>
        <v>0</v>
      </c>
      <c r="CG88" s="554"/>
      <c r="CH88" s="524">
        <v>4</v>
      </c>
      <c r="CI88" s="794">
        <v>0</v>
      </c>
      <c r="CJ88" s="795"/>
      <c r="CK88" s="567"/>
      <c r="CL88" s="567"/>
      <c r="CM88" s="567"/>
      <c r="CN88" s="794">
        <v>0</v>
      </c>
      <c r="CO88" s="567">
        <v>0</v>
      </c>
      <c r="CP88" s="794">
        <f t="shared" si="93"/>
        <v>0</v>
      </c>
      <c r="CQ88" s="567">
        <v>0</v>
      </c>
      <c r="CR88" s="790">
        <v>4</v>
      </c>
      <c r="CS88" s="797">
        <v>0</v>
      </c>
      <c r="CT88" s="797">
        <v>0</v>
      </c>
      <c r="CU88" s="797"/>
      <c r="CV88" s="797"/>
      <c r="CW88" s="798">
        <v>0</v>
      </c>
      <c r="CX88" s="797"/>
      <c r="CY88" s="797">
        <v>0</v>
      </c>
      <c r="CZ88" s="797">
        <f t="shared" si="94"/>
        <v>0</v>
      </c>
      <c r="DA88" s="797">
        <v>0</v>
      </c>
      <c r="DB88" s="524">
        <v>4</v>
      </c>
      <c r="DC88" s="567">
        <v>0</v>
      </c>
      <c r="DD88" s="567"/>
      <c r="DE88" s="567"/>
      <c r="DF88" s="567"/>
      <c r="DG88" s="567"/>
      <c r="DH88" s="567"/>
      <c r="DI88" s="567">
        <v>0</v>
      </c>
      <c r="DJ88" s="567">
        <f t="shared" si="95"/>
        <v>0</v>
      </c>
      <c r="DK88" s="567">
        <v>0</v>
      </c>
      <c r="DL88" s="530">
        <v>4</v>
      </c>
      <c r="DM88" s="571">
        <v>0</v>
      </c>
      <c r="DN88" s="571">
        <v>0</v>
      </c>
      <c r="DO88" s="571"/>
      <c r="DP88" s="571"/>
      <c r="DQ88" s="571"/>
      <c r="DR88" s="571">
        <v>0</v>
      </c>
      <c r="DS88" s="571">
        <v>0</v>
      </c>
      <c r="DT88" s="571">
        <f>+DM88+DN88-DQ88-DR88</f>
        <v>0</v>
      </c>
      <c r="DU88" s="571">
        <v>0</v>
      </c>
      <c r="DV88" s="533">
        <v>4</v>
      </c>
      <c r="DW88" s="573">
        <v>0</v>
      </c>
      <c r="DX88" s="573">
        <v>0</v>
      </c>
      <c r="DY88" s="573"/>
      <c r="DZ88" s="573"/>
      <c r="EA88" s="573"/>
      <c r="EB88" s="573">
        <v>0</v>
      </c>
      <c r="EC88" s="573">
        <v>0</v>
      </c>
      <c r="ED88" s="573">
        <f>+DW88+DX88-EA88-EB88</f>
        <v>0</v>
      </c>
      <c r="EE88" s="573">
        <v>0</v>
      </c>
      <c r="EF88" s="765">
        <v>4</v>
      </c>
      <c r="EG88" s="661">
        <v>0</v>
      </c>
      <c r="EH88" s="661">
        <v>0</v>
      </c>
      <c r="EI88" s="661"/>
      <c r="EJ88" s="661"/>
      <c r="EK88" s="661"/>
      <c r="EL88" s="661">
        <v>0</v>
      </c>
      <c r="EM88" s="661">
        <v>0</v>
      </c>
      <c r="EN88" s="661">
        <f>+EG88+EH88-EK88-EL88</f>
        <v>0</v>
      </c>
      <c r="EO88" s="661">
        <v>0</v>
      </c>
      <c r="EP88" s="524">
        <v>4</v>
      </c>
      <c r="EQ88" s="567">
        <v>0</v>
      </c>
      <c r="ER88" s="567"/>
      <c r="ES88" s="567"/>
      <c r="ET88" s="567"/>
      <c r="EU88" s="567"/>
      <c r="EV88" s="567"/>
      <c r="EW88" s="567">
        <v>0</v>
      </c>
      <c r="EX88" s="567">
        <f t="shared" si="96"/>
        <v>0</v>
      </c>
      <c r="EY88" s="567">
        <v>0</v>
      </c>
      <c r="EZ88" s="521">
        <v>4</v>
      </c>
      <c r="FA88" s="564">
        <v>0</v>
      </c>
      <c r="FB88" s="564">
        <v>0</v>
      </c>
      <c r="FC88" s="564"/>
      <c r="FD88" s="564"/>
      <c r="FE88" s="564">
        <v>0</v>
      </c>
      <c r="FF88" s="564">
        <v>0</v>
      </c>
      <c r="FG88" s="564">
        <v>0</v>
      </c>
      <c r="FH88" s="564">
        <f t="shared" si="97"/>
        <v>0</v>
      </c>
      <c r="FI88" s="564">
        <v>0</v>
      </c>
      <c r="FJ88" s="509">
        <v>4</v>
      </c>
      <c r="FK88" s="554">
        <v>0</v>
      </c>
      <c r="FL88" s="554">
        <v>0</v>
      </c>
      <c r="FM88" s="554"/>
      <c r="FN88" s="554"/>
      <c r="FO88" s="554">
        <v>0</v>
      </c>
      <c r="FP88" s="554">
        <v>0</v>
      </c>
      <c r="FQ88" s="554">
        <v>0</v>
      </c>
      <c r="FR88" s="554">
        <f t="shared" si="86"/>
        <v>0</v>
      </c>
      <c r="FS88" s="554">
        <v>0</v>
      </c>
      <c r="FT88" s="524">
        <v>4</v>
      </c>
      <c r="FU88" s="567"/>
      <c r="FV88" s="567"/>
      <c r="FW88" s="567"/>
      <c r="FX88" s="567"/>
      <c r="FY88" s="567"/>
      <c r="FZ88" s="567"/>
      <c r="GA88" s="567"/>
      <c r="GB88" s="567"/>
      <c r="GC88" s="567"/>
      <c r="GD88" s="533">
        <v>4</v>
      </c>
      <c r="GE88" s="573">
        <v>0</v>
      </c>
      <c r="GF88" s="573">
        <v>0</v>
      </c>
      <c r="GG88" s="573"/>
      <c r="GH88" s="573"/>
      <c r="GI88" s="573"/>
      <c r="GJ88" s="573">
        <v>0</v>
      </c>
      <c r="GK88" s="573">
        <v>0</v>
      </c>
      <c r="GL88" s="573">
        <f>+GE88+GF88-GI88-GJ88</f>
        <v>0</v>
      </c>
      <c r="GM88" s="573">
        <v>0</v>
      </c>
      <c r="GN88" s="652">
        <v>4</v>
      </c>
      <c r="GO88" s="554"/>
      <c r="GP88" s="554"/>
      <c r="GQ88" s="554"/>
      <c r="GR88" s="554"/>
      <c r="GS88" s="554"/>
      <c r="GT88" s="554"/>
      <c r="GU88" s="554"/>
      <c r="GV88" s="554"/>
      <c r="GW88" s="554"/>
      <c r="GX88" s="536">
        <v>4</v>
      </c>
      <c r="GY88" s="575"/>
      <c r="GZ88" s="575"/>
      <c r="HA88" s="575"/>
      <c r="HB88" s="575"/>
      <c r="HC88" s="575"/>
      <c r="HD88" s="575"/>
      <c r="HE88" s="575"/>
      <c r="HF88" s="575"/>
      <c r="HG88" s="575"/>
      <c r="HH88" s="704"/>
      <c r="HI88" s="711"/>
      <c r="HJ88" s="711"/>
      <c r="HK88" s="711"/>
      <c r="HL88" s="711"/>
      <c r="HM88" s="711"/>
      <c r="HN88" s="711"/>
      <c r="HO88" s="711"/>
      <c r="HP88" s="711"/>
      <c r="HQ88" s="711"/>
      <c r="HR88" s="765">
        <v>4</v>
      </c>
      <c r="HS88" s="661"/>
      <c r="HT88" s="661"/>
      <c r="HU88" s="661"/>
      <c r="HV88" s="661"/>
      <c r="HW88" s="661"/>
      <c r="HX88" s="661"/>
      <c r="HY88" s="661"/>
      <c r="HZ88" s="661">
        <f t="shared" si="98"/>
        <v>0</v>
      </c>
      <c r="IA88" s="661"/>
    </row>
    <row r="89" spans="1:235" ht="25.2" thickBot="1">
      <c r="A89" s="968">
        <v>5</v>
      </c>
      <c r="B89" s="976">
        <v>0</v>
      </c>
      <c r="C89" s="831"/>
      <c r="D89" s="831"/>
      <c r="E89" s="831"/>
      <c r="F89" s="832"/>
      <c r="G89" s="831"/>
      <c r="H89" s="831">
        <v>610</v>
      </c>
      <c r="I89" s="831">
        <f t="shared" si="99"/>
        <v>0</v>
      </c>
      <c r="J89" s="833">
        <f>6+24+28</f>
        <v>58</v>
      </c>
      <c r="K89" s="587">
        <v>5</v>
      </c>
      <c r="L89" s="588">
        <v>298</v>
      </c>
      <c r="M89" s="588">
        <v>50</v>
      </c>
      <c r="N89" s="588"/>
      <c r="O89" s="588"/>
      <c r="P89" s="588"/>
      <c r="Q89" s="588"/>
      <c r="R89" s="626"/>
      <c r="S89" s="588">
        <f t="shared" si="87"/>
        <v>348</v>
      </c>
      <c r="T89" s="589">
        <v>47</v>
      </c>
      <c r="U89" s="772">
        <v>5</v>
      </c>
      <c r="V89" s="661">
        <v>50</v>
      </c>
      <c r="W89" s="661"/>
      <c r="X89" s="661"/>
      <c r="Y89" s="661"/>
      <c r="Z89" s="661"/>
      <c r="AA89" s="661"/>
      <c r="AB89" s="661"/>
      <c r="AC89" s="661">
        <f>+V89+W89-Z89-AA89</f>
        <v>50</v>
      </c>
      <c r="AD89" s="661">
        <v>6</v>
      </c>
      <c r="AE89" s="509">
        <v>5</v>
      </c>
      <c r="AF89" s="554">
        <v>0</v>
      </c>
      <c r="AG89" s="554"/>
      <c r="AH89" s="554"/>
      <c r="AI89" s="554"/>
      <c r="AJ89" s="555"/>
      <c r="AK89" s="554"/>
      <c r="AL89" s="554">
        <v>680</v>
      </c>
      <c r="AM89" s="554">
        <f t="shared" si="100"/>
        <v>0</v>
      </c>
      <c r="AN89" s="554"/>
      <c r="AO89" s="513">
        <v>5</v>
      </c>
      <c r="AP89" s="558">
        <v>0</v>
      </c>
      <c r="AQ89" s="558">
        <v>0</v>
      </c>
      <c r="AR89" s="558"/>
      <c r="AS89" s="558"/>
      <c r="AT89" s="558"/>
      <c r="AU89" s="558">
        <v>0</v>
      </c>
      <c r="AV89" s="558">
        <v>0</v>
      </c>
      <c r="AW89" s="558">
        <f t="shared" si="89"/>
        <v>0</v>
      </c>
      <c r="AX89" s="558">
        <v>0</v>
      </c>
      <c r="AY89" s="527">
        <v>5</v>
      </c>
      <c r="AZ89" s="569">
        <v>29</v>
      </c>
      <c r="BA89" s="569"/>
      <c r="BB89" s="569"/>
      <c r="BC89" s="569"/>
      <c r="BD89" s="793"/>
      <c r="BE89" s="569"/>
      <c r="BF89" s="793">
        <v>3500</v>
      </c>
      <c r="BG89" s="569">
        <f t="shared" si="90"/>
        <v>29</v>
      </c>
      <c r="BH89" s="570">
        <v>33</v>
      </c>
      <c r="BI89" s="1059">
        <v>5</v>
      </c>
      <c r="BJ89" s="937">
        <v>906</v>
      </c>
      <c r="BK89" s="937">
        <v>300</v>
      </c>
      <c r="BL89" s="966">
        <v>100</v>
      </c>
      <c r="BM89" s="966"/>
      <c r="BN89" s="966"/>
      <c r="BO89" s="937">
        <v>420</v>
      </c>
      <c r="BP89" s="937">
        <v>12000</v>
      </c>
      <c r="BQ89" s="962"/>
      <c r="BR89" s="962"/>
      <c r="BS89" s="1072">
        <v>420</v>
      </c>
      <c r="BT89" s="962"/>
      <c r="BU89" s="963">
        <f t="shared" si="85"/>
        <v>-420</v>
      </c>
      <c r="BV89" s="937">
        <f t="shared" si="91"/>
        <v>886</v>
      </c>
      <c r="BW89" s="1060">
        <v>44</v>
      </c>
      <c r="BX89" s="1051">
        <v>5</v>
      </c>
      <c r="BY89" s="554">
        <v>0</v>
      </c>
      <c r="BZ89" s="554">
        <v>0</v>
      </c>
      <c r="CA89" s="554"/>
      <c r="CB89" s="554"/>
      <c r="CC89" s="554"/>
      <c r="CD89" s="554"/>
      <c r="CE89" s="556">
        <v>225</v>
      </c>
      <c r="CF89" s="554">
        <f t="shared" si="92"/>
        <v>0</v>
      </c>
      <c r="CG89" s="554">
        <v>0</v>
      </c>
      <c r="CH89" s="524">
        <v>5</v>
      </c>
      <c r="CI89" s="794">
        <v>0</v>
      </c>
      <c r="CJ89" s="795"/>
      <c r="CK89" s="567"/>
      <c r="CL89" s="567"/>
      <c r="CM89" s="567"/>
      <c r="CN89" s="794">
        <v>0</v>
      </c>
      <c r="CO89" s="567">
        <v>0</v>
      </c>
      <c r="CP89" s="794">
        <f t="shared" si="93"/>
        <v>0</v>
      </c>
      <c r="CQ89" s="567">
        <v>0</v>
      </c>
      <c r="CR89" s="790">
        <v>5</v>
      </c>
      <c r="CS89" s="799">
        <v>0</v>
      </c>
      <c r="CT89" s="797">
        <v>0</v>
      </c>
      <c r="CU89" s="797"/>
      <c r="CV89" s="797"/>
      <c r="CW89" s="798">
        <v>0</v>
      </c>
      <c r="CX89" s="799"/>
      <c r="CY89" s="799">
        <v>170</v>
      </c>
      <c r="CZ89" s="797">
        <f t="shared" si="94"/>
        <v>0</v>
      </c>
      <c r="DA89" s="797">
        <v>0</v>
      </c>
      <c r="DB89" s="524">
        <v>5</v>
      </c>
      <c r="DC89" s="567">
        <v>55</v>
      </c>
      <c r="DD89" s="567"/>
      <c r="DE89" s="567"/>
      <c r="DF89" s="567"/>
      <c r="DG89" s="567"/>
      <c r="DH89" s="567"/>
      <c r="DI89" s="567">
        <v>0</v>
      </c>
      <c r="DJ89" s="567">
        <f t="shared" si="95"/>
        <v>55</v>
      </c>
      <c r="DK89" s="567">
        <v>10</v>
      </c>
      <c r="DL89" s="530">
        <v>5</v>
      </c>
      <c r="DM89" s="571"/>
      <c r="DN89" s="571"/>
      <c r="DO89" s="571"/>
      <c r="DP89" s="571"/>
      <c r="DQ89" s="571"/>
      <c r="DR89" s="571"/>
      <c r="DS89" s="571"/>
      <c r="DT89" s="571"/>
      <c r="DU89" s="571"/>
      <c r="DV89" s="533">
        <v>5</v>
      </c>
      <c r="DW89" s="573"/>
      <c r="DX89" s="573"/>
      <c r="DY89" s="573"/>
      <c r="DZ89" s="573"/>
      <c r="EA89" s="573"/>
      <c r="EB89" s="573"/>
      <c r="EC89" s="573"/>
      <c r="ED89" s="573"/>
      <c r="EE89" s="573"/>
      <c r="EF89" s="765">
        <v>5</v>
      </c>
      <c r="EG89" s="661"/>
      <c r="EH89" s="661"/>
      <c r="EI89" s="661"/>
      <c r="EJ89" s="661"/>
      <c r="EK89" s="661"/>
      <c r="EL89" s="661"/>
      <c r="EM89" s="661"/>
      <c r="EN89" s="661"/>
      <c r="EO89" s="661"/>
      <c r="EP89" s="524">
        <v>5</v>
      </c>
      <c r="EQ89" s="567">
        <v>120</v>
      </c>
      <c r="ER89" s="567"/>
      <c r="ES89" s="567"/>
      <c r="ET89" s="567"/>
      <c r="EU89" s="567"/>
      <c r="EV89" s="567"/>
      <c r="EW89" s="567">
        <v>700</v>
      </c>
      <c r="EX89" s="567">
        <f t="shared" si="96"/>
        <v>120</v>
      </c>
      <c r="EY89" s="567">
        <v>20</v>
      </c>
      <c r="EZ89" s="521">
        <v>5</v>
      </c>
      <c r="FA89" s="564">
        <v>0</v>
      </c>
      <c r="FB89" s="564">
        <v>0</v>
      </c>
      <c r="FC89" s="564"/>
      <c r="FD89" s="564"/>
      <c r="FE89" s="564"/>
      <c r="FF89" s="564">
        <v>0</v>
      </c>
      <c r="FG89" s="564">
        <v>0</v>
      </c>
      <c r="FH89" s="564">
        <f t="shared" si="97"/>
        <v>0</v>
      </c>
      <c r="FI89" s="564">
        <v>0</v>
      </c>
      <c r="FJ89" s="509">
        <v>5</v>
      </c>
      <c r="FK89" s="554">
        <v>0</v>
      </c>
      <c r="FL89" s="554">
        <v>0</v>
      </c>
      <c r="FM89" s="554"/>
      <c r="FN89" s="554"/>
      <c r="FO89" s="554"/>
      <c r="FP89" s="554">
        <v>0</v>
      </c>
      <c r="FQ89" s="554">
        <v>0</v>
      </c>
      <c r="FR89" s="554">
        <f t="shared" si="86"/>
        <v>0</v>
      </c>
      <c r="FS89" s="554">
        <v>0</v>
      </c>
      <c r="FT89" s="524">
        <v>5</v>
      </c>
      <c r="FU89" s="567"/>
      <c r="FV89" s="567"/>
      <c r="FW89" s="567"/>
      <c r="FX89" s="567"/>
      <c r="FY89" s="567"/>
      <c r="FZ89" s="567"/>
      <c r="GA89" s="567"/>
      <c r="GB89" s="567"/>
      <c r="GC89" s="567"/>
      <c r="GD89" s="533">
        <v>5</v>
      </c>
      <c r="GE89" s="573"/>
      <c r="GF89" s="573"/>
      <c r="GG89" s="573"/>
      <c r="GH89" s="573"/>
      <c r="GI89" s="573"/>
      <c r="GJ89" s="573"/>
      <c r="GK89" s="573"/>
      <c r="GL89" s="573"/>
      <c r="GM89" s="573"/>
      <c r="GN89" s="652">
        <v>5</v>
      </c>
      <c r="GO89" s="554"/>
      <c r="GP89" s="554"/>
      <c r="GQ89" s="554"/>
      <c r="GR89" s="554"/>
      <c r="GS89" s="554"/>
      <c r="GT89" s="554"/>
      <c r="GU89" s="554"/>
      <c r="GV89" s="554"/>
      <c r="GW89" s="554"/>
      <c r="GX89" s="536">
        <v>5</v>
      </c>
      <c r="GY89" s="575"/>
      <c r="GZ89" s="575"/>
      <c r="HA89" s="575"/>
      <c r="HB89" s="575"/>
      <c r="HC89" s="575"/>
      <c r="HD89" s="575"/>
      <c r="HE89" s="575"/>
      <c r="HF89" s="575"/>
      <c r="HG89" s="575"/>
      <c r="HH89" s="704"/>
      <c r="HI89" s="711"/>
      <c r="HJ89" s="711"/>
      <c r="HK89" s="711"/>
      <c r="HL89" s="711"/>
      <c r="HM89" s="711"/>
      <c r="HN89" s="711"/>
      <c r="HO89" s="711"/>
      <c r="HP89" s="711"/>
      <c r="HQ89" s="711"/>
      <c r="HR89" s="765">
        <v>5</v>
      </c>
      <c r="HS89" s="661"/>
      <c r="HT89" s="661"/>
      <c r="HU89" s="661"/>
      <c r="HV89" s="661"/>
      <c r="HW89" s="661"/>
      <c r="HX89" s="661"/>
      <c r="HY89" s="661"/>
      <c r="HZ89" s="661">
        <f t="shared" si="98"/>
        <v>0</v>
      </c>
      <c r="IA89" s="661"/>
    </row>
    <row r="90" spans="1:235">
      <c r="A90" s="968">
        <v>6</v>
      </c>
      <c r="B90" s="972">
        <v>0</v>
      </c>
      <c r="C90" s="818"/>
      <c r="D90" s="818"/>
      <c r="E90" s="818"/>
      <c r="F90" s="819"/>
      <c r="G90" s="818"/>
      <c r="H90" s="818">
        <v>610</v>
      </c>
      <c r="I90" s="818">
        <f t="shared" si="99"/>
        <v>0</v>
      </c>
      <c r="J90" s="821">
        <f>6+23+20</f>
        <v>49</v>
      </c>
      <c r="K90" s="547">
        <v>6</v>
      </c>
      <c r="L90" s="548">
        <v>264</v>
      </c>
      <c r="M90" s="548"/>
      <c r="N90" s="548"/>
      <c r="O90" s="548"/>
      <c r="P90" s="548"/>
      <c r="Q90" s="548"/>
      <c r="R90" s="597"/>
      <c r="S90" s="548">
        <f t="shared" si="87"/>
        <v>264</v>
      </c>
      <c r="T90" s="549">
        <v>19</v>
      </c>
      <c r="U90" s="772">
        <v>6</v>
      </c>
      <c r="V90" s="661">
        <v>0</v>
      </c>
      <c r="W90" s="661"/>
      <c r="X90" s="661"/>
      <c r="Y90" s="661"/>
      <c r="Z90" s="661">
        <v>0</v>
      </c>
      <c r="AA90" s="661"/>
      <c r="AB90" s="661">
        <v>0</v>
      </c>
      <c r="AC90" s="661">
        <f t="shared" si="88"/>
        <v>0</v>
      </c>
      <c r="AD90" s="661">
        <v>0</v>
      </c>
      <c r="AE90" s="509">
        <v>6</v>
      </c>
      <c r="AF90" s="554">
        <v>0</v>
      </c>
      <c r="AG90" s="554"/>
      <c r="AH90" s="554"/>
      <c r="AI90" s="554"/>
      <c r="AJ90" s="555"/>
      <c r="AK90" s="554"/>
      <c r="AL90" s="554">
        <v>680</v>
      </c>
      <c r="AM90" s="554">
        <f>AF90+AG90+AH90+AI90-AJ90-AK90</f>
        <v>0</v>
      </c>
      <c r="AN90" s="554"/>
      <c r="AO90" s="513">
        <v>6</v>
      </c>
      <c r="AP90" s="558">
        <v>0</v>
      </c>
      <c r="AQ90" s="558">
        <v>0</v>
      </c>
      <c r="AR90" s="558"/>
      <c r="AS90" s="558"/>
      <c r="AT90" s="558"/>
      <c r="AU90" s="558">
        <v>0</v>
      </c>
      <c r="AV90" s="558">
        <v>0</v>
      </c>
      <c r="AW90" s="558">
        <f t="shared" si="89"/>
        <v>0</v>
      </c>
      <c r="AX90" s="558">
        <v>0</v>
      </c>
      <c r="AY90" s="527">
        <v>6</v>
      </c>
      <c r="AZ90" s="569">
        <v>31</v>
      </c>
      <c r="BA90" s="569"/>
      <c r="BB90" s="569"/>
      <c r="BC90" s="569"/>
      <c r="BD90" s="793"/>
      <c r="BE90" s="569"/>
      <c r="BF90" s="793">
        <v>3500</v>
      </c>
      <c r="BG90" s="569">
        <f t="shared" si="90"/>
        <v>31</v>
      </c>
      <c r="BH90" s="570">
        <v>32</v>
      </c>
      <c r="BI90" s="1059">
        <v>6</v>
      </c>
      <c r="BJ90" s="937">
        <v>1528</v>
      </c>
      <c r="BK90" s="937">
        <v>520</v>
      </c>
      <c r="BL90" s="966">
        <v>108</v>
      </c>
      <c r="BM90" s="966"/>
      <c r="BN90" s="966"/>
      <c r="BO90" s="937">
        <v>720</v>
      </c>
      <c r="BP90" s="937">
        <v>12000</v>
      </c>
      <c r="BQ90" s="962"/>
      <c r="BR90" s="962"/>
      <c r="BS90" s="1072">
        <v>725</v>
      </c>
      <c r="BT90" s="962"/>
      <c r="BU90" s="963">
        <f t="shared" si="85"/>
        <v>-725</v>
      </c>
      <c r="BV90" s="937">
        <f t="shared" si="91"/>
        <v>1436</v>
      </c>
      <c r="BW90" s="1060">
        <v>124</v>
      </c>
      <c r="BX90" s="1051">
        <v>6</v>
      </c>
      <c r="BY90" s="554">
        <v>0</v>
      </c>
      <c r="BZ90" s="554">
        <v>0</v>
      </c>
      <c r="CA90" s="554"/>
      <c r="CB90" s="554"/>
      <c r="CC90" s="554"/>
      <c r="CD90" s="554">
        <v>0</v>
      </c>
      <c r="CE90" s="554">
        <v>0</v>
      </c>
      <c r="CF90" s="554">
        <f t="shared" si="92"/>
        <v>0</v>
      </c>
      <c r="CG90" s="554">
        <v>0</v>
      </c>
      <c r="CH90" s="524">
        <v>6</v>
      </c>
      <c r="CI90" s="794">
        <v>0</v>
      </c>
      <c r="CJ90" s="795"/>
      <c r="CK90" s="567"/>
      <c r="CL90" s="567"/>
      <c r="CM90" s="567"/>
      <c r="CN90" s="794">
        <v>0</v>
      </c>
      <c r="CO90" s="567">
        <v>0</v>
      </c>
      <c r="CP90" s="794">
        <f t="shared" si="93"/>
        <v>0</v>
      </c>
      <c r="CQ90" s="567">
        <v>0</v>
      </c>
      <c r="CR90" s="790">
        <v>6</v>
      </c>
      <c r="CS90" s="797">
        <v>0</v>
      </c>
      <c r="CT90" s="797">
        <v>0</v>
      </c>
      <c r="CU90" s="797"/>
      <c r="CV90" s="797"/>
      <c r="CW90" s="798">
        <v>0</v>
      </c>
      <c r="CX90" s="797"/>
      <c r="CY90" s="797">
        <v>0</v>
      </c>
      <c r="CZ90" s="797">
        <f t="shared" si="94"/>
        <v>0</v>
      </c>
      <c r="DA90" s="797">
        <v>0</v>
      </c>
      <c r="DB90" s="524">
        <v>6</v>
      </c>
      <c r="DC90" s="567">
        <v>0</v>
      </c>
      <c r="DD90" s="567"/>
      <c r="DE90" s="567"/>
      <c r="DF90" s="567"/>
      <c r="DG90" s="567"/>
      <c r="DH90" s="567"/>
      <c r="DI90" s="567">
        <v>0</v>
      </c>
      <c r="DJ90" s="567">
        <f t="shared" si="95"/>
        <v>0</v>
      </c>
      <c r="DK90" s="567">
        <v>0</v>
      </c>
      <c r="DL90" s="530">
        <v>6</v>
      </c>
      <c r="DM90" s="571"/>
      <c r="DN90" s="571"/>
      <c r="DO90" s="571"/>
      <c r="DP90" s="571"/>
      <c r="DQ90" s="571"/>
      <c r="DR90" s="571"/>
      <c r="DS90" s="571"/>
      <c r="DT90" s="571"/>
      <c r="DU90" s="571"/>
      <c r="DV90" s="533">
        <v>6</v>
      </c>
      <c r="DW90" s="573"/>
      <c r="DX90" s="573"/>
      <c r="DY90" s="573"/>
      <c r="DZ90" s="573"/>
      <c r="EA90" s="573"/>
      <c r="EB90" s="573"/>
      <c r="EC90" s="573"/>
      <c r="ED90" s="573"/>
      <c r="EE90" s="573"/>
      <c r="EF90" s="765">
        <v>6</v>
      </c>
      <c r="EG90" s="661"/>
      <c r="EH90" s="661"/>
      <c r="EI90" s="661"/>
      <c r="EJ90" s="661"/>
      <c r="EK90" s="661"/>
      <c r="EL90" s="661"/>
      <c r="EM90" s="661"/>
      <c r="EN90" s="661"/>
      <c r="EO90" s="661"/>
      <c r="EP90" s="524">
        <v>6</v>
      </c>
      <c r="EQ90" s="567">
        <v>90</v>
      </c>
      <c r="ER90" s="567"/>
      <c r="ES90" s="567"/>
      <c r="ET90" s="567"/>
      <c r="EU90" s="567"/>
      <c r="EV90" s="567"/>
      <c r="EW90" s="567">
        <v>700</v>
      </c>
      <c r="EX90" s="567">
        <f t="shared" si="96"/>
        <v>90</v>
      </c>
      <c r="EY90" s="567">
        <v>12</v>
      </c>
      <c r="EZ90" s="521">
        <v>6</v>
      </c>
      <c r="FA90" s="564">
        <v>0</v>
      </c>
      <c r="FB90" s="564">
        <v>0</v>
      </c>
      <c r="FC90" s="564"/>
      <c r="FD90" s="564"/>
      <c r="FE90" s="564"/>
      <c r="FF90" s="564">
        <v>0</v>
      </c>
      <c r="FG90" s="564">
        <v>0</v>
      </c>
      <c r="FH90" s="564">
        <f t="shared" si="97"/>
        <v>0</v>
      </c>
      <c r="FI90" s="564">
        <v>0</v>
      </c>
      <c r="FJ90" s="509">
        <v>6</v>
      </c>
      <c r="FK90" s="554">
        <v>0</v>
      </c>
      <c r="FL90" s="554">
        <v>0</v>
      </c>
      <c r="FM90" s="554"/>
      <c r="FN90" s="554"/>
      <c r="FO90" s="554"/>
      <c r="FP90" s="554">
        <v>0</v>
      </c>
      <c r="FQ90" s="554">
        <v>0</v>
      </c>
      <c r="FR90" s="554">
        <f t="shared" si="86"/>
        <v>0</v>
      </c>
      <c r="FS90" s="554">
        <v>0</v>
      </c>
      <c r="FT90" s="524">
        <v>6</v>
      </c>
      <c r="FU90" s="567"/>
      <c r="FV90" s="567"/>
      <c r="FW90" s="567"/>
      <c r="FX90" s="567"/>
      <c r="FY90" s="567"/>
      <c r="FZ90" s="567"/>
      <c r="GA90" s="567"/>
      <c r="GB90" s="567"/>
      <c r="GC90" s="567"/>
      <c r="GD90" s="533">
        <v>6</v>
      </c>
      <c r="GE90" s="573">
        <v>0</v>
      </c>
      <c r="GF90" s="573">
        <v>0</v>
      </c>
      <c r="GG90" s="573"/>
      <c r="GH90" s="573"/>
      <c r="GI90" s="573"/>
      <c r="GJ90" s="573">
        <v>0</v>
      </c>
      <c r="GK90" s="573">
        <v>0</v>
      </c>
      <c r="GL90" s="573">
        <f>+GE90+GF90-GI90-GJ90</f>
        <v>0</v>
      </c>
      <c r="GM90" s="573">
        <v>0</v>
      </c>
      <c r="GN90" s="652">
        <v>6</v>
      </c>
      <c r="GO90" s="554">
        <v>0</v>
      </c>
      <c r="GP90" s="554">
        <v>0</v>
      </c>
      <c r="GQ90" s="554"/>
      <c r="GR90" s="554"/>
      <c r="GS90" s="554"/>
      <c r="GT90" s="554">
        <v>0</v>
      </c>
      <c r="GU90" s="554">
        <v>0</v>
      </c>
      <c r="GV90" s="554">
        <f>+GO90+GP90-GS90-GT90</f>
        <v>0</v>
      </c>
      <c r="GW90" s="554">
        <v>0</v>
      </c>
      <c r="GX90" s="536">
        <v>6</v>
      </c>
      <c r="GY90" s="575"/>
      <c r="GZ90" s="575"/>
      <c r="HA90" s="575"/>
      <c r="HB90" s="575"/>
      <c r="HC90" s="575"/>
      <c r="HD90" s="575"/>
      <c r="HE90" s="575"/>
      <c r="HF90" s="575"/>
      <c r="HG90" s="575"/>
      <c r="HH90" s="704"/>
      <c r="HI90" s="711"/>
      <c r="HJ90" s="711"/>
      <c r="HK90" s="711"/>
      <c r="HL90" s="711"/>
      <c r="HM90" s="711"/>
      <c r="HN90" s="711"/>
      <c r="HO90" s="711"/>
      <c r="HP90" s="711"/>
      <c r="HQ90" s="711"/>
      <c r="HR90" s="765">
        <v>6</v>
      </c>
      <c r="HS90" s="661"/>
      <c r="HT90" s="661"/>
      <c r="HU90" s="661"/>
      <c r="HV90" s="661"/>
      <c r="HW90" s="661"/>
      <c r="HX90" s="661"/>
      <c r="HY90" s="661"/>
      <c r="HZ90" s="661">
        <f t="shared" si="98"/>
        <v>0</v>
      </c>
      <c r="IA90" s="661"/>
    </row>
    <row r="91" spans="1:235" ht="25.2" thickBot="1">
      <c r="A91" s="968">
        <v>7</v>
      </c>
      <c r="B91" s="974">
        <v>0</v>
      </c>
      <c r="C91" s="544"/>
      <c r="D91" s="544"/>
      <c r="E91" s="544"/>
      <c r="F91" s="545"/>
      <c r="G91" s="544"/>
      <c r="H91" s="544">
        <v>610</v>
      </c>
      <c r="I91" s="544">
        <f t="shared" si="99"/>
        <v>0</v>
      </c>
      <c r="J91" s="983">
        <f>62+5</f>
        <v>67</v>
      </c>
      <c r="K91" s="580">
        <v>7</v>
      </c>
      <c r="L91" s="581">
        <v>843</v>
      </c>
      <c r="M91" s="581"/>
      <c r="N91" s="581"/>
      <c r="O91" s="581"/>
      <c r="P91" s="581"/>
      <c r="Q91" s="581"/>
      <c r="R91" s="581"/>
      <c r="S91" s="581">
        <f>+L91+M91+O91-P91-Q91</f>
        <v>843</v>
      </c>
      <c r="T91" s="582">
        <v>49</v>
      </c>
      <c r="U91" s="772">
        <v>7</v>
      </c>
      <c r="V91" s="661">
        <v>0</v>
      </c>
      <c r="W91" s="661"/>
      <c r="X91" s="661"/>
      <c r="Y91" s="661"/>
      <c r="Z91" s="661"/>
      <c r="AA91" s="661"/>
      <c r="AB91" s="661">
        <v>0</v>
      </c>
      <c r="AC91" s="661">
        <f t="shared" si="88"/>
        <v>0</v>
      </c>
      <c r="AD91" s="661">
        <v>0</v>
      </c>
      <c r="AE91" s="509">
        <v>7</v>
      </c>
      <c r="AF91" s="554">
        <v>0</v>
      </c>
      <c r="AG91" s="554"/>
      <c r="AH91" s="554"/>
      <c r="AI91" s="554"/>
      <c r="AJ91" s="555"/>
      <c r="AK91" s="554"/>
      <c r="AL91" s="554">
        <v>680</v>
      </c>
      <c r="AM91" s="554">
        <f t="shared" si="100"/>
        <v>0</v>
      </c>
      <c r="AN91" s="554"/>
      <c r="AO91" s="513">
        <v>7</v>
      </c>
      <c r="AP91" s="558">
        <v>0</v>
      </c>
      <c r="AQ91" s="558">
        <v>0</v>
      </c>
      <c r="AR91" s="558"/>
      <c r="AS91" s="558"/>
      <c r="AT91" s="558"/>
      <c r="AU91" s="558">
        <v>0</v>
      </c>
      <c r="AV91" s="558">
        <v>0</v>
      </c>
      <c r="AW91" s="558">
        <f t="shared" si="89"/>
        <v>0</v>
      </c>
      <c r="AX91" s="558">
        <v>0</v>
      </c>
      <c r="AY91" s="527">
        <v>7</v>
      </c>
      <c r="AZ91" s="569">
        <v>10</v>
      </c>
      <c r="BA91" s="569"/>
      <c r="BB91" s="569"/>
      <c r="BC91" s="569"/>
      <c r="BD91" s="793"/>
      <c r="BE91" s="569"/>
      <c r="BF91" s="793">
        <v>3500</v>
      </c>
      <c r="BG91" s="569">
        <f>AZ91+BA91+BB91+BC91-BD91-BE91</f>
        <v>10</v>
      </c>
      <c r="BH91" s="570">
        <f>5+1</f>
        <v>6</v>
      </c>
      <c r="BI91" s="1061">
        <v>7</v>
      </c>
      <c r="BJ91" s="1062">
        <v>0</v>
      </c>
      <c r="BK91" s="1062"/>
      <c r="BL91" s="1063"/>
      <c r="BM91" s="1063"/>
      <c r="BN91" s="1063"/>
      <c r="BO91" s="1062"/>
      <c r="BP91" s="1062">
        <v>12000</v>
      </c>
      <c r="BQ91" s="1049"/>
      <c r="BR91" s="1049"/>
      <c r="BS91" s="1075"/>
      <c r="BT91" s="1049"/>
      <c r="BU91" s="963">
        <f t="shared" si="85"/>
        <v>0</v>
      </c>
      <c r="BV91" s="1062">
        <f t="shared" si="91"/>
        <v>0</v>
      </c>
      <c r="BW91" s="1064">
        <v>0</v>
      </c>
      <c r="BX91" s="1051">
        <v>7</v>
      </c>
      <c r="BY91" s="554">
        <v>0</v>
      </c>
      <c r="BZ91" s="554"/>
      <c r="CA91" s="554"/>
      <c r="CB91" s="554"/>
      <c r="CC91" s="554"/>
      <c r="CD91" s="554"/>
      <c r="CE91" s="554"/>
      <c r="CF91" s="554">
        <f t="shared" si="92"/>
        <v>0</v>
      </c>
      <c r="CG91" s="554"/>
      <c r="CH91" s="524">
        <v>7</v>
      </c>
      <c r="CI91" s="794">
        <v>0</v>
      </c>
      <c r="CJ91" s="795"/>
      <c r="CK91" s="567"/>
      <c r="CL91" s="567"/>
      <c r="CM91" s="567"/>
      <c r="CN91" s="794">
        <v>0</v>
      </c>
      <c r="CO91" s="567">
        <v>0</v>
      </c>
      <c r="CP91" s="794">
        <f t="shared" si="93"/>
        <v>0</v>
      </c>
      <c r="CQ91" s="567">
        <v>0</v>
      </c>
      <c r="CR91" s="790">
        <v>7</v>
      </c>
      <c r="CS91" s="797">
        <v>0</v>
      </c>
      <c r="CT91" s="797"/>
      <c r="CU91" s="797"/>
      <c r="CV91" s="797"/>
      <c r="CW91" s="798"/>
      <c r="CX91" s="797"/>
      <c r="CY91" s="797"/>
      <c r="CZ91" s="797">
        <f t="shared" si="94"/>
        <v>0</v>
      </c>
      <c r="DA91" s="797">
        <v>0</v>
      </c>
      <c r="DB91" s="524">
        <v>7</v>
      </c>
      <c r="DC91" s="567">
        <v>0</v>
      </c>
      <c r="DD91" s="567"/>
      <c r="DE91" s="567"/>
      <c r="DF91" s="567"/>
      <c r="DG91" s="567"/>
      <c r="DH91" s="567"/>
      <c r="DI91" s="567">
        <v>0</v>
      </c>
      <c r="DJ91" s="567">
        <f t="shared" si="95"/>
        <v>0</v>
      </c>
      <c r="DK91" s="567">
        <v>0</v>
      </c>
      <c r="DL91" s="530">
        <v>7</v>
      </c>
      <c r="DM91" s="571"/>
      <c r="DN91" s="571"/>
      <c r="DO91" s="571"/>
      <c r="DP91" s="571"/>
      <c r="DQ91" s="571"/>
      <c r="DR91" s="571"/>
      <c r="DS91" s="571"/>
      <c r="DT91" s="571"/>
      <c r="DU91" s="571"/>
      <c r="DV91" s="533">
        <v>7</v>
      </c>
      <c r="DW91" s="573"/>
      <c r="DX91" s="573"/>
      <c r="DY91" s="573"/>
      <c r="DZ91" s="573"/>
      <c r="EA91" s="573"/>
      <c r="EB91" s="573"/>
      <c r="EC91" s="573"/>
      <c r="ED91" s="573"/>
      <c r="EE91" s="573"/>
      <c r="EF91" s="765">
        <v>7</v>
      </c>
      <c r="EG91" s="661"/>
      <c r="EH91" s="661"/>
      <c r="EI91" s="661"/>
      <c r="EJ91" s="661"/>
      <c r="EK91" s="661"/>
      <c r="EL91" s="661"/>
      <c r="EM91" s="661"/>
      <c r="EN91" s="661"/>
      <c r="EO91" s="661"/>
      <c r="EP91" s="524">
        <v>7</v>
      </c>
      <c r="EQ91" s="567">
        <v>0</v>
      </c>
      <c r="ER91" s="567"/>
      <c r="ES91" s="567"/>
      <c r="ET91" s="567"/>
      <c r="EU91" s="567"/>
      <c r="EV91" s="567"/>
      <c r="EW91" s="567"/>
      <c r="EX91" s="567">
        <f t="shared" si="96"/>
        <v>0</v>
      </c>
      <c r="EY91" s="567">
        <v>0</v>
      </c>
      <c r="EZ91" s="521">
        <v>7</v>
      </c>
      <c r="FA91" s="564">
        <v>0</v>
      </c>
      <c r="FB91" s="564">
        <v>0</v>
      </c>
      <c r="FC91" s="564"/>
      <c r="FD91" s="564"/>
      <c r="FE91" s="564"/>
      <c r="FF91" s="564">
        <v>0</v>
      </c>
      <c r="FG91" s="564">
        <v>0</v>
      </c>
      <c r="FH91" s="564">
        <f t="shared" si="97"/>
        <v>0</v>
      </c>
      <c r="FI91" s="564">
        <v>0</v>
      </c>
      <c r="FJ91" s="509">
        <v>7</v>
      </c>
      <c r="FK91" s="554"/>
      <c r="FL91" s="554"/>
      <c r="FM91" s="554"/>
      <c r="FN91" s="554"/>
      <c r="FO91" s="554"/>
      <c r="FP91" s="554"/>
      <c r="FQ91" s="554"/>
      <c r="FR91" s="554">
        <f t="shared" si="86"/>
        <v>0</v>
      </c>
      <c r="FS91" s="554">
        <v>0</v>
      </c>
      <c r="FT91" s="524">
        <v>7</v>
      </c>
      <c r="FU91" s="567"/>
      <c r="FV91" s="567"/>
      <c r="FW91" s="567"/>
      <c r="FX91" s="567"/>
      <c r="FY91" s="567"/>
      <c r="FZ91" s="567"/>
      <c r="GA91" s="567"/>
      <c r="GB91" s="567"/>
      <c r="GC91" s="567"/>
      <c r="GD91" s="533">
        <v>7</v>
      </c>
      <c r="GE91" s="573"/>
      <c r="GF91" s="573"/>
      <c r="GG91" s="573"/>
      <c r="GH91" s="573"/>
      <c r="GI91" s="573"/>
      <c r="GJ91" s="573"/>
      <c r="GK91" s="573"/>
      <c r="GL91" s="573">
        <f t="shared" ref="GL91:GL96" si="101">+GE91+GF91-GI91-GJ91</f>
        <v>0</v>
      </c>
      <c r="GM91" s="573"/>
      <c r="GN91" s="652">
        <v>7</v>
      </c>
      <c r="GO91" s="554"/>
      <c r="GP91" s="554"/>
      <c r="GQ91" s="554"/>
      <c r="GR91" s="554"/>
      <c r="GS91" s="554"/>
      <c r="GT91" s="554"/>
      <c r="GU91" s="554"/>
      <c r="GV91" s="554"/>
      <c r="GW91" s="554"/>
      <c r="GX91" s="536">
        <v>7</v>
      </c>
      <c r="GY91" s="575">
        <v>0</v>
      </c>
      <c r="GZ91" s="575">
        <v>0</v>
      </c>
      <c r="HA91" s="575"/>
      <c r="HB91" s="575"/>
      <c r="HC91" s="575"/>
      <c r="HD91" s="575">
        <v>0</v>
      </c>
      <c r="HE91" s="575">
        <v>0</v>
      </c>
      <c r="HF91" s="575">
        <f>+GY91+GZ91-HC91-HD91</f>
        <v>0</v>
      </c>
      <c r="HG91" s="575">
        <v>0</v>
      </c>
      <c r="HH91" s="704"/>
      <c r="HI91" s="711"/>
      <c r="HJ91" s="711"/>
      <c r="HK91" s="711"/>
      <c r="HL91" s="711"/>
      <c r="HM91" s="711"/>
      <c r="HN91" s="711"/>
      <c r="HO91" s="711"/>
      <c r="HP91" s="711"/>
      <c r="HQ91" s="711"/>
      <c r="HR91" s="765">
        <v>7</v>
      </c>
      <c r="HS91" s="661"/>
      <c r="HT91" s="661"/>
      <c r="HU91" s="661"/>
      <c r="HV91" s="661"/>
      <c r="HW91" s="661"/>
      <c r="HX91" s="661"/>
      <c r="HY91" s="661"/>
      <c r="HZ91" s="661">
        <f t="shared" si="98"/>
        <v>0</v>
      </c>
      <c r="IA91" s="661"/>
    </row>
    <row r="92" spans="1:235">
      <c r="A92" s="968">
        <v>8</v>
      </c>
      <c r="B92" s="974">
        <v>0</v>
      </c>
      <c r="C92" s="544"/>
      <c r="D92" s="544"/>
      <c r="E92" s="544"/>
      <c r="F92" s="545"/>
      <c r="G92" s="544"/>
      <c r="H92" s="544">
        <v>610</v>
      </c>
      <c r="I92" s="544">
        <f t="shared" si="99"/>
        <v>0</v>
      </c>
      <c r="J92" s="983">
        <f>30+42</f>
        <v>72</v>
      </c>
      <c r="K92" s="580">
        <v>8</v>
      </c>
      <c r="L92" s="581">
        <v>458</v>
      </c>
      <c r="M92" s="581"/>
      <c r="N92" s="581"/>
      <c r="O92" s="581"/>
      <c r="P92" s="581"/>
      <c r="Q92" s="581"/>
      <c r="R92" s="581"/>
      <c r="S92" s="581">
        <f t="shared" si="87"/>
        <v>458</v>
      </c>
      <c r="T92" s="582">
        <v>10</v>
      </c>
      <c r="U92" s="772">
        <v>8</v>
      </c>
      <c r="V92" s="661">
        <v>0</v>
      </c>
      <c r="W92" s="661"/>
      <c r="X92" s="661"/>
      <c r="Y92" s="661"/>
      <c r="Z92" s="661"/>
      <c r="AA92" s="661"/>
      <c r="AB92" s="661">
        <v>172</v>
      </c>
      <c r="AC92" s="661">
        <f t="shared" si="88"/>
        <v>0</v>
      </c>
      <c r="AD92" s="661">
        <v>0</v>
      </c>
      <c r="AE92" s="509">
        <v>8</v>
      </c>
      <c r="AF92" s="554">
        <v>0</v>
      </c>
      <c r="AG92" s="554"/>
      <c r="AH92" s="554"/>
      <c r="AI92" s="554"/>
      <c r="AJ92" s="555"/>
      <c r="AK92" s="554"/>
      <c r="AL92" s="554">
        <v>680</v>
      </c>
      <c r="AM92" s="554">
        <f t="shared" si="100"/>
        <v>0</v>
      </c>
      <c r="AN92" s="554"/>
      <c r="AO92" s="513">
        <v>8</v>
      </c>
      <c r="AP92" s="558"/>
      <c r="AQ92" s="558"/>
      <c r="AR92" s="558"/>
      <c r="AS92" s="558"/>
      <c r="AT92" s="558"/>
      <c r="AU92" s="558"/>
      <c r="AV92" s="558"/>
      <c r="AW92" s="558">
        <f t="shared" si="89"/>
        <v>0</v>
      </c>
      <c r="AX92" s="558"/>
      <c r="AY92" s="527">
        <v>8</v>
      </c>
      <c r="AZ92" s="569">
        <v>59</v>
      </c>
      <c r="BA92" s="569"/>
      <c r="BB92" s="569"/>
      <c r="BC92" s="569"/>
      <c r="BD92" s="793"/>
      <c r="BE92" s="569"/>
      <c r="BF92" s="793">
        <v>3500</v>
      </c>
      <c r="BG92" s="569">
        <f t="shared" si="90"/>
        <v>59</v>
      </c>
      <c r="BH92" s="569">
        <v>37</v>
      </c>
      <c r="BI92" s="646">
        <v>8</v>
      </c>
      <c r="BJ92" s="1054">
        <v>1467</v>
      </c>
      <c r="BK92" s="1054">
        <v>410</v>
      </c>
      <c r="BL92" s="1055">
        <v>250</v>
      </c>
      <c r="BM92" s="1055"/>
      <c r="BN92" s="1055"/>
      <c r="BO92" s="1054">
        <v>758</v>
      </c>
      <c r="BP92" s="1054">
        <v>12000</v>
      </c>
      <c r="BQ92" s="1039"/>
      <c r="BR92" s="1039"/>
      <c r="BS92" s="1073">
        <v>664</v>
      </c>
      <c r="BT92" s="1039"/>
      <c r="BU92" s="963">
        <f t="shared" si="85"/>
        <v>-664</v>
      </c>
      <c r="BV92" s="1054">
        <f t="shared" si="91"/>
        <v>1369</v>
      </c>
      <c r="BW92" s="1054">
        <v>99</v>
      </c>
      <c r="BX92" s="652">
        <v>8</v>
      </c>
      <c r="BY92" s="554">
        <v>100</v>
      </c>
      <c r="BZ92" s="554"/>
      <c r="CA92" s="554"/>
      <c r="CB92" s="554"/>
      <c r="CC92" s="554"/>
      <c r="CD92" s="554">
        <v>0</v>
      </c>
      <c r="CE92" s="556">
        <v>224</v>
      </c>
      <c r="CF92" s="554">
        <f t="shared" si="92"/>
        <v>100</v>
      </c>
      <c r="CG92" s="554">
        <v>10</v>
      </c>
      <c r="CH92" s="524">
        <v>8</v>
      </c>
      <c r="CI92" s="794">
        <v>0</v>
      </c>
      <c r="CJ92" s="795"/>
      <c r="CK92" s="567"/>
      <c r="CL92" s="567"/>
      <c r="CM92" s="567"/>
      <c r="CN92" s="794">
        <v>0</v>
      </c>
      <c r="CO92" s="567">
        <v>0</v>
      </c>
      <c r="CP92" s="796">
        <f t="shared" si="93"/>
        <v>0</v>
      </c>
      <c r="CQ92" s="567">
        <v>0</v>
      </c>
      <c r="CR92" s="790">
        <v>8</v>
      </c>
      <c r="CS92" s="797">
        <v>0</v>
      </c>
      <c r="CT92" s="797">
        <v>0</v>
      </c>
      <c r="CU92" s="797"/>
      <c r="CV92" s="797"/>
      <c r="CW92" s="798">
        <v>0</v>
      </c>
      <c r="CX92" s="797"/>
      <c r="CY92" s="797">
        <v>170</v>
      </c>
      <c r="CZ92" s="797">
        <f t="shared" si="94"/>
        <v>0</v>
      </c>
      <c r="DA92" s="797">
        <v>0</v>
      </c>
      <c r="DB92" s="524">
        <v>8</v>
      </c>
      <c r="DC92" s="567">
        <v>30</v>
      </c>
      <c r="DD92" s="567"/>
      <c r="DE92" s="567"/>
      <c r="DF92" s="567"/>
      <c r="DG92" s="567"/>
      <c r="DH92" s="567"/>
      <c r="DI92" s="567">
        <v>0</v>
      </c>
      <c r="DJ92" s="567">
        <f t="shared" si="95"/>
        <v>30</v>
      </c>
      <c r="DK92" s="567">
        <v>6</v>
      </c>
      <c r="DL92" s="530">
        <v>8</v>
      </c>
      <c r="DM92" s="571"/>
      <c r="DN92" s="571"/>
      <c r="DO92" s="571"/>
      <c r="DP92" s="571"/>
      <c r="DQ92" s="571"/>
      <c r="DR92" s="571"/>
      <c r="DS92" s="571"/>
      <c r="DT92" s="571"/>
      <c r="DU92" s="571"/>
      <c r="DV92" s="533">
        <v>8</v>
      </c>
      <c r="DW92" s="573"/>
      <c r="DX92" s="573"/>
      <c r="DY92" s="573"/>
      <c r="DZ92" s="573"/>
      <c r="EA92" s="573"/>
      <c r="EB92" s="573"/>
      <c r="EC92" s="573"/>
      <c r="ED92" s="573"/>
      <c r="EE92" s="573"/>
      <c r="EF92" s="765">
        <v>8</v>
      </c>
      <c r="EG92" s="661"/>
      <c r="EH92" s="661"/>
      <c r="EI92" s="661"/>
      <c r="EJ92" s="661"/>
      <c r="EK92" s="661"/>
      <c r="EL92" s="661"/>
      <c r="EM92" s="661"/>
      <c r="EN92" s="661"/>
      <c r="EO92" s="661"/>
      <c r="EP92" s="524">
        <v>8</v>
      </c>
      <c r="EQ92" s="567">
        <v>65</v>
      </c>
      <c r="ER92" s="567"/>
      <c r="ES92" s="567"/>
      <c r="ET92" s="567"/>
      <c r="EU92" s="567"/>
      <c r="EV92" s="567"/>
      <c r="EW92" s="567">
        <v>700</v>
      </c>
      <c r="EX92" s="567">
        <f t="shared" si="96"/>
        <v>65</v>
      </c>
      <c r="EY92" s="567">
        <v>10</v>
      </c>
      <c r="EZ92" s="521">
        <v>8</v>
      </c>
      <c r="FA92" s="564">
        <v>0</v>
      </c>
      <c r="FB92" s="564">
        <v>0</v>
      </c>
      <c r="FC92" s="564"/>
      <c r="FD92" s="564"/>
      <c r="FE92" s="564"/>
      <c r="FF92" s="564">
        <v>0</v>
      </c>
      <c r="FG92" s="564">
        <v>0</v>
      </c>
      <c r="FH92" s="564">
        <f t="shared" si="97"/>
        <v>0</v>
      </c>
      <c r="FI92" s="564">
        <v>0</v>
      </c>
      <c r="FJ92" s="509">
        <v>8</v>
      </c>
      <c r="FK92" s="554">
        <v>0</v>
      </c>
      <c r="FL92" s="554">
        <v>0</v>
      </c>
      <c r="FM92" s="554"/>
      <c r="FN92" s="554"/>
      <c r="FO92" s="554"/>
      <c r="FP92" s="554">
        <v>0</v>
      </c>
      <c r="FQ92" s="554">
        <v>0</v>
      </c>
      <c r="FR92" s="554">
        <f t="shared" si="86"/>
        <v>0</v>
      </c>
      <c r="FS92" s="554"/>
      <c r="FT92" s="524">
        <v>8</v>
      </c>
      <c r="FU92" s="567"/>
      <c r="FV92" s="567"/>
      <c r="FW92" s="567"/>
      <c r="FX92" s="567"/>
      <c r="FY92" s="567"/>
      <c r="FZ92" s="567"/>
      <c r="GA92" s="567"/>
      <c r="GB92" s="567"/>
      <c r="GC92" s="567"/>
      <c r="GD92" s="533">
        <v>8</v>
      </c>
      <c r="GE92" s="573"/>
      <c r="GF92" s="573"/>
      <c r="GG92" s="573"/>
      <c r="GH92" s="573"/>
      <c r="GI92" s="573"/>
      <c r="GJ92" s="573"/>
      <c r="GK92" s="573"/>
      <c r="GL92" s="573">
        <f t="shared" si="101"/>
        <v>0</v>
      </c>
      <c r="GM92" s="573"/>
      <c r="GN92" s="652">
        <v>8</v>
      </c>
      <c r="GO92" s="554"/>
      <c r="GP92" s="554"/>
      <c r="GQ92" s="554"/>
      <c r="GR92" s="554"/>
      <c r="GS92" s="554"/>
      <c r="GT92" s="554"/>
      <c r="GU92" s="554"/>
      <c r="GV92" s="554"/>
      <c r="GW92" s="554"/>
      <c r="GX92" s="536">
        <v>8</v>
      </c>
      <c r="GY92" s="575"/>
      <c r="GZ92" s="575"/>
      <c r="HA92" s="575"/>
      <c r="HB92" s="575"/>
      <c r="HC92" s="575"/>
      <c r="HD92" s="575"/>
      <c r="HE92" s="575"/>
      <c r="HF92" s="575"/>
      <c r="HG92" s="575"/>
      <c r="HH92" s="704"/>
      <c r="HI92" s="711"/>
      <c r="HJ92" s="711"/>
      <c r="HK92" s="711"/>
      <c r="HL92" s="711"/>
      <c r="HM92" s="711"/>
      <c r="HN92" s="711"/>
      <c r="HO92" s="711"/>
      <c r="HP92" s="711"/>
      <c r="HQ92" s="711"/>
      <c r="HR92" s="765">
        <v>8</v>
      </c>
      <c r="HS92" s="661">
        <v>0</v>
      </c>
      <c r="HT92" s="661">
        <v>0</v>
      </c>
      <c r="HU92" s="661"/>
      <c r="HV92" s="661"/>
      <c r="HW92" s="661"/>
      <c r="HX92" s="661">
        <v>0</v>
      </c>
      <c r="HY92" s="661">
        <v>0</v>
      </c>
      <c r="HZ92" s="661">
        <f t="shared" si="98"/>
        <v>0</v>
      </c>
      <c r="IA92" s="661">
        <v>0</v>
      </c>
    </row>
    <row r="93" spans="1:235">
      <c r="A93" s="968">
        <v>9</v>
      </c>
      <c r="B93" s="974">
        <v>0</v>
      </c>
      <c r="C93" s="544"/>
      <c r="D93" s="544"/>
      <c r="E93" s="544"/>
      <c r="F93" s="545"/>
      <c r="G93" s="544"/>
      <c r="H93" s="544">
        <v>610</v>
      </c>
      <c r="I93" s="544">
        <f t="shared" si="99"/>
        <v>0</v>
      </c>
      <c r="J93" s="983">
        <f>25+90+32</f>
        <v>147</v>
      </c>
      <c r="K93" s="580">
        <v>9</v>
      </c>
      <c r="L93" s="581">
        <v>779</v>
      </c>
      <c r="M93" s="581">
        <v>260</v>
      </c>
      <c r="N93" s="581"/>
      <c r="O93" s="581"/>
      <c r="P93" s="581"/>
      <c r="Q93" s="581"/>
      <c r="R93" s="581"/>
      <c r="S93" s="581">
        <f t="shared" si="87"/>
        <v>1039</v>
      </c>
      <c r="T93" s="582">
        <v>74</v>
      </c>
      <c r="U93" s="772">
        <v>9</v>
      </c>
      <c r="V93" s="661">
        <v>0</v>
      </c>
      <c r="W93" s="661"/>
      <c r="X93" s="661"/>
      <c r="Y93" s="661"/>
      <c r="Z93" s="661"/>
      <c r="AA93" s="661">
        <v>0</v>
      </c>
      <c r="AB93" s="661">
        <v>0</v>
      </c>
      <c r="AC93" s="661">
        <f t="shared" si="88"/>
        <v>0</v>
      </c>
      <c r="AD93" s="661">
        <v>0</v>
      </c>
      <c r="AE93" s="509">
        <v>9</v>
      </c>
      <c r="AF93" s="554">
        <v>0</v>
      </c>
      <c r="AG93" s="554"/>
      <c r="AH93" s="554"/>
      <c r="AI93" s="554"/>
      <c r="AJ93" s="555"/>
      <c r="AK93" s="554"/>
      <c r="AL93" s="554">
        <v>680</v>
      </c>
      <c r="AM93" s="554">
        <f t="shared" si="100"/>
        <v>0</v>
      </c>
      <c r="AN93" s="554"/>
      <c r="AO93" s="513">
        <v>9</v>
      </c>
      <c r="AP93" s="558"/>
      <c r="AQ93" s="558"/>
      <c r="AR93" s="558"/>
      <c r="AS93" s="558"/>
      <c r="AT93" s="558"/>
      <c r="AU93" s="558"/>
      <c r="AV93" s="558"/>
      <c r="AW93" s="558">
        <f t="shared" si="89"/>
        <v>0</v>
      </c>
      <c r="AX93" s="558">
        <v>0</v>
      </c>
      <c r="AY93" s="527">
        <v>9</v>
      </c>
      <c r="AZ93" s="569">
        <v>102</v>
      </c>
      <c r="BA93" s="569"/>
      <c r="BB93" s="569"/>
      <c r="BC93" s="569"/>
      <c r="BD93" s="793"/>
      <c r="BE93" s="569"/>
      <c r="BF93" s="793">
        <v>3500</v>
      </c>
      <c r="BG93" s="569">
        <f t="shared" si="90"/>
        <v>102</v>
      </c>
      <c r="BH93" s="569">
        <v>217</v>
      </c>
      <c r="BI93" s="789">
        <v>9</v>
      </c>
      <c r="BJ93" s="937">
        <v>1405</v>
      </c>
      <c r="BK93" s="937">
        <v>280</v>
      </c>
      <c r="BL93" s="966">
        <v>220</v>
      </c>
      <c r="BM93" s="966"/>
      <c r="BN93" s="966"/>
      <c r="BO93" s="937">
        <v>740</v>
      </c>
      <c r="BP93" s="937">
        <v>12000</v>
      </c>
      <c r="BQ93" s="962"/>
      <c r="BR93" s="962"/>
      <c r="BS93" s="1072">
        <v>475</v>
      </c>
      <c r="BT93" s="962"/>
      <c r="BU93" s="963">
        <f t="shared" si="85"/>
        <v>-475</v>
      </c>
      <c r="BV93" s="937">
        <f t="shared" si="91"/>
        <v>1165</v>
      </c>
      <c r="BW93" s="937">
        <v>90</v>
      </c>
      <c r="BX93" s="652">
        <v>9</v>
      </c>
      <c r="BY93" s="554">
        <v>0</v>
      </c>
      <c r="BZ93" s="554">
        <v>0</v>
      </c>
      <c r="CA93" s="554"/>
      <c r="CB93" s="554"/>
      <c r="CC93" s="554">
        <v>0</v>
      </c>
      <c r="CD93" s="554">
        <v>0</v>
      </c>
      <c r="CE93" s="554">
        <v>0</v>
      </c>
      <c r="CF93" s="554">
        <f t="shared" si="92"/>
        <v>0</v>
      </c>
      <c r="CG93" s="554">
        <v>0</v>
      </c>
      <c r="CH93" s="524">
        <v>9</v>
      </c>
      <c r="CI93" s="794">
        <v>0</v>
      </c>
      <c r="CJ93" s="795"/>
      <c r="CK93" s="567"/>
      <c r="CL93" s="567"/>
      <c r="CM93" s="567"/>
      <c r="CN93" s="794">
        <v>0</v>
      </c>
      <c r="CO93" s="567">
        <v>0</v>
      </c>
      <c r="CP93" s="796">
        <f t="shared" si="93"/>
        <v>0</v>
      </c>
      <c r="CQ93" s="567">
        <v>0</v>
      </c>
      <c r="CR93" s="790">
        <v>9</v>
      </c>
      <c r="CS93" s="797">
        <v>0</v>
      </c>
      <c r="CT93" s="797">
        <v>0</v>
      </c>
      <c r="CU93" s="797"/>
      <c r="CV93" s="797"/>
      <c r="CW93" s="798">
        <v>0</v>
      </c>
      <c r="CX93" s="797"/>
      <c r="CY93" s="797">
        <v>0</v>
      </c>
      <c r="CZ93" s="797">
        <f t="shared" si="94"/>
        <v>0</v>
      </c>
      <c r="DA93" s="797">
        <v>0</v>
      </c>
      <c r="DB93" s="524">
        <v>9</v>
      </c>
      <c r="DC93" s="567">
        <v>0</v>
      </c>
      <c r="DD93" s="567"/>
      <c r="DE93" s="567"/>
      <c r="DF93" s="567"/>
      <c r="DG93" s="567"/>
      <c r="DH93" s="567"/>
      <c r="DI93" s="567">
        <v>0</v>
      </c>
      <c r="DJ93" s="567">
        <f t="shared" si="95"/>
        <v>0</v>
      </c>
      <c r="DK93" s="567">
        <v>0</v>
      </c>
      <c r="DL93" s="530">
        <v>9</v>
      </c>
      <c r="DM93" s="571"/>
      <c r="DN93" s="571"/>
      <c r="DO93" s="571"/>
      <c r="DP93" s="571"/>
      <c r="DQ93" s="571"/>
      <c r="DR93" s="571"/>
      <c r="DS93" s="571"/>
      <c r="DT93" s="571"/>
      <c r="DU93" s="571"/>
      <c r="DV93" s="533">
        <v>9</v>
      </c>
      <c r="DW93" s="573"/>
      <c r="DX93" s="573"/>
      <c r="DY93" s="573"/>
      <c r="DZ93" s="573"/>
      <c r="EA93" s="573"/>
      <c r="EB93" s="573"/>
      <c r="EC93" s="573"/>
      <c r="ED93" s="573"/>
      <c r="EE93" s="573"/>
      <c r="EF93" s="765">
        <v>9</v>
      </c>
      <c r="EG93" s="661"/>
      <c r="EH93" s="661"/>
      <c r="EI93" s="661"/>
      <c r="EJ93" s="661"/>
      <c r="EK93" s="661"/>
      <c r="EL93" s="661"/>
      <c r="EM93" s="661"/>
      <c r="EN93" s="661"/>
      <c r="EO93" s="661"/>
      <c r="EP93" s="524">
        <v>9</v>
      </c>
      <c r="EQ93" s="567">
        <v>20</v>
      </c>
      <c r="ER93" s="567"/>
      <c r="ES93" s="567"/>
      <c r="ET93" s="567"/>
      <c r="EU93" s="567"/>
      <c r="EV93" s="567"/>
      <c r="EW93" s="567">
        <v>700</v>
      </c>
      <c r="EX93" s="567">
        <f t="shared" si="96"/>
        <v>20</v>
      </c>
      <c r="EY93" s="567">
        <v>3</v>
      </c>
      <c r="EZ93" s="521">
        <v>9</v>
      </c>
      <c r="FA93" s="564">
        <v>0</v>
      </c>
      <c r="FB93" s="564">
        <v>0</v>
      </c>
      <c r="FC93" s="564"/>
      <c r="FD93" s="564"/>
      <c r="FE93" s="564"/>
      <c r="FF93" s="564">
        <v>0</v>
      </c>
      <c r="FG93" s="564">
        <v>0</v>
      </c>
      <c r="FH93" s="564">
        <f t="shared" si="97"/>
        <v>0</v>
      </c>
      <c r="FI93" s="564">
        <v>0</v>
      </c>
      <c r="FJ93" s="509">
        <v>9</v>
      </c>
      <c r="FK93" s="554">
        <v>0</v>
      </c>
      <c r="FL93" s="554"/>
      <c r="FM93" s="554"/>
      <c r="FN93" s="554"/>
      <c r="FO93" s="554"/>
      <c r="FP93" s="554"/>
      <c r="FQ93" s="554"/>
      <c r="FR93" s="554">
        <f t="shared" si="86"/>
        <v>0</v>
      </c>
      <c r="FS93" s="554">
        <v>0</v>
      </c>
      <c r="FT93" s="524">
        <v>9</v>
      </c>
      <c r="FU93" s="567"/>
      <c r="FV93" s="567"/>
      <c r="FW93" s="567"/>
      <c r="FX93" s="567"/>
      <c r="FY93" s="567"/>
      <c r="FZ93" s="567"/>
      <c r="GA93" s="567"/>
      <c r="GB93" s="567"/>
      <c r="GC93" s="567"/>
      <c r="GD93" s="533">
        <v>9</v>
      </c>
      <c r="GE93" s="573"/>
      <c r="GF93" s="573"/>
      <c r="GG93" s="573"/>
      <c r="GH93" s="573"/>
      <c r="GI93" s="573"/>
      <c r="GJ93" s="573"/>
      <c r="GK93" s="573"/>
      <c r="GL93" s="573">
        <f t="shared" si="101"/>
        <v>0</v>
      </c>
      <c r="GM93" s="573"/>
      <c r="GN93" s="652">
        <v>9</v>
      </c>
      <c r="GO93" s="554"/>
      <c r="GP93" s="554"/>
      <c r="GQ93" s="554"/>
      <c r="GR93" s="554"/>
      <c r="GS93" s="554"/>
      <c r="GT93" s="554"/>
      <c r="GU93" s="554"/>
      <c r="GV93" s="554"/>
      <c r="GW93" s="554"/>
      <c r="GX93" s="536">
        <v>9</v>
      </c>
      <c r="GY93" s="575"/>
      <c r="GZ93" s="575"/>
      <c r="HA93" s="575"/>
      <c r="HB93" s="575"/>
      <c r="HC93" s="575"/>
      <c r="HD93" s="575"/>
      <c r="HE93" s="575"/>
      <c r="HF93" s="575"/>
      <c r="HG93" s="575"/>
      <c r="HH93" s="704"/>
      <c r="HI93" s="711"/>
      <c r="HJ93" s="711"/>
      <c r="HK93" s="711"/>
      <c r="HL93" s="711"/>
      <c r="HM93" s="711"/>
      <c r="HN93" s="711"/>
      <c r="HO93" s="711"/>
      <c r="HP93" s="711"/>
      <c r="HQ93" s="711"/>
      <c r="HR93" s="765">
        <v>9</v>
      </c>
      <c r="HS93" s="661"/>
      <c r="HT93" s="661"/>
      <c r="HU93" s="661"/>
      <c r="HV93" s="661"/>
      <c r="HW93" s="661"/>
      <c r="HX93" s="661"/>
      <c r="HY93" s="661"/>
      <c r="HZ93" s="661">
        <f t="shared" si="98"/>
        <v>0</v>
      </c>
      <c r="IA93" s="661"/>
    </row>
    <row r="94" spans="1:235" ht="25.2" thickBot="1">
      <c r="A94" s="968">
        <v>10</v>
      </c>
      <c r="B94" s="976">
        <v>0</v>
      </c>
      <c r="C94" s="831"/>
      <c r="D94" s="831"/>
      <c r="E94" s="831"/>
      <c r="F94" s="832"/>
      <c r="G94" s="831"/>
      <c r="H94" s="831">
        <v>610</v>
      </c>
      <c r="I94" s="831">
        <f>+B94+C94+D94+E94-F94-G94</f>
        <v>0</v>
      </c>
      <c r="J94" s="833">
        <f>10+33+24</f>
        <v>67</v>
      </c>
      <c r="K94" s="587">
        <v>10</v>
      </c>
      <c r="L94" s="588">
        <v>186</v>
      </c>
      <c r="M94" s="588"/>
      <c r="N94" s="588"/>
      <c r="O94" s="588"/>
      <c r="P94" s="588"/>
      <c r="Q94" s="588"/>
      <c r="R94" s="626"/>
      <c r="S94" s="588">
        <f t="shared" si="87"/>
        <v>186</v>
      </c>
      <c r="T94" s="589">
        <v>19</v>
      </c>
      <c r="U94" s="772">
        <v>10</v>
      </c>
      <c r="V94" s="661">
        <v>0</v>
      </c>
      <c r="W94" s="661"/>
      <c r="X94" s="661"/>
      <c r="Y94" s="661"/>
      <c r="Z94" s="661">
        <v>0</v>
      </c>
      <c r="AA94" s="661">
        <v>0</v>
      </c>
      <c r="AB94" s="661">
        <v>0</v>
      </c>
      <c r="AC94" s="661">
        <f t="shared" si="88"/>
        <v>0</v>
      </c>
      <c r="AD94" s="661">
        <v>0</v>
      </c>
      <c r="AE94" s="509">
        <v>10</v>
      </c>
      <c r="AF94" s="554">
        <v>0</v>
      </c>
      <c r="AG94" s="554"/>
      <c r="AH94" s="554"/>
      <c r="AI94" s="554"/>
      <c r="AJ94" s="555"/>
      <c r="AK94" s="554"/>
      <c r="AL94" s="554">
        <v>680</v>
      </c>
      <c r="AM94" s="554">
        <f t="shared" si="100"/>
        <v>0</v>
      </c>
      <c r="AN94" s="554"/>
      <c r="AO94" s="513">
        <v>10</v>
      </c>
      <c r="AP94" s="558">
        <v>0</v>
      </c>
      <c r="AQ94" s="558">
        <v>0</v>
      </c>
      <c r="AR94" s="558"/>
      <c r="AS94" s="558"/>
      <c r="AT94" s="558"/>
      <c r="AU94" s="558">
        <v>0</v>
      </c>
      <c r="AV94" s="558">
        <v>0</v>
      </c>
      <c r="AW94" s="558">
        <f t="shared" si="89"/>
        <v>0</v>
      </c>
      <c r="AX94" s="558">
        <v>0</v>
      </c>
      <c r="AY94" s="527">
        <v>10</v>
      </c>
      <c r="AZ94" s="569">
        <v>61</v>
      </c>
      <c r="BA94" s="569"/>
      <c r="BB94" s="569"/>
      <c r="BC94" s="569"/>
      <c r="BD94" s="793"/>
      <c r="BE94" s="569"/>
      <c r="BF94" s="793">
        <v>3500</v>
      </c>
      <c r="BG94" s="569">
        <f t="shared" si="90"/>
        <v>61</v>
      </c>
      <c r="BH94" s="569">
        <v>188</v>
      </c>
      <c r="BI94" s="789">
        <v>10</v>
      </c>
      <c r="BJ94" s="937">
        <v>634</v>
      </c>
      <c r="BK94" s="937">
        <v>198</v>
      </c>
      <c r="BL94" s="966">
        <v>100</v>
      </c>
      <c r="BM94" s="966"/>
      <c r="BN94" s="966"/>
      <c r="BO94" s="937">
        <v>290</v>
      </c>
      <c r="BP94" s="937">
        <v>12000</v>
      </c>
      <c r="BQ94" s="962"/>
      <c r="BR94" s="962"/>
      <c r="BS94" s="1072">
        <v>315</v>
      </c>
      <c r="BT94" s="962"/>
      <c r="BU94" s="963">
        <f t="shared" si="85"/>
        <v>-315</v>
      </c>
      <c r="BV94" s="937">
        <f t="shared" si="91"/>
        <v>642</v>
      </c>
      <c r="BW94" s="937">
        <v>64</v>
      </c>
      <c r="BX94" s="652">
        <v>10</v>
      </c>
      <c r="BY94" s="554">
        <v>0</v>
      </c>
      <c r="BZ94" s="554">
        <v>0</v>
      </c>
      <c r="CA94" s="554"/>
      <c r="CB94" s="554"/>
      <c r="CC94" s="554"/>
      <c r="CD94" s="554">
        <v>0</v>
      </c>
      <c r="CE94" s="554">
        <v>0</v>
      </c>
      <c r="CF94" s="554">
        <f t="shared" si="92"/>
        <v>0</v>
      </c>
      <c r="CG94" s="554">
        <v>0</v>
      </c>
      <c r="CH94" s="524">
        <v>10</v>
      </c>
      <c r="CI94" s="794">
        <v>0</v>
      </c>
      <c r="CJ94" s="795"/>
      <c r="CK94" s="567"/>
      <c r="CL94" s="567"/>
      <c r="CM94" s="567"/>
      <c r="CN94" s="794">
        <v>0</v>
      </c>
      <c r="CO94" s="567">
        <v>0</v>
      </c>
      <c r="CP94" s="794">
        <f t="shared" si="93"/>
        <v>0</v>
      </c>
      <c r="CQ94" s="567">
        <v>0</v>
      </c>
      <c r="CR94" s="790">
        <v>10</v>
      </c>
      <c r="CS94" s="797">
        <v>0</v>
      </c>
      <c r="CT94" s="797">
        <v>0</v>
      </c>
      <c r="CU94" s="797"/>
      <c r="CV94" s="797"/>
      <c r="CW94" s="798">
        <v>0</v>
      </c>
      <c r="CX94" s="797"/>
      <c r="CY94" s="797">
        <v>0</v>
      </c>
      <c r="CZ94" s="797">
        <f t="shared" si="94"/>
        <v>0</v>
      </c>
      <c r="DA94" s="797">
        <v>0</v>
      </c>
      <c r="DB94" s="524">
        <v>10</v>
      </c>
      <c r="DC94" s="567">
        <v>0</v>
      </c>
      <c r="DD94" s="567"/>
      <c r="DE94" s="567"/>
      <c r="DF94" s="567"/>
      <c r="DG94" s="567"/>
      <c r="DH94" s="567"/>
      <c r="DI94" s="567">
        <v>183</v>
      </c>
      <c r="DJ94" s="567">
        <f t="shared" si="95"/>
        <v>0</v>
      </c>
      <c r="DK94" s="567">
        <v>0</v>
      </c>
      <c r="DL94" s="530">
        <v>10</v>
      </c>
      <c r="DM94" s="571"/>
      <c r="DN94" s="571"/>
      <c r="DO94" s="571"/>
      <c r="DP94" s="571"/>
      <c r="DQ94" s="571"/>
      <c r="DR94" s="571"/>
      <c r="DS94" s="571"/>
      <c r="DT94" s="571"/>
      <c r="DU94" s="571"/>
      <c r="DV94" s="533">
        <v>10</v>
      </c>
      <c r="DW94" s="573"/>
      <c r="DX94" s="573"/>
      <c r="DY94" s="573"/>
      <c r="DZ94" s="573"/>
      <c r="EA94" s="573"/>
      <c r="EB94" s="573"/>
      <c r="EC94" s="573"/>
      <c r="ED94" s="573"/>
      <c r="EE94" s="573"/>
      <c r="EF94" s="765">
        <v>10</v>
      </c>
      <c r="EG94" s="661"/>
      <c r="EH94" s="661"/>
      <c r="EI94" s="661"/>
      <c r="EJ94" s="661"/>
      <c r="EK94" s="661"/>
      <c r="EL94" s="661"/>
      <c r="EM94" s="661"/>
      <c r="EN94" s="661"/>
      <c r="EO94" s="661"/>
      <c r="EP94" s="524">
        <v>10</v>
      </c>
      <c r="EQ94" s="567">
        <v>30</v>
      </c>
      <c r="ER94" s="567"/>
      <c r="ES94" s="567"/>
      <c r="ET94" s="567"/>
      <c r="EU94" s="567"/>
      <c r="EV94" s="567"/>
      <c r="EW94" s="567">
        <v>700</v>
      </c>
      <c r="EX94" s="567">
        <f t="shared" si="96"/>
        <v>30</v>
      </c>
      <c r="EY94" s="567">
        <v>5</v>
      </c>
      <c r="EZ94" s="521">
        <v>10</v>
      </c>
      <c r="FA94" s="564">
        <v>0</v>
      </c>
      <c r="FB94" s="564">
        <v>0</v>
      </c>
      <c r="FC94" s="564"/>
      <c r="FD94" s="564"/>
      <c r="FE94" s="564"/>
      <c r="FF94" s="564">
        <v>0</v>
      </c>
      <c r="FG94" s="564">
        <v>0</v>
      </c>
      <c r="FH94" s="564">
        <f t="shared" si="97"/>
        <v>0</v>
      </c>
      <c r="FI94" s="564">
        <v>0</v>
      </c>
      <c r="FJ94" s="509">
        <v>10</v>
      </c>
      <c r="FK94" s="554">
        <v>0</v>
      </c>
      <c r="FL94" s="554">
        <v>0</v>
      </c>
      <c r="FM94" s="554"/>
      <c r="FN94" s="554"/>
      <c r="FO94" s="554"/>
      <c r="FP94" s="554">
        <v>0</v>
      </c>
      <c r="FQ94" s="554">
        <v>0</v>
      </c>
      <c r="FR94" s="554">
        <f t="shared" si="86"/>
        <v>0</v>
      </c>
      <c r="FS94" s="554">
        <v>0</v>
      </c>
      <c r="FT94" s="524">
        <v>10</v>
      </c>
      <c r="FU94" s="567">
        <v>0</v>
      </c>
      <c r="FV94" s="567">
        <v>0</v>
      </c>
      <c r="FW94" s="567"/>
      <c r="FX94" s="567"/>
      <c r="FY94" s="567"/>
      <c r="FZ94" s="567">
        <v>0</v>
      </c>
      <c r="GA94" s="567">
        <v>0</v>
      </c>
      <c r="GB94" s="567">
        <f>+FU94+FV94-FY94-FZ94</f>
        <v>0</v>
      </c>
      <c r="GC94" s="567">
        <v>0</v>
      </c>
      <c r="GD94" s="533">
        <v>10</v>
      </c>
      <c r="GE94" s="573">
        <v>0</v>
      </c>
      <c r="GF94" s="573">
        <v>0</v>
      </c>
      <c r="GG94" s="573"/>
      <c r="GH94" s="573"/>
      <c r="GI94" s="573"/>
      <c r="GJ94" s="573">
        <v>0</v>
      </c>
      <c r="GK94" s="573">
        <v>0</v>
      </c>
      <c r="GL94" s="573">
        <f t="shared" si="101"/>
        <v>0</v>
      </c>
      <c r="GM94" s="573">
        <v>0</v>
      </c>
      <c r="GN94" s="652">
        <v>10</v>
      </c>
      <c r="GO94" s="554"/>
      <c r="GP94" s="554"/>
      <c r="GQ94" s="554"/>
      <c r="GR94" s="554"/>
      <c r="GS94" s="554"/>
      <c r="GT94" s="554"/>
      <c r="GU94" s="554"/>
      <c r="GV94" s="554"/>
      <c r="GW94" s="554"/>
      <c r="GX94" s="536">
        <v>10</v>
      </c>
      <c r="GY94" s="575"/>
      <c r="GZ94" s="575"/>
      <c r="HA94" s="575"/>
      <c r="HB94" s="575"/>
      <c r="HC94" s="575"/>
      <c r="HD94" s="575"/>
      <c r="HE94" s="575"/>
      <c r="HF94" s="575"/>
      <c r="HG94" s="575"/>
      <c r="HH94" s="704"/>
      <c r="HI94" s="711"/>
      <c r="HJ94" s="711"/>
      <c r="HK94" s="711"/>
      <c r="HL94" s="711"/>
      <c r="HM94" s="711"/>
      <c r="HN94" s="711"/>
      <c r="HO94" s="711"/>
      <c r="HP94" s="711"/>
      <c r="HQ94" s="711"/>
      <c r="HR94" s="765">
        <v>10</v>
      </c>
      <c r="HS94" s="661"/>
      <c r="HT94" s="661"/>
      <c r="HU94" s="661"/>
      <c r="HV94" s="661"/>
      <c r="HW94" s="661"/>
      <c r="HX94" s="661"/>
      <c r="HY94" s="661"/>
      <c r="HZ94" s="661">
        <f t="shared" si="98"/>
        <v>0</v>
      </c>
      <c r="IA94" s="661"/>
    </row>
    <row r="95" spans="1:235" ht="25.2" thickBot="1">
      <c r="A95" s="968">
        <v>11</v>
      </c>
      <c r="B95" s="1003">
        <v>0</v>
      </c>
      <c r="C95" s="836"/>
      <c r="D95" s="836"/>
      <c r="E95" s="836"/>
      <c r="F95" s="837"/>
      <c r="G95" s="836"/>
      <c r="H95" s="836">
        <v>610</v>
      </c>
      <c r="I95" s="836">
        <f>+B95+C95+D95+E95-F95-G95</f>
        <v>0</v>
      </c>
      <c r="J95" s="838">
        <f>25+28+26</f>
        <v>79</v>
      </c>
      <c r="K95" s="716">
        <v>11</v>
      </c>
      <c r="L95" s="693">
        <v>760</v>
      </c>
      <c r="M95" s="693"/>
      <c r="N95" s="693"/>
      <c r="O95" s="693"/>
      <c r="P95" s="693"/>
      <c r="Q95" s="693"/>
      <c r="R95" s="548"/>
      <c r="S95" s="693">
        <f t="shared" si="87"/>
        <v>760</v>
      </c>
      <c r="T95" s="695">
        <v>66</v>
      </c>
      <c r="U95" s="772">
        <v>11</v>
      </c>
      <c r="V95" s="661">
        <v>0</v>
      </c>
      <c r="W95" s="661"/>
      <c r="X95" s="661"/>
      <c r="Y95" s="661"/>
      <c r="Z95" s="661"/>
      <c r="AA95" s="661">
        <v>0</v>
      </c>
      <c r="AB95" s="661">
        <v>0</v>
      </c>
      <c r="AC95" s="661">
        <f t="shared" si="88"/>
        <v>0</v>
      </c>
      <c r="AD95" s="661">
        <v>0</v>
      </c>
      <c r="AE95" s="509">
        <v>11</v>
      </c>
      <c r="AF95" s="554">
        <v>0</v>
      </c>
      <c r="AG95" s="554"/>
      <c r="AH95" s="554"/>
      <c r="AI95" s="554"/>
      <c r="AJ95" s="555"/>
      <c r="AK95" s="554"/>
      <c r="AL95" s="554">
        <v>680</v>
      </c>
      <c r="AM95" s="554">
        <f t="shared" si="100"/>
        <v>0</v>
      </c>
      <c r="AN95" s="554"/>
      <c r="AO95" s="513">
        <v>11</v>
      </c>
      <c r="AP95" s="558">
        <v>0</v>
      </c>
      <c r="AQ95" s="558">
        <v>0</v>
      </c>
      <c r="AR95" s="558"/>
      <c r="AS95" s="558"/>
      <c r="AT95" s="558"/>
      <c r="AU95" s="558">
        <v>0</v>
      </c>
      <c r="AV95" s="558">
        <v>0</v>
      </c>
      <c r="AW95" s="558">
        <f t="shared" si="89"/>
        <v>0</v>
      </c>
      <c r="AX95" s="558">
        <v>0</v>
      </c>
      <c r="AY95" s="527">
        <v>11</v>
      </c>
      <c r="AZ95" s="569">
        <v>63</v>
      </c>
      <c r="BA95" s="569"/>
      <c r="BB95" s="569"/>
      <c r="BC95" s="569"/>
      <c r="BD95" s="793"/>
      <c r="BE95" s="569"/>
      <c r="BF95" s="793">
        <v>3500</v>
      </c>
      <c r="BG95" s="569">
        <f t="shared" si="90"/>
        <v>63</v>
      </c>
      <c r="BH95" s="569">
        <v>319</v>
      </c>
      <c r="BI95" s="789">
        <v>11</v>
      </c>
      <c r="BJ95" s="937">
        <v>968</v>
      </c>
      <c r="BK95" s="937">
        <v>290</v>
      </c>
      <c r="BL95" s="966">
        <v>120</v>
      </c>
      <c r="BM95" s="966"/>
      <c r="BN95" s="966"/>
      <c r="BO95" s="937">
        <v>402</v>
      </c>
      <c r="BP95" s="937">
        <v>12000</v>
      </c>
      <c r="BQ95" s="965"/>
      <c r="BR95" s="962"/>
      <c r="BS95" s="1072">
        <v>372</v>
      </c>
      <c r="BT95" s="962"/>
      <c r="BU95" s="963">
        <f t="shared" si="85"/>
        <v>-372</v>
      </c>
      <c r="BV95" s="937">
        <f t="shared" si="91"/>
        <v>976</v>
      </c>
      <c r="BW95" s="937">
        <v>52</v>
      </c>
      <c r="BX95" s="652">
        <v>11</v>
      </c>
      <c r="BY95" s="554">
        <v>0</v>
      </c>
      <c r="BZ95" s="554"/>
      <c r="CA95" s="554"/>
      <c r="CB95" s="554"/>
      <c r="CC95" s="554"/>
      <c r="CD95" s="554"/>
      <c r="CE95" s="554"/>
      <c r="CF95" s="554">
        <f t="shared" si="92"/>
        <v>0</v>
      </c>
      <c r="CG95" s="554"/>
      <c r="CH95" s="524">
        <v>11</v>
      </c>
      <c r="CI95" s="794">
        <v>0</v>
      </c>
      <c r="CJ95" s="795"/>
      <c r="CK95" s="567"/>
      <c r="CL95" s="567"/>
      <c r="CM95" s="567"/>
      <c r="CN95" s="794">
        <v>0</v>
      </c>
      <c r="CO95" s="567">
        <v>0</v>
      </c>
      <c r="CP95" s="794">
        <f t="shared" si="93"/>
        <v>0</v>
      </c>
      <c r="CQ95" s="567">
        <v>0</v>
      </c>
      <c r="CR95" s="790">
        <v>11</v>
      </c>
      <c r="CS95" s="797">
        <v>0</v>
      </c>
      <c r="CT95" s="797">
        <v>0</v>
      </c>
      <c r="CU95" s="797"/>
      <c r="CV95" s="797"/>
      <c r="CW95" s="798"/>
      <c r="CX95" s="797">
        <v>0</v>
      </c>
      <c r="CY95" s="797">
        <v>0</v>
      </c>
      <c r="CZ95" s="797">
        <f t="shared" si="94"/>
        <v>0</v>
      </c>
      <c r="DA95" s="797">
        <v>0</v>
      </c>
      <c r="DB95" s="524">
        <v>11</v>
      </c>
      <c r="DC95" s="567">
        <v>0</v>
      </c>
      <c r="DD95" s="567"/>
      <c r="DE95" s="567"/>
      <c r="DF95" s="567"/>
      <c r="DG95" s="567"/>
      <c r="DH95" s="567"/>
      <c r="DI95" s="567">
        <v>0</v>
      </c>
      <c r="DJ95" s="567">
        <f t="shared" si="95"/>
        <v>0</v>
      </c>
      <c r="DK95" s="567">
        <v>0</v>
      </c>
      <c r="DL95" s="530">
        <v>11</v>
      </c>
      <c r="DM95" s="571"/>
      <c r="DN95" s="571"/>
      <c r="DO95" s="571"/>
      <c r="DP95" s="571"/>
      <c r="DQ95" s="571"/>
      <c r="DR95" s="571"/>
      <c r="DS95" s="571"/>
      <c r="DT95" s="571"/>
      <c r="DU95" s="571"/>
      <c r="DV95" s="533">
        <v>11</v>
      </c>
      <c r="DW95" s="573"/>
      <c r="DX95" s="573"/>
      <c r="DY95" s="573"/>
      <c r="DZ95" s="573"/>
      <c r="EA95" s="573"/>
      <c r="EB95" s="573"/>
      <c r="EC95" s="573"/>
      <c r="ED95" s="573"/>
      <c r="EE95" s="573"/>
      <c r="EF95" s="765">
        <v>11</v>
      </c>
      <c r="EG95" s="661"/>
      <c r="EH95" s="661"/>
      <c r="EI95" s="661"/>
      <c r="EJ95" s="661"/>
      <c r="EK95" s="661"/>
      <c r="EL95" s="661"/>
      <c r="EM95" s="661"/>
      <c r="EN95" s="661"/>
      <c r="EO95" s="661"/>
      <c r="EP95" s="524">
        <v>11</v>
      </c>
      <c r="EQ95" s="567">
        <v>80</v>
      </c>
      <c r="ER95" s="567"/>
      <c r="ES95" s="567"/>
      <c r="ET95" s="567"/>
      <c r="EU95" s="567"/>
      <c r="EV95" s="567"/>
      <c r="EW95" s="567">
        <v>0</v>
      </c>
      <c r="EX95" s="567">
        <f t="shared" si="96"/>
        <v>80</v>
      </c>
      <c r="EY95" s="567">
        <v>18</v>
      </c>
      <c r="EZ95" s="521">
        <v>11</v>
      </c>
      <c r="FA95" s="564">
        <v>0</v>
      </c>
      <c r="FB95" s="564">
        <v>0</v>
      </c>
      <c r="FC95" s="564"/>
      <c r="FD95" s="564"/>
      <c r="FE95" s="564"/>
      <c r="FF95" s="564">
        <v>0</v>
      </c>
      <c r="FG95" s="564">
        <v>0</v>
      </c>
      <c r="FH95" s="564">
        <f t="shared" si="97"/>
        <v>0</v>
      </c>
      <c r="FI95" s="564">
        <v>0</v>
      </c>
      <c r="FJ95" s="509">
        <v>11</v>
      </c>
      <c r="FK95" s="554"/>
      <c r="FL95" s="554"/>
      <c r="FM95" s="554"/>
      <c r="FN95" s="554"/>
      <c r="FO95" s="554"/>
      <c r="FP95" s="554"/>
      <c r="FQ95" s="554"/>
      <c r="FR95" s="554">
        <f t="shared" si="86"/>
        <v>0</v>
      </c>
      <c r="FS95" s="554"/>
      <c r="FT95" s="524">
        <v>11</v>
      </c>
      <c r="FU95" s="567"/>
      <c r="FV95" s="567"/>
      <c r="FW95" s="567"/>
      <c r="FX95" s="567"/>
      <c r="FY95" s="567"/>
      <c r="FZ95" s="567"/>
      <c r="GA95" s="567"/>
      <c r="GB95" s="567"/>
      <c r="GC95" s="567"/>
      <c r="GD95" s="533">
        <v>11</v>
      </c>
      <c r="GE95" s="573"/>
      <c r="GF95" s="573"/>
      <c r="GG95" s="573"/>
      <c r="GH95" s="573"/>
      <c r="GI95" s="573"/>
      <c r="GJ95" s="573"/>
      <c r="GK95" s="573"/>
      <c r="GL95" s="573">
        <f t="shared" si="101"/>
        <v>0</v>
      </c>
      <c r="GM95" s="573"/>
      <c r="GN95" s="652">
        <v>11</v>
      </c>
      <c r="GO95" s="554"/>
      <c r="GP95" s="554"/>
      <c r="GQ95" s="554"/>
      <c r="GR95" s="554"/>
      <c r="GS95" s="554"/>
      <c r="GT95" s="554"/>
      <c r="GU95" s="554"/>
      <c r="GV95" s="554"/>
      <c r="GW95" s="554"/>
      <c r="GX95" s="536">
        <v>11</v>
      </c>
      <c r="GY95" s="575"/>
      <c r="GZ95" s="575"/>
      <c r="HA95" s="575"/>
      <c r="HB95" s="575"/>
      <c r="HC95" s="575"/>
      <c r="HD95" s="575"/>
      <c r="HE95" s="575"/>
      <c r="HF95" s="575"/>
      <c r="HG95" s="575"/>
      <c r="HH95" s="704"/>
      <c r="HI95" s="711"/>
      <c r="HJ95" s="711"/>
      <c r="HK95" s="711"/>
      <c r="HL95" s="711"/>
      <c r="HM95" s="711"/>
      <c r="HN95" s="711"/>
      <c r="HO95" s="711"/>
      <c r="HP95" s="711"/>
      <c r="HQ95" s="711"/>
      <c r="HR95" s="765">
        <v>11</v>
      </c>
      <c r="HS95" s="661"/>
      <c r="HT95" s="661"/>
      <c r="HU95" s="661"/>
      <c r="HV95" s="661"/>
      <c r="HW95" s="661"/>
      <c r="HX95" s="661"/>
      <c r="HY95" s="661"/>
      <c r="HZ95" s="661">
        <f t="shared" si="98"/>
        <v>0</v>
      </c>
      <c r="IA95" s="661"/>
    </row>
    <row r="96" spans="1:235" ht="25.2" thickBot="1">
      <c r="A96" s="543">
        <v>12</v>
      </c>
      <c r="B96" s="970">
        <v>0</v>
      </c>
      <c r="C96" s="970"/>
      <c r="D96" s="970"/>
      <c r="E96" s="970"/>
      <c r="F96" s="1002"/>
      <c r="G96" s="970"/>
      <c r="H96" s="970">
        <v>610</v>
      </c>
      <c r="I96" s="970">
        <f t="shared" si="99"/>
        <v>0</v>
      </c>
      <c r="J96" s="989">
        <f>20+95+18</f>
        <v>133</v>
      </c>
      <c r="K96" s="716">
        <v>12</v>
      </c>
      <c r="L96" s="693">
        <v>918</v>
      </c>
      <c r="M96" s="693"/>
      <c r="N96" s="693"/>
      <c r="O96" s="693"/>
      <c r="P96" s="693"/>
      <c r="Q96" s="693"/>
      <c r="R96" s="548"/>
      <c r="S96" s="693">
        <f t="shared" si="87"/>
        <v>918</v>
      </c>
      <c r="T96" s="695">
        <v>65</v>
      </c>
      <c r="U96" s="772">
        <v>12</v>
      </c>
      <c r="V96" s="661">
        <v>40</v>
      </c>
      <c r="W96" s="661"/>
      <c r="X96" s="661"/>
      <c r="Y96" s="661"/>
      <c r="Z96" s="661"/>
      <c r="AA96" s="661">
        <v>0</v>
      </c>
      <c r="AB96" s="661">
        <v>0</v>
      </c>
      <c r="AC96" s="661">
        <f t="shared" si="88"/>
        <v>40</v>
      </c>
      <c r="AD96" s="661">
        <v>5</v>
      </c>
      <c r="AE96" s="509">
        <v>12</v>
      </c>
      <c r="AF96" s="554">
        <v>0</v>
      </c>
      <c r="AG96" s="554"/>
      <c r="AH96" s="554"/>
      <c r="AI96" s="554"/>
      <c r="AJ96" s="555"/>
      <c r="AK96" s="554"/>
      <c r="AL96" s="554">
        <v>680</v>
      </c>
      <c r="AM96" s="554">
        <f t="shared" si="100"/>
        <v>0</v>
      </c>
      <c r="AN96" s="554"/>
      <c r="AO96" s="513">
        <v>12</v>
      </c>
      <c r="AP96" s="558">
        <v>0</v>
      </c>
      <c r="AQ96" s="558">
        <v>0</v>
      </c>
      <c r="AR96" s="558"/>
      <c r="AS96" s="558"/>
      <c r="AT96" s="558">
        <v>0</v>
      </c>
      <c r="AU96" s="558">
        <v>0</v>
      </c>
      <c r="AV96" s="558">
        <v>0</v>
      </c>
      <c r="AW96" s="558">
        <f t="shared" si="89"/>
        <v>0</v>
      </c>
      <c r="AX96" s="558">
        <v>0</v>
      </c>
      <c r="AY96" s="527">
        <v>12</v>
      </c>
      <c r="AZ96" s="569">
        <v>135</v>
      </c>
      <c r="BA96" s="569"/>
      <c r="BB96" s="569"/>
      <c r="BC96" s="569"/>
      <c r="BD96" s="793"/>
      <c r="BE96" s="569"/>
      <c r="BF96" s="793">
        <v>3500</v>
      </c>
      <c r="BG96" s="569">
        <f t="shared" si="90"/>
        <v>135</v>
      </c>
      <c r="BH96" s="569">
        <v>196</v>
      </c>
      <c r="BI96" s="789">
        <v>12</v>
      </c>
      <c r="BJ96" s="937">
        <v>667</v>
      </c>
      <c r="BK96" s="937">
        <v>250</v>
      </c>
      <c r="BL96" s="966">
        <v>100</v>
      </c>
      <c r="BM96" s="966"/>
      <c r="BN96" s="966"/>
      <c r="BO96" s="937">
        <v>350</v>
      </c>
      <c r="BP96" s="937">
        <v>12000</v>
      </c>
      <c r="BQ96" s="965"/>
      <c r="BR96" s="962"/>
      <c r="BS96" s="1072">
        <v>150</v>
      </c>
      <c r="BT96" s="962"/>
      <c r="BU96" s="963">
        <f t="shared" si="85"/>
        <v>-150</v>
      </c>
      <c r="BV96" s="937">
        <f t="shared" si="91"/>
        <v>667</v>
      </c>
      <c r="BW96" s="937">
        <v>34</v>
      </c>
      <c r="BX96" s="652">
        <v>12</v>
      </c>
      <c r="BY96" s="554">
        <v>0</v>
      </c>
      <c r="BZ96" s="554">
        <v>0</v>
      </c>
      <c r="CA96" s="554"/>
      <c r="CB96" s="554"/>
      <c r="CC96" s="554"/>
      <c r="CD96" s="554">
        <v>0</v>
      </c>
      <c r="CE96" s="554">
        <v>0</v>
      </c>
      <c r="CF96" s="554">
        <f t="shared" si="92"/>
        <v>0</v>
      </c>
      <c r="CG96" s="554">
        <v>0</v>
      </c>
      <c r="CH96" s="524">
        <v>12</v>
      </c>
      <c r="CI96" s="794">
        <v>0</v>
      </c>
      <c r="CJ96" s="795"/>
      <c r="CK96" s="567"/>
      <c r="CL96" s="567"/>
      <c r="CM96" s="567"/>
      <c r="CN96" s="794">
        <v>0</v>
      </c>
      <c r="CO96" s="567">
        <v>0</v>
      </c>
      <c r="CP96" s="794">
        <f t="shared" si="93"/>
        <v>0</v>
      </c>
      <c r="CQ96" s="567">
        <v>0</v>
      </c>
      <c r="CR96" s="790">
        <v>12</v>
      </c>
      <c r="CS96" s="797">
        <v>0</v>
      </c>
      <c r="CT96" s="797">
        <v>0</v>
      </c>
      <c r="CU96" s="797"/>
      <c r="CV96" s="797"/>
      <c r="CW96" s="798">
        <v>0</v>
      </c>
      <c r="CX96" s="797">
        <v>0</v>
      </c>
      <c r="CY96" s="797">
        <v>0</v>
      </c>
      <c r="CZ96" s="797">
        <f t="shared" si="94"/>
        <v>0</v>
      </c>
      <c r="DA96" s="797">
        <v>0</v>
      </c>
      <c r="DB96" s="524">
        <v>12</v>
      </c>
      <c r="DC96" s="567">
        <v>0</v>
      </c>
      <c r="DD96" s="567">
        <v>0</v>
      </c>
      <c r="DE96" s="567"/>
      <c r="DF96" s="567"/>
      <c r="DG96" s="567"/>
      <c r="DH96" s="567">
        <v>0</v>
      </c>
      <c r="DI96" s="567">
        <v>0</v>
      </c>
      <c r="DJ96" s="567">
        <f t="shared" si="95"/>
        <v>0</v>
      </c>
      <c r="DK96" s="567">
        <v>0</v>
      </c>
      <c r="DL96" s="530">
        <v>12</v>
      </c>
      <c r="DM96" s="571"/>
      <c r="DN96" s="571"/>
      <c r="DO96" s="571"/>
      <c r="DP96" s="571"/>
      <c r="DQ96" s="571"/>
      <c r="DR96" s="571"/>
      <c r="DS96" s="571"/>
      <c r="DT96" s="571"/>
      <c r="DU96" s="571"/>
      <c r="DV96" s="533">
        <v>12</v>
      </c>
      <c r="DW96" s="573"/>
      <c r="DX96" s="573"/>
      <c r="DY96" s="573"/>
      <c r="DZ96" s="573"/>
      <c r="EA96" s="573"/>
      <c r="EB96" s="573"/>
      <c r="EC96" s="573"/>
      <c r="ED96" s="573"/>
      <c r="EE96" s="573"/>
      <c r="EF96" s="765">
        <v>12</v>
      </c>
      <c r="EG96" s="661"/>
      <c r="EH96" s="661"/>
      <c r="EI96" s="661"/>
      <c r="EJ96" s="661"/>
      <c r="EK96" s="661"/>
      <c r="EL96" s="661"/>
      <c r="EM96" s="661"/>
      <c r="EN96" s="661"/>
      <c r="EO96" s="661"/>
      <c r="EP96" s="524">
        <v>12</v>
      </c>
      <c r="EQ96" s="567">
        <v>0</v>
      </c>
      <c r="ER96" s="567"/>
      <c r="ES96" s="567"/>
      <c r="ET96" s="567"/>
      <c r="EU96" s="567"/>
      <c r="EV96" s="567"/>
      <c r="EW96" s="567">
        <v>0</v>
      </c>
      <c r="EX96" s="567">
        <f t="shared" si="96"/>
        <v>0</v>
      </c>
      <c r="EY96" s="567">
        <v>0</v>
      </c>
      <c r="EZ96" s="521">
        <v>12</v>
      </c>
      <c r="FA96" s="564">
        <v>0</v>
      </c>
      <c r="FB96" s="564">
        <v>0</v>
      </c>
      <c r="FC96" s="564"/>
      <c r="FD96" s="564"/>
      <c r="FE96" s="564"/>
      <c r="FF96" s="564">
        <v>0</v>
      </c>
      <c r="FG96" s="564">
        <v>0</v>
      </c>
      <c r="FH96" s="564">
        <f t="shared" si="97"/>
        <v>0</v>
      </c>
      <c r="FI96" s="564">
        <v>0</v>
      </c>
      <c r="FJ96" s="509">
        <v>12</v>
      </c>
      <c r="FK96" s="554"/>
      <c r="FL96" s="554"/>
      <c r="FM96" s="554"/>
      <c r="FN96" s="554"/>
      <c r="FO96" s="554"/>
      <c r="FP96" s="554"/>
      <c r="FQ96" s="554"/>
      <c r="FR96" s="554">
        <f t="shared" si="86"/>
        <v>0</v>
      </c>
      <c r="FS96" s="554"/>
      <c r="FT96" s="524">
        <v>12</v>
      </c>
      <c r="FU96" s="567"/>
      <c r="FV96" s="567"/>
      <c r="FW96" s="567"/>
      <c r="FX96" s="567"/>
      <c r="FY96" s="567"/>
      <c r="FZ96" s="567"/>
      <c r="GA96" s="567"/>
      <c r="GB96" s="567"/>
      <c r="GC96" s="567"/>
      <c r="GD96" s="533">
        <v>12</v>
      </c>
      <c r="GE96" s="573"/>
      <c r="GF96" s="573"/>
      <c r="GG96" s="573"/>
      <c r="GH96" s="573"/>
      <c r="GI96" s="573"/>
      <c r="GJ96" s="573"/>
      <c r="GK96" s="573"/>
      <c r="GL96" s="573">
        <f t="shared" si="101"/>
        <v>0</v>
      </c>
      <c r="GM96" s="573"/>
      <c r="GN96" s="652">
        <v>12</v>
      </c>
      <c r="GO96" s="554"/>
      <c r="GP96" s="554"/>
      <c r="GQ96" s="554"/>
      <c r="GR96" s="554"/>
      <c r="GS96" s="554"/>
      <c r="GT96" s="554"/>
      <c r="GU96" s="554"/>
      <c r="GV96" s="554"/>
      <c r="GW96" s="554"/>
      <c r="GX96" s="536">
        <v>12</v>
      </c>
      <c r="GY96" s="575"/>
      <c r="GZ96" s="575"/>
      <c r="HA96" s="575"/>
      <c r="HB96" s="575"/>
      <c r="HC96" s="575"/>
      <c r="HD96" s="575"/>
      <c r="HE96" s="575"/>
      <c r="HF96" s="575"/>
      <c r="HG96" s="575"/>
      <c r="HH96" s="704"/>
      <c r="HI96" s="711"/>
      <c r="HJ96" s="711"/>
      <c r="HK96" s="711"/>
      <c r="HL96" s="711"/>
      <c r="HM96" s="711"/>
      <c r="HN96" s="711"/>
      <c r="HO96" s="711"/>
      <c r="HP96" s="711"/>
      <c r="HQ96" s="711"/>
      <c r="HR96" s="765">
        <v>12</v>
      </c>
      <c r="HS96" s="661"/>
      <c r="HT96" s="661"/>
      <c r="HU96" s="661"/>
      <c r="HV96" s="661"/>
      <c r="HW96" s="661"/>
      <c r="HX96" s="661"/>
      <c r="HY96" s="661"/>
      <c r="HZ96" s="661">
        <f t="shared" si="98"/>
        <v>0</v>
      </c>
      <c r="IA96" s="661"/>
    </row>
    <row r="97" spans="1:235" ht="25.2" thickBot="1">
      <c r="A97" s="717"/>
      <c r="B97" s="718">
        <f>SUM(B85:B96)</f>
        <v>120</v>
      </c>
      <c r="C97" s="718">
        <f>SUM(C85:C96)</f>
        <v>0</v>
      </c>
      <c r="D97" s="718"/>
      <c r="E97" s="718"/>
      <c r="F97" s="801">
        <f>SUM(F85:F96)</f>
        <v>0</v>
      </c>
      <c r="G97" s="718">
        <f>SUM(G85:G96)</f>
        <v>120</v>
      </c>
      <c r="H97" s="718"/>
      <c r="I97" s="718">
        <f>SUM(I85:I96)</f>
        <v>0</v>
      </c>
      <c r="J97" s="718">
        <f>SUM(J85:J96)</f>
        <v>1175</v>
      </c>
      <c r="K97" s="721"/>
      <c r="L97" s="722">
        <f>SUM(L85:L96)</f>
        <v>6340</v>
      </c>
      <c r="M97" s="722">
        <f>SUM(M85:M96)</f>
        <v>808</v>
      </c>
      <c r="N97" s="722"/>
      <c r="O97" s="722">
        <f>SUM(O85:O96)</f>
        <v>0</v>
      </c>
      <c r="P97" s="722"/>
      <c r="Q97" s="722">
        <f>SUM(Q85:Q96)</f>
        <v>0</v>
      </c>
      <c r="R97" s="722"/>
      <c r="S97" s="722">
        <f>SUM(S85:S96)</f>
        <v>7148</v>
      </c>
      <c r="T97" s="722">
        <f>SUM(T85:T96)</f>
        <v>590</v>
      </c>
      <c r="U97" s="727"/>
      <c r="V97" s="720">
        <f>SUM(V85:V96)</f>
        <v>160</v>
      </c>
      <c r="W97" s="720">
        <f>SUM(W85:W96)</f>
        <v>0</v>
      </c>
      <c r="X97" s="720"/>
      <c r="Y97" s="720"/>
      <c r="Z97" s="720">
        <f>SUM(Z85:Z96)</f>
        <v>0</v>
      </c>
      <c r="AA97" s="720">
        <f>SUM(AA85:AA96)</f>
        <v>0</v>
      </c>
      <c r="AB97" s="720"/>
      <c r="AC97" s="720">
        <f>SUM(AC85:AC96)</f>
        <v>160</v>
      </c>
      <c r="AD97" s="720">
        <f>SUM(AD85:AD96)</f>
        <v>18</v>
      </c>
      <c r="AE97" s="727"/>
      <c r="AF97" s="720">
        <f>SUM(AF85:AF96)</f>
        <v>0</v>
      </c>
      <c r="AG97" s="720">
        <f>SUM(AG85:AG96)</f>
        <v>0</v>
      </c>
      <c r="AH97" s="720"/>
      <c r="AI97" s="720"/>
      <c r="AJ97" s="782">
        <f>SUM(AJ85:AJ96)</f>
        <v>0</v>
      </c>
      <c r="AK97" s="720">
        <f>SUM(AK85:AK96)</f>
        <v>0</v>
      </c>
      <c r="AL97" s="720"/>
      <c r="AM97" s="720">
        <f>SUM(AM85:AM96)</f>
        <v>0</v>
      </c>
      <c r="AN97" s="720">
        <f>SUM(AN85:AN96)</f>
        <v>0</v>
      </c>
      <c r="AO97" s="727"/>
      <c r="AP97" s="720">
        <f>SUM(AP86:AP96)</f>
        <v>0</v>
      </c>
      <c r="AQ97" s="720">
        <f>SUM(AQ86:AQ96)</f>
        <v>0</v>
      </c>
      <c r="AR97" s="720"/>
      <c r="AS97" s="720"/>
      <c r="AT97" s="720"/>
      <c r="AU97" s="720">
        <f>SUM(AU85:AU96)</f>
        <v>0</v>
      </c>
      <c r="AV97" s="720"/>
      <c r="AW97" s="720">
        <f>SUM(AW85:AW96)</f>
        <v>0</v>
      </c>
      <c r="AX97" s="720">
        <f>SUM(AX85:AX96)</f>
        <v>0</v>
      </c>
      <c r="AY97" s="727"/>
      <c r="AZ97" s="720">
        <f>SUM(AZ85:AZ96)</f>
        <v>762</v>
      </c>
      <c r="BA97" s="720">
        <f>SUM(BA85:BA96)</f>
        <v>0</v>
      </c>
      <c r="BB97" s="720"/>
      <c r="BC97" s="720"/>
      <c r="BD97" s="782">
        <f>SUM(BD85:BD96)</f>
        <v>0</v>
      </c>
      <c r="BE97" s="720">
        <f>SUM(BE85:BE96)</f>
        <v>0</v>
      </c>
      <c r="BF97" s="720">
        <v>0</v>
      </c>
      <c r="BG97" s="720">
        <f>SUM(BG85:BG96)</f>
        <v>762</v>
      </c>
      <c r="BH97" s="720">
        <f>SUM(BH85:BH96)</f>
        <v>1798</v>
      </c>
      <c r="BI97" s="727"/>
      <c r="BJ97" s="730">
        <f>SUM(BJ85:BJ96)</f>
        <v>10798</v>
      </c>
      <c r="BK97" s="720">
        <f>SUM(BK85:BK96)</f>
        <v>3008</v>
      </c>
      <c r="BL97" s="720">
        <f>SUM(BL85:BL96)</f>
        <v>1608</v>
      </c>
      <c r="BM97" s="720"/>
      <c r="BN97" s="782">
        <f>SUM(BN85:BN96)</f>
        <v>0</v>
      </c>
      <c r="BO97" s="720">
        <f>SUM(BO85:BO96)</f>
        <v>5065</v>
      </c>
      <c r="BP97" s="720"/>
      <c r="BQ97" s="720"/>
      <c r="BR97" s="720"/>
      <c r="BS97" s="720"/>
      <c r="BT97" s="720"/>
      <c r="BU97" s="720"/>
      <c r="BV97" s="720">
        <f>SUM(BV85:BV96)</f>
        <v>10349</v>
      </c>
      <c r="BW97" s="720">
        <f>SUM(BW85:BW96)</f>
        <v>854</v>
      </c>
      <c r="BX97" s="727"/>
      <c r="BY97" s="720">
        <f>SUM(BY85:BY96)</f>
        <v>100</v>
      </c>
      <c r="BZ97" s="720">
        <f>SUM(BZ85:BZ96)</f>
        <v>0</v>
      </c>
      <c r="CA97" s="720"/>
      <c r="CB97" s="720"/>
      <c r="CC97" s="720"/>
      <c r="CD97" s="720">
        <f>SUM(CD85:CD96)</f>
        <v>0</v>
      </c>
      <c r="CE97" s="720"/>
      <c r="CF97" s="720">
        <f>SUM(CF85:CF96)</f>
        <v>100</v>
      </c>
      <c r="CG97" s="720">
        <f>SUM(CG85:CG96)</f>
        <v>20</v>
      </c>
      <c r="CH97" s="727"/>
      <c r="CI97" s="760">
        <f>SUM(CI85:CI96)</f>
        <v>0</v>
      </c>
      <c r="CJ97" s="760"/>
      <c r="CK97" s="720"/>
      <c r="CL97" s="720"/>
      <c r="CM97" s="720"/>
      <c r="CN97" s="760">
        <f>SUM(CN85:CN96)</f>
        <v>0</v>
      </c>
      <c r="CO97" s="720"/>
      <c r="CP97" s="760">
        <f>SUM(CP85:CP96)</f>
        <v>0</v>
      </c>
      <c r="CQ97" s="720">
        <f>SUM(CQ85:CQ96)</f>
        <v>0</v>
      </c>
      <c r="CR97" s="727"/>
      <c r="CS97" s="720">
        <f>SUM(CS85:CS96)</f>
        <v>0</v>
      </c>
      <c r="CT97" s="720">
        <f>SUM(CT85:CT96)</f>
        <v>0</v>
      </c>
      <c r="CU97" s="720"/>
      <c r="CV97" s="720"/>
      <c r="CW97" s="803">
        <f>SUM(CW85:CW96)</f>
        <v>0</v>
      </c>
      <c r="CX97" s="720">
        <f>SUM(CX85:CX96)</f>
        <v>0</v>
      </c>
      <c r="CY97" s="720"/>
      <c r="CZ97" s="720">
        <f>SUM(CZ85:CZ96)</f>
        <v>0</v>
      </c>
      <c r="DA97" s="720">
        <f>SUM(DA85:DA96)</f>
        <v>0</v>
      </c>
      <c r="DB97" s="727"/>
      <c r="DC97" s="720">
        <f>SUM(DC85:DC96)</f>
        <v>165</v>
      </c>
      <c r="DD97" s="720">
        <f>SUM(DD85:DD96)</f>
        <v>0</v>
      </c>
      <c r="DE97" s="720"/>
      <c r="DF97" s="720"/>
      <c r="DG97" s="720"/>
      <c r="DH97" s="720">
        <f>SUM(DH85:DH96)</f>
        <v>0</v>
      </c>
      <c r="DI97" s="720"/>
      <c r="DJ97" s="720">
        <f>SUM(DJ85:DJ96)</f>
        <v>165</v>
      </c>
      <c r="DK97" s="720">
        <f>SUM(DK85:DK96)</f>
        <v>26</v>
      </c>
      <c r="DL97" s="727"/>
      <c r="DM97" s="720">
        <f>SUM(DM85:DM96)</f>
        <v>0</v>
      </c>
      <c r="DN97" s="720">
        <f>SUM(DN85:DN96)</f>
        <v>0</v>
      </c>
      <c r="DO97" s="720"/>
      <c r="DP97" s="720"/>
      <c r="DQ97" s="720"/>
      <c r="DR97" s="720">
        <f>SUM(DR85:DR96)</f>
        <v>0</v>
      </c>
      <c r="DS97" s="720"/>
      <c r="DT97" s="720">
        <f>SUM(DT85:DT96)</f>
        <v>0</v>
      </c>
      <c r="DU97" s="720">
        <f>SUM(DU85:DU96)</f>
        <v>0</v>
      </c>
      <c r="DV97" s="727"/>
      <c r="DW97" s="720">
        <f>SUM(DW85:DW96)</f>
        <v>0</v>
      </c>
      <c r="DX97" s="720">
        <f>SUM(DX85:DX96)</f>
        <v>0</v>
      </c>
      <c r="DY97" s="720"/>
      <c r="DZ97" s="720"/>
      <c r="EA97" s="720"/>
      <c r="EB97" s="720">
        <f>SUM(EB85:EB96)</f>
        <v>0</v>
      </c>
      <c r="EC97" s="720"/>
      <c r="ED97" s="720">
        <f>SUM(ED85:ED96)</f>
        <v>0</v>
      </c>
      <c r="EE97" s="720">
        <f>SUM(EE85:EE96)</f>
        <v>0</v>
      </c>
      <c r="EF97" s="727"/>
      <c r="EG97" s="720">
        <f>SUM(EG85:EG96)</f>
        <v>0</v>
      </c>
      <c r="EH97" s="720">
        <f>SUM(EH85:EH96)</f>
        <v>0</v>
      </c>
      <c r="EI97" s="720"/>
      <c r="EJ97" s="720"/>
      <c r="EK97" s="720"/>
      <c r="EL97" s="720">
        <f>SUM(EL85:EL96)</f>
        <v>0</v>
      </c>
      <c r="EM97" s="720"/>
      <c r="EN97" s="720">
        <f>SUM(EN85:EN96)</f>
        <v>0</v>
      </c>
      <c r="EO97" s="720">
        <f>SUM(EO85:EO96)</f>
        <v>0</v>
      </c>
      <c r="EP97" s="727"/>
      <c r="EQ97" s="720">
        <f>SUM(EQ85:EQ96)</f>
        <v>595</v>
      </c>
      <c r="ER97" s="720">
        <f>SUM(ER85:ER96)</f>
        <v>0</v>
      </c>
      <c r="ES97" s="720"/>
      <c r="ET97" s="720"/>
      <c r="EU97" s="720"/>
      <c r="EV97" s="720">
        <f>SUM(EV85:EV96)</f>
        <v>0</v>
      </c>
      <c r="EW97" s="720"/>
      <c r="EX97" s="720">
        <f>SUM(EX85:EX96)</f>
        <v>595</v>
      </c>
      <c r="EY97" s="720">
        <f>SUM(EY85:EY96)</f>
        <v>86</v>
      </c>
      <c r="EZ97" s="727"/>
      <c r="FA97" s="720">
        <f>SUM(FA85:FA96)</f>
        <v>0</v>
      </c>
      <c r="FB97" s="720">
        <f>SUM(FB85:FB96)</f>
        <v>0</v>
      </c>
      <c r="FC97" s="720"/>
      <c r="FD97" s="720"/>
      <c r="FE97" s="720">
        <f>SUM(FE85:FE96)</f>
        <v>0</v>
      </c>
      <c r="FF97" s="720">
        <f>SUM(FF85:FF96)</f>
        <v>0</v>
      </c>
      <c r="FG97" s="720"/>
      <c r="FH97" s="720">
        <f>SUM(FH85:FH96)</f>
        <v>0</v>
      </c>
      <c r="FI97" s="720">
        <f>SUM(FI85:FI96)</f>
        <v>0</v>
      </c>
      <c r="FJ97" s="727"/>
      <c r="FK97" s="720">
        <f>SUM(FK85:FK96)</f>
        <v>0</v>
      </c>
      <c r="FL97" s="720">
        <f>SUM(FL85:FL96)</f>
        <v>0</v>
      </c>
      <c r="FM97" s="720"/>
      <c r="FN97" s="720"/>
      <c r="FO97" s="720">
        <f>SUM(FO85:FO96)</f>
        <v>0</v>
      </c>
      <c r="FP97" s="720">
        <f>SUM(FP85:FP96)</f>
        <v>0</v>
      </c>
      <c r="FQ97" s="720"/>
      <c r="FR97" s="720">
        <f>SUM(FR85:FR96)</f>
        <v>0</v>
      </c>
      <c r="FS97" s="720">
        <f>SUM(FS85:FS96)</f>
        <v>0</v>
      </c>
      <c r="FT97" s="727"/>
      <c r="FU97" s="720">
        <f>SUM(FU85:FU96)</f>
        <v>0</v>
      </c>
      <c r="FV97" s="720">
        <f>SUM(FV85:FV96)</f>
        <v>0</v>
      </c>
      <c r="FW97" s="720"/>
      <c r="FX97" s="720"/>
      <c r="FY97" s="720">
        <f>SUM(FY85:FY96)</f>
        <v>0</v>
      </c>
      <c r="FZ97" s="720">
        <f>SUM(FZ85:FZ96)</f>
        <v>0</v>
      </c>
      <c r="GA97" s="720"/>
      <c r="GB97" s="720">
        <f>SUM(GB85:GB96)</f>
        <v>0</v>
      </c>
      <c r="GC97" s="720">
        <f>SUM(GC85:GC96)</f>
        <v>0</v>
      </c>
      <c r="GD97" s="727"/>
      <c r="GE97" s="720">
        <f>SUM(GE85:GE96)</f>
        <v>0</v>
      </c>
      <c r="GF97" s="720">
        <f>SUM(GF85:GF96)</f>
        <v>0</v>
      </c>
      <c r="GG97" s="720"/>
      <c r="GH97" s="720"/>
      <c r="GI97" s="720">
        <f>SUM(GI85:GI96)</f>
        <v>0</v>
      </c>
      <c r="GJ97" s="720">
        <f>SUM(GJ85:GJ96)</f>
        <v>0</v>
      </c>
      <c r="GK97" s="720"/>
      <c r="GL97" s="720">
        <f>SUM(GL85:GL96)</f>
        <v>0</v>
      </c>
      <c r="GM97" s="720">
        <f>SUM(GM85:GM96)</f>
        <v>0</v>
      </c>
      <c r="GN97" s="727"/>
      <c r="GO97" s="720">
        <f>SUM(GO85:GO96)</f>
        <v>0</v>
      </c>
      <c r="GP97" s="720">
        <f>SUM(GP85:GP96)</f>
        <v>0</v>
      </c>
      <c r="GQ97" s="720"/>
      <c r="GR97" s="720"/>
      <c r="GS97" s="720">
        <f>SUM(GS85:GS96)</f>
        <v>0</v>
      </c>
      <c r="GT97" s="720">
        <f>SUM(GT85:GT96)</f>
        <v>0</v>
      </c>
      <c r="GU97" s="720"/>
      <c r="GV97" s="720">
        <f>SUM(GV85:GV96)</f>
        <v>0</v>
      </c>
      <c r="GW97" s="720">
        <f>SUM(GW85:GW96)</f>
        <v>0</v>
      </c>
      <c r="GX97" s="727"/>
      <c r="GY97" s="720">
        <f>SUM(GY85:GY96)</f>
        <v>0</v>
      </c>
      <c r="GZ97" s="720">
        <f>SUM(GZ85:GZ96)</f>
        <v>0</v>
      </c>
      <c r="HA97" s="720"/>
      <c r="HB97" s="720"/>
      <c r="HC97" s="720">
        <f>SUM(HC85:HC96)</f>
        <v>0</v>
      </c>
      <c r="HD97" s="720">
        <f>SUM(HD85:HD96)</f>
        <v>0</v>
      </c>
      <c r="HE97" s="720"/>
      <c r="HF97" s="720">
        <f>SUM(HF85:HF96)</f>
        <v>0</v>
      </c>
      <c r="HG97" s="720">
        <f>SUM(HG85:HG96)</f>
        <v>0</v>
      </c>
      <c r="HH97" s="727"/>
      <c r="HI97" s="720"/>
      <c r="HJ97" s="720"/>
      <c r="HK97" s="720"/>
      <c r="HL97" s="720"/>
      <c r="HM97" s="720"/>
      <c r="HN97" s="720"/>
      <c r="HO97" s="720"/>
      <c r="HP97" s="720"/>
      <c r="HQ97" s="720"/>
      <c r="HR97" s="727"/>
      <c r="HS97" s="720">
        <f>SUM(HS85:HS96)</f>
        <v>0</v>
      </c>
      <c r="HT97" s="720">
        <f>SUM(HT85:HT96)</f>
        <v>0</v>
      </c>
      <c r="HU97" s="720"/>
      <c r="HV97" s="720"/>
      <c r="HW97" s="720">
        <f>SUM(HW85:HW96)</f>
        <v>0</v>
      </c>
      <c r="HX97" s="720">
        <f>SUM(HX85:HX96)</f>
        <v>0</v>
      </c>
      <c r="HY97" s="720"/>
      <c r="HZ97" s="720">
        <f>SUM(HZ85:HZ96)</f>
        <v>0</v>
      </c>
      <c r="IA97" s="720">
        <f>SUM(IA85:IA96)</f>
        <v>0</v>
      </c>
    </row>
    <row r="98" spans="1:235" ht="25.2" thickTop="1">
      <c r="U98" s="788"/>
      <c r="V98" s="786"/>
      <c r="W98" s="786"/>
      <c r="X98" s="786"/>
      <c r="Y98" s="786"/>
      <c r="Z98" s="786"/>
      <c r="AA98" s="786"/>
      <c r="AB98" s="786"/>
      <c r="AC98" s="786"/>
      <c r="AD98" s="786"/>
      <c r="AE98" s="788"/>
      <c r="AF98" s="786"/>
      <c r="AG98" s="786"/>
      <c r="AH98" s="786"/>
      <c r="AI98" s="786"/>
      <c r="AJ98" s="786"/>
      <c r="AK98" s="786"/>
      <c r="AL98" s="786"/>
      <c r="AM98" s="786"/>
      <c r="AN98" s="786"/>
      <c r="AO98" s="788"/>
      <c r="AP98" s="786"/>
      <c r="AQ98" s="786"/>
      <c r="AR98" s="786"/>
      <c r="AS98" s="786"/>
      <c r="AT98" s="786"/>
      <c r="AU98" s="786"/>
      <c r="AV98" s="786"/>
      <c r="AW98" s="786"/>
      <c r="AX98" s="786"/>
      <c r="AY98" s="788"/>
      <c r="AZ98" s="786"/>
      <c r="BA98" s="786"/>
      <c r="BB98" s="786"/>
      <c r="BC98" s="786"/>
      <c r="BD98" s="786"/>
      <c r="BE98" s="786"/>
      <c r="BF98" s="786"/>
      <c r="BG98" s="786"/>
      <c r="BH98" s="786"/>
      <c r="BI98" s="788"/>
      <c r="BJ98" s="786"/>
      <c r="BK98" s="786"/>
      <c r="BL98" s="786"/>
      <c r="BM98" s="786"/>
      <c r="BN98" s="786"/>
      <c r="BO98" s="786"/>
      <c r="BP98" s="786"/>
      <c r="BQ98" s="786"/>
      <c r="BR98" s="786"/>
      <c r="BS98" s="786"/>
      <c r="BT98" s="786"/>
      <c r="BU98" s="786"/>
      <c r="BV98" s="786"/>
      <c r="BW98" s="786"/>
      <c r="BX98" s="788"/>
      <c r="BY98" s="786"/>
      <c r="BZ98" s="786"/>
      <c r="CA98" s="786"/>
      <c r="CB98" s="786"/>
      <c r="CC98" s="786"/>
      <c r="CD98" s="786"/>
      <c r="CE98" s="786"/>
      <c r="CF98" s="786"/>
      <c r="CG98" s="786"/>
    </row>
    <row r="99" spans="1:235" s="497" customFormat="1" ht="30">
      <c r="A99" s="1100" t="s">
        <v>232</v>
      </c>
      <c r="B99" s="1101"/>
      <c r="C99" s="1101"/>
      <c r="D99" s="1101"/>
      <c r="E99" s="1101"/>
      <c r="F99" s="1101"/>
      <c r="G99" s="1101"/>
      <c r="H99" s="1101"/>
      <c r="I99" s="1101"/>
      <c r="J99" s="1101"/>
      <c r="K99" s="1100" t="s">
        <v>232</v>
      </c>
      <c r="L99" s="1101"/>
      <c r="M99" s="1101"/>
      <c r="N99" s="1101"/>
      <c r="O99" s="1101"/>
      <c r="P99" s="1101"/>
      <c r="Q99" s="1101"/>
      <c r="R99" s="1101"/>
      <c r="S99" s="1101"/>
      <c r="T99" s="1101"/>
      <c r="U99" s="1100" t="s">
        <v>232</v>
      </c>
      <c r="V99" s="1101"/>
      <c r="W99" s="1101"/>
      <c r="X99" s="1101"/>
      <c r="Y99" s="1101"/>
      <c r="Z99" s="1101"/>
      <c r="AA99" s="1101"/>
      <c r="AB99" s="1101"/>
      <c r="AC99" s="1101"/>
      <c r="AD99" s="1101"/>
      <c r="AE99" s="1100" t="s">
        <v>232</v>
      </c>
      <c r="AF99" s="1101"/>
      <c r="AG99" s="1101"/>
      <c r="AH99" s="1101"/>
      <c r="AI99" s="1101"/>
      <c r="AJ99" s="1101"/>
      <c r="AK99" s="1101"/>
      <c r="AL99" s="1101"/>
      <c r="AM99" s="1101"/>
      <c r="AN99" s="1101"/>
      <c r="AO99" s="1100" t="s">
        <v>232</v>
      </c>
      <c r="AP99" s="1101"/>
      <c r="AQ99" s="1101"/>
      <c r="AR99" s="1101"/>
      <c r="AS99" s="1101"/>
      <c r="AT99" s="1101"/>
      <c r="AU99" s="1101"/>
      <c r="AV99" s="1101"/>
      <c r="AW99" s="1101"/>
      <c r="AX99" s="1101"/>
      <c r="AY99" s="1100" t="s">
        <v>232</v>
      </c>
      <c r="AZ99" s="1101"/>
      <c r="BA99" s="1101"/>
      <c r="BB99" s="1101"/>
      <c r="BC99" s="1101"/>
      <c r="BD99" s="1101"/>
      <c r="BE99" s="1101"/>
      <c r="BF99" s="1101"/>
      <c r="BG99" s="1101"/>
      <c r="BH99" s="1101"/>
      <c r="BI99" s="1100" t="s">
        <v>232</v>
      </c>
      <c r="BJ99" s="1101"/>
      <c r="BK99" s="1101"/>
      <c r="BL99" s="1101"/>
      <c r="BM99" s="1101"/>
      <c r="BN99" s="1101"/>
      <c r="BO99" s="1101"/>
      <c r="BP99" s="1101"/>
      <c r="BQ99" s="1101"/>
      <c r="BR99" s="1101"/>
      <c r="BS99" s="1101"/>
      <c r="BT99" s="1101"/>
      <c r="BU99" s="1101"/>
      <c r="BV99" s="1101"/>
      <c r="BW99" s="1101"/>
      <c r="BX99" s="1100" t="s">
        <v>232</v>
      </c>
      <c r="BY99" s="1101"/>
      <c r="BZ99" s="1101"/>
      <c r="CA99" s="1101"/>
      <c r="CB99" s="1101"/>
      <c r="CC99" s="1101"/>
      <c r="CD99" s="1101"/>
      <c r="CE99" s="1101"/>
      <c r="CF99" s="1101"/>
      <c r="CG99" s="1101"/>
      <c r="CH99" s="1223" t="s">
        <v>232</v>
      </c>
      <c r="CI99" s="1224"/>
      <c r="CJ99" s="1224"/>
      <c r="CK99" s="1224"/>
      <c r="CL99" s="1224"/>
      <c r="CM99" s="1224"/>
      <c r="CN99" s="1224"/>
      <c r="CO99" s="1224"/>
      <c r="CP99" s="1224"/>
      <c r="CQ99" s="1224"/>
      <c r="CR99" s="1130" t="s">
        <v>232</v>
      </c>
      <c r="CS99" s="1101"/>
      <c r="CT99" s="1101"/>
      <c r="CU99" s="1101"/>
      <c r="CV99" s="1101"/>
      <c r="CW99" s="1101"/>
      <c r="CX99" s="1101"/>
      <c r="CY99" s="1101"/>
      <c r="CZ99" s="1101"/>
      <c r="DA99" s="1101"/>
      <c r="DB99" s="1122" t="s">
        <v>232</v>
      </c>
      <c r="DC99" s="1123"/>
      <c r="DD99" s="1123"/>
      <c r="DE99" s="1123"/>
      <c r="DF99" s="1123"/>
      <c r="DG99" s="1123"/>
      <c r="DH99" s="1123"/>
      <c r="DI99" s="1123"/>
      <c r="DJ99" s="1123"/>
      <c r="DK99" s="1123"/>
      <c r="DL99" s="1122" t="s">
        <v>232</v>
      </c>
      <c r="DM99" s="1123"/>
      <c r="DN99" s="1123"/>
      <c r="DO99" s="1123"/>
      <c r="DP99" s="1123"/>
      <c r="DQ99" s="1123"/>
      <c r="DR99" s="1123"/>
      <c r="DS99" s="1123"/>
      <c r="DT99" s="1123"/>
      <c r="DU99" s="1123"/>
      <c r="DV99" s="1122" t="s">
        <v>232</v>
      </c>
      <c r="DW99" s="1123"/>
      <c r="DX99" s="1123"/>
      <c r="DY99" s="1123"/>
      <c r="DZ99" s="1123"/>
      <c r="EA99" s="1123"/>
      <c r="EB99" s="1123"/>
      <c r="EC99" s="1123"/>
      <c r="ED99" s="1123"/>
      <c r="EE99" s="1123"/>
      <c r="EF99" s="1122" t="s">
        <v>232</v>
      </c>
      <c r="EG99" s="1123"/>
      <c r="EH99" s="1123"/>
      <c r="EI99" s="1123"/>
      <c r="EJ99" s="1123"/>
      <c r="EK99" s="1123"/>
      <c r="EL99" s="1123"/>
      <c r="EM99" s="1123"/>
      <c r="EN99" s="1123"/>
      <c r="EO99" s="1123"/>
      <c r="EP99" s="1130" t="s">
        <v>232</v>
      </c>
      <c r="EQ99" s="1101"/>
      <c r="ER99" s="1101"/>
      <c r="ES99" s="1101"/>
      <c r="ET99" s="1101"/>
      <c r="EU99" s="1101"/>
      <c r="EV99" s="1101"/>
      <c r="EW99" s="1101"/>
      <c r="EX99" s="1101"/>
      <c r="EY99" s="1101"/>
      <c r="EZ99" s="1134" t="s">
        <v>232</v>
      </c>
      <c r="FA99" s="1135"/>
      <c r="FB99" s="1135"/>
      <c r="FC99" s="1135"/>
      <c r="FD99" s="1135"/>
      <c r="FE99" s="1135"/>
      <c r="FF99" s="1135"/>
      <c r="FG99" s="1135"/>
      <c r="FH99" s="1135"/>
      <c r="FI99" s="1135"/>
      <c r="FJ99" s="1130" t="s">
        <v>232</v>
      </c>
      <c r="FK99" s="1101"/>
      <c r="FL99" s="1101"/>
      <c r="FM99" s="1101"/>
      <c r="FN99" s="1101"/>
      <c r="FO99" s="1101"/>
      <c r="FP99" s="1101"/>
      <c r="FQ99" s="1101"/>
      <c r="FR99" s="1101"/>
      <c r="FS99" s="1101"/>
      <c r="FT99" s="1130" t="s">
        <v>232</v>
      </c>
      <c r="FU99" s="1101"/>
      <c r="FV99" s="1101"/>
      <c r="FW99" s="1101"/>
      <c r="FX99" s="1101"/>
      <c r="FY99" s="1101"/>
      <c r="FZ99" s="1101"/>
      <c r="GA99" s="1101"/>
      <c r="GB99" s="1101"/>
      <c r="GC99" s="1101"/>
    </row>
    <row r="100" spans="1:235" s="498" customFormat="1">
      <c r="A100" s="1169" t="s">
        <v>21</v>
      </c>
      <c r="B100" s="1170"/>
      <c r="C100" s="1170"/>
      <c r="D100" s="1170"/>
      <c r="E100" s="1170"/>
      <c r="F100" s="1170"/>
      <c r="G100" s="1170"/>
      <c r="H100" s="1170"/>
      <c r="I100" s="1170"/>
      <c r="J100" s="1170"/>
      <c r="K100" s="1141" t="s">
        <v>221</v>
      </c>
      <c r="L100" s="1141"/>
      <c r="M100" s="1141"/>
      <c r="N100" s="1141"/>
      <c r="O100" s="1141"/>
      <c r="P100" s="1141"/>
      <c r="Q100" s="1141"/>
      <c r="R100" s="1141"/>
      <c r="S100" s="1141"/>
      <c r="T100" s="1141"/>
      <c r="U100" s="1154" t="s">
        <v>219</v>
      </c>
      <c r="V100" s="1154"/>
      <c r="W100" s="1154"/>
      <c r="X100" s="1154"/>
      <c r="Y100" s="1154"/>
      <c r="Z100" s="1154"/>
      <c r="AA100" s="1154"/>
      <c r="AB100" s="1154"/>
      <c r="AC100" s="1154"/>
      <c r="AD100" s="1154"/>
      <c r="AE100" s="1103" t="s">
        <v>243</v>
      </c>
      <c r="AF100" s="1103"/>
      <c r="AG100" s="1103"/>
      <c r="AH100" s="1103"/>
      <c r="AI100" s="1103"/>
      <c r="AJ100" s="1103"/>
      <c r="AK100" s="1103"/>
      <c r="AL100" s="1103"/>
      <c r="AM100" s="1103"/>
      <c r="AN100" s="1103"/>
      <c r="AO100" s="1140" t="s">
        <v>188</v>
      </c>
      <c r="AP100" s="1140"/>
      <c r="AQ100" s="1140"/>
      <c r="AR100" s="1140"/>
      <c r="AS100" s="1140"/>
      <c r="AT100" s="1140"/>
      <c r="AU100" s="1140"/>
      <c r="AV100" s="1140"/>
      <c r="AW100" s="1140"/>
      <c r="AX100" s="1140"/>
      <c r="AY100" s="1159" t="s">
        <v>27</v>
      </c>
      <c r="AZ100" s="1159"/>
      <c r="BA100" s="1159"/>
      <c r="BB100" s="1159"/>
      <c r="BC100" s="1159"/>
      <c r="BD100" s="1159"/>
      <c r="BE100" s="1159"/>
      <c r="BF100" s="1159"/>
      <c r="BG100" s="1159"/>
      <c r="BH100" s="1159"/>
      <c r="BI100" s="1150" t="s">
        <v>28</v>
      </c>
      <c r="BJ100" s="1150"/>
      <c r="BK100" s="1150"/>
      <c r="BL100" s="1150"/>
      <c r="BM100" s="1150"/>
      <c r="BN100" s="1150"/>
      <c r="BO100" s="1150"/>
      <c r="BP100" s="1150"/>
      <c r="BQ100" s="1150"/>
      <c r="BR100" s="1150"/>
      <c r="BS100" s="1150"/>
      <c r="BT100" s="1150"/>
      <c r="BU100" s="1150"/>
      <c r="BV100" s="1150"/>
      <c r="BW100" s="1150"/>
      <c r="BX100" s="1117" t="s">
        <v>239</v>
      </c>
      <c r="BY100" s="1117"/>
      <c r="BZ100" s="1117"/>
      <c r="CA100" s="1117"/>
      <c r="CB100" s="1117"/>
      <c r="CC100" s="1117"/>
      <c r="CD100" s="1117"/>
      <c r="CE100" s="1117"/>
      <c r="CF100" s="1117"/>
      <c r="CG100" s="1117"/>
      <c r="CH100" s="1222" t="s">
        <v>383</v>
      </c>
      <c r="CI100" s="1222"/>
      <c r="CJ100" s="1222"/>
      <c r="CK100" s="1222"/>
      <c r="CL100" s="1222"/>
      <c r="CM100" s="1222"/>
      <c r="CN100" s="1222"/>
      <c r="CO100" s="1222"/>
      <c r="CP100" s="1222"/>
      <c r="CQ100" s="1222"/>
      <c r="CR100" s="1103" t="s">
        <v>208</v>
      </c>
      <c r="CS100" s="1103"/>
      <c r="CT100" s="1103"/>
      <c r="CU100" s="1103"/>
      <c r="CV100" s="1103"/>
      <c r="CW100" s="1103"/>
      <c r="CX100" s="1103"/>
      <c r="CY100" s="1103"/>
      <c r="CZ100" s="1103"/>
      <c r="DA100" s="1103"/>
      <c r="DB100" s="1154" t="s">
        <v>212</v>
      </c>
      <c r="DC100" s="1154"/>
      <c r="DD100" s="1154"/>
      <c r="DE100" s="1154"/>
      <c r="DF100" s="1154"/>
      <c r="DG100" s="1154"/>
      <c r="DH100" s="1154"/>
      <c r="DI100" s="1154"/>
      <c r="DJ100" s="1154"/>
      <c r="DK100" s="1154"/>
      <c r="DL100" s="1136" t="s">
        <v>327</v>
      </c>
      <c r="DM100" s="1136"/>
      <c r="DN100" s="1136"/>
      <c r="DO100" s="1136"/>
      <c r="DP100" s="1136"/>
      <c r="DQ100" s="1136"/>
      <c r="DR100" s="1136"/>
      <c r="DS100" s="1136"/>
      <c r="DT100" s="1136"/>
      <c r="DU100" s="1136"/>
      <c r="DV100" s="1140" t="s">
        <v>190</v>
      </c>
      <c r="DW100" s="1140"/>
      <c r="DX100" s="1140"/>
      <c r="DY100" s="1140"/>
      <c r="DZ100" s="1140"/>
      <c r="EA100" s="1140"/>
      <c r="EB100" s="1140"/>
      <c r="EC100" s="1140"/>
      <c r="ED100" s="1140"/>
      <c r="EE100" s="1140"/>
      <c r="EF100" s="1145" t="s">
        <v>263</v>
      </c>
      <c r="EG100" s="1145"/>
      <c r="EH100" s="1145"/>
      <c r="EI100" s="1145"/>
      <c r="EJ100" s="1145"/>
      <c r="EK100" s="1145"/>
      <c r="EL100" s="1145"/>
      <c r="EM100" s="1145"/>
      <c r="EN100" s="1145"/>
      <c r="EO100" s="1145"/>
      <c r="EP100" s="1103" t="s">
        <v>218</v>
      </c>
      <c r="EQ100" s="1103"/>
      <c r="ER100" s="1103"/>
      <c r="ES100" s="1103"/>
      <c r="ET100" s="1103"/>
      <c r="EU100" s="1103"/>
      <c r="EV100" s="1103"/>
      <c r="EW100" s="1103"/>
      <c r="EX100" s="1103"/>
      <c r="EY100" s="1103"/>
      <c r="EZ100" s="1137" t="s">
        <v>238</v>
      </c>
      <c r="FA100" s="1137"/>
      <c r="FB100" s="1137"/>
      <c r="FC100" s="1137"/>
      <c r="FD100" s="1137"/>
      <c r="FE100" s="1137"/>
      <c r="FF100" s="1137"/>
      <c r="FG100" s="1137"/>
      <c r="FH100" s="1137"/>
      <c r="FI100" s="1137"/>
      <c r="FJ100" s="1136" t="s">
        <v>277</v>
      </c>
      <c r="FK100" s="1136"/>
      <c r="FL100" s="1136"/>
      <c r="FM100" s="1136"/>
      <c r="FN100" s="1136"/>
      <c r="FO100" s="1136"/>
      <c r="FP100" s="1136"/>
      <c r="FQ100" s="1136"/>
      <c r="FR100" s="1136"/>
      <c r="FS100" s="1136"/>
      <c r="FT100" s="1138" t="s">
        <v>294</v>
      </c>
      <c r="FU100" s="1138"/>
      <c r="FV100" s="1138"/>
      <c r="FW100" s="1138"/>
      <c r="FX100" s="1138"/>
      <c r="FY100" s="1138"/>
      <c r="FZ100" s="1138"/>
      <c r="GA100" s="1138"/>
      <c r="GB100" s="1138"/>
      <c r="GC100" s="1138"/>
    </row>
    <row r="101" spans="1:235" ht="25.2" thickBot="1">
      <c r="A101" s="804" t="s">
        <v>222</v>
      </c>
      <c r="B101" s="805" t="s">
        <v>223</v>
      </c>
      <c r="C101" s="805" t="s">
        <v>224</v>
      </c>
      <c r="D101" s="805"/>
      <c r="E101" s="805"/>
      <c r="F101" s="806" t="s">
        <v>225</v>
      </c>
      <c r="G101" s="805" t="s">
        <v>17</v>
      </c>
      <c r="H101" s="805" t="s">
        <v>10</v>
      </c>
      <c r="I101" s="805" t="s">
        <v>236</v>
      </c>
      <c r="J101" s="805" t="s">
        <v>206</v>
      </c>
      <c r="K101" s="502" t="s">
        <v>222</v>
      </c>
      <c r="L101" s="502" t="s">
        <v>223</v>
      </c>
      <c r="M101" s="502" t="s">
        <v>224</v>
      </c>
      <c r="N101" s="502"/>
      <c r="O101" s="502"/>
      <c r="P101" s="502" t="s">
        <v>225</v>
      </c>
      <c r="Q101" s="502" t="s">
        <v>17</v>
      </c>
      <c r="R101" s="502" t="s">
        <v>10</v>
      </c>
      <c r="S101" s="503" t="s">
        <v>236</v>
      </c>
      <c r="T101" s="502" t="s">
        <v>206</v>
      </c>
      <c r="U101" s="761" t="s">
        <v>222</v>
      </c>
      <c r="V101" s="761" t="s">
        <v>223</v>
      </c>
      <c r="W101" s="761" t="s">
        <v>224</v>
      </c>
      <c r="X101" s="761"/>
      <c r="Y101" s="761"/>
      <c r="Z101" s="761" t="s">
        <v>225</v>
      </c>
      <c r="AA101" s="761" t="s">
        <v>17</v>
      </c>
      <c r="AB101" s="761" t="s">
        <v>10</v>
      </c>
      <c r="AC101" s="762" t="s">
        <v>236</v>
      </c>
      <c r="AD101" s="761" t="s">
        <v>206</v>
      </c>
      <c r="AE101" s="509" t="s">
        <v>222</v>
      </c>
      <c r="AF101" s="509" t="s">
        <v>223</v>
      </c>
      <c r="AG101" s="509" t="s">
        <v>224</v>
      </c>
      <c r="AH101" s="509"/>
      <c r="AI101" s="509"/>
      <c r="AJ101" s="509" t="s">
        <v>225</v>
      </c>
      <c r="AK101" s="509" t="s">
        <v>17</v>
      </c>
      <c r="AL101" s="509" t="s">
        <v>10</v>
      </c>
      <c r="AM101" s="511" t="s">
        <v>236</v>
      </c>
      <c r="AN101" s="509" t="s">
        <v>206</v>
      </c>
      <c r="AO101" s="513" t="s">
        <v>222</v>
      </c>
      <c r="AP101" s="513" t="s">
        <v>223</v>
      </c>
      <c r="AQ101" s="513" t="s">
        <v>224</v>
      </c>
      <c r="AR101" s="513"/>
      <c r="AS101" s="513"/>
      <c r="AT101" s="513" t="s">
        <v>225</v>
      </c>
      <c r="AU101" s="513" t="s">
        <v>17</v>
      </c>
      <c r="AV101" s="513" t="s">
        <v>10</v>
      </c>
      <c r="AW101" s="514" t="s">
        <v>236</v>
      </c>
      <c r="AX101" s="513" t="s">
        <v>206</v>
      </c>
      <c r="AY101" s="527" t="s">
        <v>222</v>
      </c>
      <c r="AZ101" s="527" t="s">
        <v>223</v>
      </c>
      <c r="BA101" s="527" t="s">
        <v>224</v>
      </c>
      <c r="BB101" s="527"/>
      <c r="BC101" s="527"/>
      <c r="BD101" s="527" t="s">
        <v>225</v>
      </c>
      <c r="BE101" s="527" t="s">
        <v>17</v>
      </c>
      <c r="BF101" s="527" t="s">
        <v>10</v>
      </c>
      <c r="BG101" s="528" t="s">
        <v>236</v>
      </c>
      <c r="BH101" s="527" t="s">
        <v>206</v>
      </c>
      <c r="BI101" s="702" t="s">
        <v>222</v>
      </c>
      <c r="BJ101" s="702" t="s">
        <v>223</v>
      </c>
      <c r="BK101" s="702" t="s">
        <v>224</v>
      </c>
      <c r="BL101" s="702" t="s">
        <v>237</v>
      </c>
      <c r="BM101" s="702"/>
      <c r="BN101" s="807" t="s">
        <v>225</v>
      </c>
      <c r="BO101" s="702" t="s">
        <v>17</v>
      </c>
      <c r="BP101" s="702" t="s">
        <v>10</v>
      </c>
      <c r="BQ101" s="961" t="s">
        <v>376</v>
      </c>
      <c r="BR101" s="961" t="s">
        <v>377</v>
      </c>
      <c r="BS101" s="961" t="s">
        <v>378</v>
      </c>
      <c r="BT101" s="961" t="s">
        <v>380</v>
      </c>
      <c r="BU101" s="961" t="s">
        <v>379</v>
      </c>
      <c r="BV101" s="645" t="s">
        <v>236</v>
      </c>
      <c r="BW101" s="702" t="s">
        <v>206</v>
      </c>
      <c r="BX101" s="521" t="s">
        <v>222</v>
      </c>
      <c r="BY101" s="521" t="s">
        <v>223</v>
      </c>
      <c r="BZ101" s="521" t="s">
        <v>224</v>
      </c>
      <c r="CA101" s="521"/>
      <c r="CB101" s="521"/>
      <c r="CC101" s="521" t="s">
        <v>225</v>
      </c>
      <c r="CD101" s="521" t="s">
        <v>17</v>
      </c>
      <c r="CE101" s="521" t="s">
        <v>10</v>
      </c>
      <c r="CF101" s="522" t="s">
        <v>236</v>
      </c>
      <c r="CG101" s="521" t="s">
        <v>206</v>
      </c>
      <c r="CH101" s="519" t="s">
        <v>222</v>
      </c>
      <c r="CI101" s="519" t="s">
        <v>223</v>
      </c>
      <c r="CJ101" s="519" t="s">
        <v>224</v>
      </c>
      <c r="CK101" s="519"/>
      <c r="CL101" s="519"/>
      <c r="CM101" s="519" t="s">
        <v>225</v>
      </c>
      <c r="CN101" s="519" t="s">
        <v>17</v>
      </c>
      <c r="CO101" s="519" t="s">
        <v>10</v>
      </c>
      <c r="CP101" s="520" t="s">
        <v>236</v>
      </c>
      <c r="CQ101" s="519" t="s">
        <v>206</v>
      </c>
      <c r="CR101" s="509" t="s">
        <v>222</v>
      </c>
      <c r="CS101" s="509" t="s">
        <v>223</v>
      </c>
      <c r="CT101" s="509" t="s">
        <v>224</v>
      </c>
      <c r="CU101" s="509"/>
      <c r="CV101" s="509"/>
      <c r="CW101" s="808" t="s">
        <v>225</v>
      </c>
      <c r="CX101" s="509" t="s">
        <v>17</v>
      </c>
      <c r="CY101" s="509" t="s">
        <v>10</v>
      </c>
      <c r="CZ101" s="511" t="s">
        <v>236</v>
      </c>
      <c r="DA101" s="509" t="s">
        <v>206</v>
      </c>
      <c r="DB101" s="761" t="s">
        <v>222</v>
      </c>
      <c r="DC101" s="761" t="s">
        <v>223</v>
      </c>
      <c r="DD101" s="761" t="s">
        <v>224</v>
      </c>
      <c r="DE101" s="761"/>
      <c r="DF101" s="761"/>
      <c r="DG101" s="809" t="s">
        <v>225</v>
      </c>
      <c r="DH101" s="761" t="s">
        <v>17</v>
      </c>
      <c r="DI101" s="761" t="s">
        <v>10</v>
      </c>
      <c r="DJ101" s="762" t="s">
        <v>236</v>
      </c>
      <c r="DK101" s="761" t="s">
        <v>206</v>
      </c>
      <c r="DL101" s="530" t="s">
        <v>222</v>
      </c>
      <c r="DM101" s="530" t="s">
        <v>223</v>
      </c>
      <c r="DN101" s="530" t="s">
        <v>224</v>
      </c>
      <c r="DO101" s="530"/>
      <c r="DP101" s="530"/>
      <c r="DQ101" s="810" t="s">
        <v>225</v>
      </c>
      <c r="DR101" s="530" t="s">
        <v>17</v>
      </c>
      <c r="DS101" s="530" t="s">
        <v>10</v>
      </c>
      <c r="DT101" s="531" t="s">
        <v>236</v>
      </c>
      <c r="DU101" s="530" t="s">
        <v>206</v>
      </c>
      <c r="DV101" s="533" t="s">
        <v>222</v>
      </c>
      <c r="DW101" s="533" t="s">
        <v>223</v>
      </c>
      <c r="DX101" s="533" t="s">
        <v>224</v>
      </c>
      <c r="DY101" s="533"/>
      <c r="DZ101" s="533"/>
      <c r="EA101" s="811" t="s">
        <v>225</v>
      </c>
      <c r="EB101" s="533" t="s">
        <v>17</v>
      </c>
      <c r="EC101" s="533" t="s">
        <v>10</v>
      </c>
      <c r="ED101" s="534" t="s">
        <v>236</v>
      </c>
      <c r="EE101" s="533" t="s">
        <v>206</v>
      </c>
      <c r="EF101" s="812" t="s">
        <v>222</v>
      </c>
      <c r="EG101" s="812" t="s">
        <v>223</v>
      </c>
      <c r="EH101" s="812" t="s">
        <v>224</v>
      </c>
      <c r="EI101" s="812"/>
      <c r="EJ101" s="812"/>
      <c r="EK101" s="813" t="s">
        <v>225</v>
      </c>
      <c r="EL101" s="812" t="s">
        <v>17</v>
      </c>
      <c r="EM101" s="812" t="s">
        <v>10</v>
      </c>
      <c r="EN101" s="814" t="s">
        <v>236</v>
      </c>
      <c r="EO101" s="812" t="s">
        <v>206</v>
      </c>
      <c r="EP101" s="509" t="s">
        <v>222</v>
      </c>
      <c r="EQ101" s="509" t="s">
        <v>223</v>
      </c>
      <c r="ER101" s="509" t="s">
        <v>224</v>
      </c>
      <c r="ES101" s="509"/>
      <c r="ET101" s="509"/>
      <c r="EU101" s="808" t="s">
        <v>225</v>
      </c>
      <c r="EV101" s="509" t="s">
        <v>17</v>
      </c>
      <c r="EW101" s="509" t="s">
        <v>10</v>
      </c>
      <c r="EX101" s="511" t="s">
        <v>236</v>
      </c>
      <c r="EY101" s="509" t="s">
        <v>206</v>
      </c>
      <c r="EZ101" s="527" t="s">
        <v>222</v>
      </c>
      <c r="FA101" s="527" t="s">
        <v>223</v>
      </c>
      <c r="FB101" s="527" t="s">
        <v>224</v>
      </c>
      <c r="FC101" s="527"/>
      <c r="FD101" s="527"/>
      <c r="FE101" s="815" t="s">
        <v>225</v>
      </c>
      <c r="FF101" s="527" t="s">
        <v>17</v>
      </c>
      <c r="FG101" s="527" t="s">
        <v>10</v>
      </c>
      <c r="FH101" s="528" t="s">
        <v>236</v>
      </c>
      <c r="FI101" s="527" t="s">
        <v>206</v>
      </c>
      <c r="FJ101" s="530" t="s">
        <v>222</v>
      </c>
      <c r="FK101" s="530" t="s">
        <v>223</v>
      </c>
      <c r="FL101" s="530" t="s">
        <v>224</v>
      </c>
      <c r="FM101" s="530"/>
      <c r="FN101" s="530"/>
      <c r="FO101" s="810" t="s">
        <v>225</v>
      </c>
      <c r="FP101" s="530" t="s">
        <v>17</v>
      </c>
      <c r="FQ101" s="530" t="s">
        <v>10</v>
      </c>
      <c r="FR101" s="531" t="s">
        <v>236</v>
      </c>
      <c r="FS101" s="530" t="s">
        <v>206</v>
      </c>
      <c r="FT101" s="505" t="s">
        <v>222</v>
      </c>
      <c r="FU101" s="505" t="s">
        <v>223</v>
      </c>
      <c r="FV101" s="505" t="s">
        <v>224</v>
      </c>
      <c r="FW101" s="505"/>
      <c r="FX101" s="505"/>
      <c r="FY101" s="506" t="s">
        <v>225</v>
      </c>
      <c r="FZ101" s="505" t="s">
        <v>17</v>
      </c>
      <c r="GA101" s="505" t="s">
        <v>10</v>
      </c>
      <c r="GB101" s="507" t="s">
        <v>236</v>
      </c>
      <c r="GC101" s="505" t="s">
        <v>206</v>
      </c>
    </row>
    <row r="102" spans="1:235" ht="25.2" thickBot="1">
      <c r="A102" s="816">
        <v>1</v>
      </c>
      <c r="B102" s="817">
        <v>0</v>
      </c>
      <c r="C102" s="817">
        <v>0</v>
      </c>
      <c r="D102" s="818">
        <v>0</v>
      </c>
      <c r="E102" s="818">
        <v>0</v>
      </c>
      <c r="F102" s="819">
        <v>0</v>
      </c>
      <c r="G102" s="818">
        <v>0</v>
      </c>
      <c r="H102" s="820">
        <v>600</v>
      </c>
      <c r="I102" s="818">
        <f t="shared" ref="I102:I107" si="102">+B102+C102+D102+E102-F102-G102</f>
        <v>0</v>
      </c>
      <c r="J102" s="821">
        <v>0</v>
      </c>
      <c r="K102" s="547">
        <v>1</v>
      </c>
      <c r="L102" s="548">
        <v>190</v>
      </c>
      <c r="M102" s="548"/>
      <c r="N102" s="548"/>
      <c r="O102" s="548"/>
      <c r="P102" s="548"/>
      <c r="Q102" s="548"/>
      <c r="R102" s="548">
        <v>600</v>
      </c>
      <c r="S102" s="548">
        <f t="shared" ref="S102:S107" si="103">L102+M102+N102+O102-P102-Q102</f>
        <v>190</v>
      </c>
      <c r="T102" s="549">
        <v>28</v>
      </c>
      <c r="U102" s="772">
        <v>1</v>
      </c>
      <c r="V102" s="661">
        <v>0</v>
      </c>
      <c r="W102" s="661"/>
      <c r="X102" s="661"/>
      <c r="Y102" s="661"/>
      <c r="Z102" s="661"/>
      <c r="AA102" s="661">
        <v>0</v>
      </c>
      <c r="AB102" s="661">
        <v>0</v>
      </c>
      <c r="AC102" s="661">
        <f t="shared" ref="AC102:AC107" si="104">V102+W102+X102+Y102-Z102-AA102</f>
        <v>0</v>
      </c>
      <c r="AD102" s="661">
        <v>0</v>
      </c>
      <c r="AE102" s="509">
        <v>1</v>
      </c>
      <c r="AF102" s="554">
        <v>0</v>
      </c>
      <c r="AG102" s="554"/>
      <c r="AH102" s="554"/>
      <c r="AI102" s="554"/>
      <c r="AJ102" s="555"/>
      <c r="AK102" s="554"/>
      <c r="AL102" s="554">
        <v>687</v>
      </c>
      <c r="AM102" s="554">
        <f t="shared" ref="AM102:AM107" si="105">AF102+AG102+AH102+AI102-AJ102-AK102</f>
        <v>0</v>
      </c>
      <c r="AN102" s="554"/>
      <c r="AO102" s="513">
        <v>1</v>
      </c>
      <c r="AP102" s="558"/>
      <c r="AQ102" s="558"/>
      <c r="AR102" s="558"/>
      <c r="AS102" s="558"/>
      <c r="AT102" s="558"/>
      <c r="AU102" s="558"/>
      <c r="AV102" s="558"/>
      <c r="AW102" s="558">
        <f t="shared" ref="AW102:AW107" si="106">AP102+AQ102+AR102+AS102-AT102-AU102</f>
        <v>0</v>
      </c>
      <c r="AX102" s="558"/>
      <c r="AY102" s="527">
        <v>1</v>
      </c>
      <c r="AZ102" s="569">
        <v>0</v>
      </c>
      <c r="BA102" s="569">
        <v>0</v>
      </c>
      <c r="BB102" s="569"/>
      <c r="BC102" s="569"/>
      <c r="BD102" s="569"/>
      <c r="BE102" s="569"/>
      <c r="BF102" s="569">
        <v>0</v>
      </c>
      <c r="BG102" s="569">
        <f>AZ102+BA102+BB102+BC102-BD102-BE102</f>
        <v>0</v>
      </c>
      <c r="BH102" s="569">
        <v>0</v>
      </c>
      <c r="BI102" s="702">
        <v>1</v>
      </c>
      <c r="BJ102" s="672">
        <v>0</v>
      </c>
      <c r="BK102" s="672"/>
      <c r="BL102" s="672"/>
      <c r="BM102" s="672"/>
      <c r="BN102" s="754"/>
      <c r="BO102" s="672"/>
      <c r="BP102" s="672">
        <v>0</v>
      </c>
      <c r="BQ102" s="962"/>
      <c r="BR102" s="962"/>
      <c r="BS102" s="962"/>
      <c r="BT102" s="962"/>
      <c r="BU102" s="963">
        <f t="shared" ref="BU102:BU107" si="107">BQ102-BR102-BS102-BT102</f>
        <v>0</v>
      </c>
      <c r="BV102" s="672">
        <f t="shared" ref="BV102:BV107" si="108">BJ102+BK102+BL102+BM102-BN102-BO102</f>
        <v>0</v>
      </c>
      <c r="BW102" s="672">
        <v>0</v>
      </c>
      <c r="BX102" s="521">
        <v>1</v>
      </c>
      <c r="BY102" s="564"/>
      <c r="BZ102" s="564"/>
      <c r="CA102" s="564"/>
      <c r="CB102" s="564"/>
      <c r="CC102" s="564"/>
      <c r="CD102" s="564"/>
      <c r="CE102" s="564"/>
      <c r="CF102" s="564">
        <f t="shared" ref="CF102:CF107" si="109">BY102+BZ102+CA102+CB102-CC102-CD102</f>
        <v>0</v>
      </c>
      <c r="CG102" s="564"/>
      <c r="CH102" s="519">
        <v>1</v>
      </c>
      <c r="CI102" s="563"/>
      <c r="CJ102" s="563"/>
      <c r="CK102" s="563"/>
      <c r="CL102" s="563"/>
      <c r="CM102" s="563"/>
      <c r="CN102" s="563"/>
      <c r="CO102" s="563"/>
      <c r="CP102" s="563">
        <f t="shared" ref="CP102:CP107" si="110">CI102+CJ102+CK102+CL102-CM102-CN102</f>
        <v>0</v>
      </c>
      <c r="CQ102" s="563"/>
      <c r="CR102" s="509">
        <v>1</v>
      </c>
      <c r="CS102" s="554">
        <v>0</v>
      </c>
      <c r="CT102" s="554">
        <v>0</v>
      </c>
      <c r="CU102" s="554"/>
      <c r="CV102" s="554"/>
      <c r="CW102" s="665"/>
      <c r="CX102" s="554">
        <v>0</v>
      </c>
      <c r="CY102" s="554">
        <v>0</v>
      </c>
      <c r="CZ102" s="554">
        <f t="shared" ref="CZ102:CZ107" si="111">CS102+CT102+CU102+CV102-CW102-CX102</f>
        <v>0</v>
      </c>
      <c r="DA102" s="554">
        <v>0</v>
      </c>
      <c r="DB102" s="761">
        <v>1</v>
      </c>
      <c r="DC102" s="661"/>
      <c r="DD102" s="661">
        <v>0</v>
      </c>
      <c r="DE102" s="661"/>
      <c r="DF102" s="661"/>
      <c r="DG102" s="822"/>
      <c r="DH102" s="661"/>
      <c r="DI102" s="661"/>
      <c r="DJ102" s="661">
        <f t="shared" ref="DJ102:DJ107" si="112">DC102+DD102+DE102+DF102-DG102-DH102</f>
        <v>0</v>
      </c>
      <c r="DK102" s="661"/>
      <c r="DL102" s="530">
        <v>1</v>
      </c>
      <c r="DM102" s="823">
        <v>0</v>
      </c>
      <c r="DN102" s="823"/>
      <c r="DO102" s="571"/>
      <c r="DP102" s="571"/>
      <c r="DQ102" s="824"/>
      <c r="DR102" s="823">
        <v>0</v>
      </c>
      <c r="DS102" s="571">
        <v>0</v>
      </c>
      <c r="DT102" s="823">
        <f t="shared" ref="DT102:DT107" si="113">+DM102+DN102-DQ102-DR102</f>
        <v>0</v>
      </c>
      <c r="DU102" s="571"/>
      <c r="DV102" s="533">
        <v>1</v>
      </c>
      <c r="DW102" s="573"/>
      <c r="DX102" s="573"/>
      <c r="DY102" s="573"/>
      <c r="DZ102" s="573"/>
      <c r="EA102" s="825"/>
      <c r="EB102" s="573"/>
      <c r="EC102" s="573"/>
      <c r="ED102" s="573"/>
      <c r="EE102" s="573"/>
      <c r="EF102" s="812">
        <v>1</v>
      </c>
      <c r="EG102" s="826"/>
      <c r="EH102" s="826">
        <v>0</v>
      </c>
      <c r="EI102" s="826"/>
      <c r="EJ102" s="826"/>
      <c r="EK102" s="827"/>
      <c r="EL102" s="826"/>
      <c r="EM102" s="826"/>
      <c r="EN102" s="826">
        <f t="shared" ref="EN102:EN107" si="114">EG102+EH102+EI102+EJ102-EK102-EL102</f>
        <v>0</v>
      </c>
      <c r="EO102" s="826"/>
      <c r="EP102" s="509">
        <v>1</v>
      </c>
      <c r="EQ102" s="554">
        <v>0</v>
      </c>
      <c r="ER102" s="554">
        <v>0</v>
      </c>
      <c r="ES102" s="554"/>
      <c r="ET102" s="554"/>
      <c r="EU102" s="665"/>
      <c r="EV102" s="554"/>
      <c r="EW102" s="554"/>
      <c r="EX102" s="554">
        <f t="shared" ref="EX102:EX107" si="115">EQ102+ER102+ES102+ET102-EU102-EV102</f>
        <v>0</v>
      </c>
      <c r="EY102" s="554">
        <v>0</v>
      </c>
      <c r="EZ102" s="527">
        <v>1</v>
      </c>
      <c r="FA102" s="569">
        <v>0</v>
      </c>
      <c r="FB102" s="569"/>
      <c r="FC102" s="569"/>
      <c r="FD102" s="569"/>
      <c r="FE102" s="670"/>
      <c r="FF102" s="569">
        <v>0</v>
      </c>
      <c r="FG102" s="569">
        <v>0</v>
      </c>
      <c r="FH102" s="569">
        <f t="shared" ref="FH102:FH107" si="116">+FA102+FB102+FC102-FD102-FE102-FF102</f>
        <v>0</v>
      </c>
      <c r="FI102" s="569">
        <v>0</v>
      </c>
      <c r="FJ102" s="530">
        <v>1</v>
      </c>
      <c r="FK102" s="571">
        <v>0</v>
      </c>
      <c r="FL102" s="571">
        <v>0</v>
      </c>
      <c r="FM102" s="571"/>
      <c r="FN102" s="571"/>
      <c r="FO102" s="824"/>
      <c r="FP102" s="571">
        <v>0</v>
      </c>
      <c r="FQ102" s="571">
        <v>0</v>
      </c>
      <c r="FR102" s="571">
        <f t="shared" ref="FR102:FR107" si="117">+FK102+FL102-FO102-FP102</f>
        <v>0</v>
      </c>
      <c r="FS102" s="571">
        <v>0</v>
      </c>
      <c r="FT102" s="505">
        <v>1</v>
      </c>
      <c r="FU102" s="551"/>
      <c r="FV102" s="551"/>
      <c r="FW102" s="551"/>
      <c r="FX102" s="551"/>
      <c r="FY102" s="552"/>
      <c r="FZ102" s="551"/>
      <c r="GA102" s="551"/>
      <c r="GB102" s="551"/>
      <c r="GC102" s="551"/>
    </row>
    <row r="103" spans="1:235" ht="25.2" thickBot="1">
      <c r="A103" s="828">
        <v>2</v>
      </c>
      <c r="B103" s="829">
        <v>0</v>
      </c>
      <c r="C103" s="830">
        <v>0</v>
      </c>
      <c r="D103" s="831">
        <v>0</v>
      </c>
      <c r="E103" s="831">
        <v>0</v>
      </c>
      <c r="F103" s="832">
        <v>0</v>
      </c>
      <c r="G103" s="831">
        <v>0</v>
      </c>
      <c r="H103" s="820">
        <v>600</v>
      </c>
      <c r="I103" s="831">
        <f t="shared" si="102"/>
        <v>0</v>
      </c>
      <c r="J103" s="833">
        <v>0</v>
      </c>
      <c r="K103" s="587">
        <v>2</v>
      </c>
      <c r="L103" s="588">
        <v>790</v>
      </c>
      <c r="M103" s="588">
        <v>80</v>
      </c>
      <c r="N103" s="588"/>
      <c r="O103" s="588"/>
      <c r="P103" s="588"/>
      <c r="Q103" s="588"/>
      <c r="R103" s="548">
        <v>600</v>
      </c>
      <c r="S103" s="588">
        <f t="shared" si="103"/>
        <v>870</v>
      </c>
      <c r="T103" s="589">
        <v>110</v>
      </c>
      <c r="U103" s="772">
        <v>2</v>
      </c>
      <c r="V103" s="661">
        <v>38</v>
      </c>
      <c r="W103" s="661"/>
      <c r="X103" s="661"/>
      <c r="Y103" s="661"/>
      <c r="Z103" s="661"/>
      <c r="AA103" s="661">
        <v>0</v>
      </c>
      <c r="AB103" s="661">
        <v>0</v>
      </c>
      <c r="AC103" s="661">
        <f t="shared" si="104"/>
        <v>38</v>
      </c>
      <c r="AD103" s="661">
        <v>4</v>
      </c>
      <c r="AE103" s="509">
        <v>2</v>
      </c>
      <c r="AF103" s="554">
        <v>0</v>
      </c>
      <c r="AG103" s="554"/>
      <c r="AH103" s="554"/>
      <c r="AI103" s="554"/>
      <c r="AJ103" s="555"/>
      <c r="AK103" s="554"/>
      <c r="AL103" s="554">
        <v>687</v>
      </c>
      <c r="AM103" s="554">
        <f t="shared" si="105"/>
        <v>0</v>
      </c>
      <c r="AN103" s="554">
        <v>0</v>
      </c>
      <c r="AO103" s="513">
        <v>2</v>
      </c>
      <c r="AP103" s="558">
        <v>0</v>
      </c>
      <c r="AQ103" s="558">
        <v>0</v>
      </c>
      <c r="AR103" s="558"/>
      <c r="AS103" s="558"/>
      <c r="AT103" s="558"/>
      <c r="AU103" s="558">
        <v>0</v>
      </c>
      <c r="AV103" s="558">
        <v>0</v>
      </c>
      <c r="AW103" s="558">
        <f t="shared" si="106"/>
        <v>0</v>
      </c>
      <c r="AX103" s="558">
        <v>0</v>
      </c>
      <c r="AY103" s="527">
        <v>2</v>
      </c>
      <c r="AZ103" s="569">
        <v>1208</v>
      </c>
      <c r="BA103" s="569">
        <v>0</v>
      </c>
      <c r="BB103" s="569"/>
      <c r="BC103" s="569"/>
      <c r="BD103" s="569">
        <v>0</v>
      </c>
      <c r="BE103" s="569"/>
      <c r="BF103" s="569">
        <v>3000</v>
      </c>
      <c r="BG103" s="569">
        <f>+AZ103+BA103-BD103-BE103</f>
        <v>1208</v>
      </c>
      <c r="BH103" s="569">
        <v>533</v>
      </c>
      <c r="BI103" s="702">
        <v>2</v>
      </c>
      <c r="BJ103" s="672">
        <v>2710</v>
      </c>
      <c r="BK103" s="672">
        <v>800</v>
      </c>
      <c r="BL103" s="672">
        <v>1100</v>
      </c>
      <c r="BM103" s="672"/>
      <c r="BN103" s="754"/>
      <c r="BO103" s="672">
        <v>1850</v>
      </c>
      <c r="BP103" s="672">
        <v>12000</v>
      </c>
      <c r="BQ103" s="965"/>
      <c r="BR103" s="962"/>
      <c r="BS103" s="1072">
        <v>380</v>
      </c>
      <c r="BT103" s="962"/>
      <c r="BU103" s="963">
        <f t="shared" si="107"/>
        <v>-380</v>
      </c>
      <c r="BV103" s="672">
        <f t="shared" si="108"/>
        <v>2760</v>
      </c>
      <c r="BW103" s="672">
        <v>370</v>
      </c>
      <c r="BX103" s="521">
        <v>2</v>
      </c>
      <c r="BY103" s="564">
        <v>0</v>
      </c>
      <c r="BZ103" s="564">
        <v>0</v>
      </c>
      <c r="CA103" s="564"/>
      <c r="CB103" s="564"/>
      <c r="CC103" s="564"/>
      <c r="CD103" s="564">
        <v>0</v>
      </c>
      <c r="CE103" s="564">
        <v>0</v>
      </c>
      <c r="CF103" s="564">
        <f t="shared" si="109"/>
        <v>0</v>
      </c>
      <c r="CG103" s="564">
        <v>0</v>
      </c>
      <c r="CH103" s="519">
        <v>2</v>
      </c>
      <c r="CI103" s="563"/>
      <c r="CJ103" s="563"/>
      <c r="CK103" s="563"/>
      <c r="CL103" s="563"/>
      <c r="CM103" s="563"/>
      <c r="CN103" s="563"/>
      <c r="CO103" s="563"/>
      <c r="CP103" s="563">
        <f t="shared" si="110"/>
        <v>0</v>
      </c>
      <c r="CQ103" s="563"/>
      <c r="CR103" s="509">
        <v>2</v>
      </c>
      <c r="CS103" s="554">
        <v>0</v>
      </c>
      <c r="CT103" s="554">
        <v>0</v>
      </c>
      <c r="CU103" s="554"/>
      <c r="CV103" s="554"/>
      <c r="CW103" s="665">
        <v>0</v>
      </c>
      <c r="CX103" s="554">
        <v>0</v>
      </c>
      <c r="CY103" s="554">
        <v>124</v>
      </c>
      <c r="CZ103" s="554">
        <f t="shared" si="111"/>
        <v>0</v>
      </c>
      <c r="DA103" s="554">
        <v>16</v>
      </c>
      <c r="DB103" s="761">
        <v>2</v>
      </c>
      <c r="DC103" s="661">
        <v>0</v>
      </c>
      <c r="DD103" s="661">
        <v>0</v>
      </c>
      <c r="DE103" s="661"/>
      <c r="DF103" s="661"/>
      <c r="DG103" s="822">
        <v>0</v>
      </c>
      <c r="DH103" s="661">
        <v>0</v>
      </c>
      <c r="DI103" s="661">
        <v>0</v>
      </c>
      <c r="DJ103" s="661">
        <f t="shared" si="112"/>
        <v>0</v>
      </c>
      <c r="DK103" s="661"/>
      <c r="DL103" s="530">
        <v>2</v>
      </c>
      <c r="DM103" s="823">
        <v>0</v>
      </c>
      <c r="DN103" s="823"/>
      <c r="DO103" s="571"/>
      <c r="DP103" s="571"/>
      <c r="DQ103" s="824"/>
      <c r="DR103" s="823">
        <v>0</v>
      </c>
      <c r="DS103" s="571">
        <v>0</v>
      </c>
      <c r="DT103" s="823">
        <f t="shared" si="113"/>
        <v>0</v>
      </c>
      <c r="DU103" s="571"/>
      <c r="DV103" s="533">
        <v>2</v>
      </c>
      <c r="DW103" s="573">
        <v>0</v>
      </c>
      <c r="DX103" s="573">
        <v>0</v>
      </c>
      <c r="DY103" s="573"/>
      <c r="DZ103" s="573"/>
      <c r="EA103" s="825"/>
      <c r="EB103" s="573">
        <v>0</v>
      </c>
      <c r="EC103" s="573">
        <v>0</v>
      </c>
      <c r="ED103" s="573">
        <f>+DW103+DX103-EA103-EB103</f>
        <v>0</v>
      </c>
      <c r="EE103" s="573">
        <v>0</v>
      </c>
      <c r="EF103" s="812">
        <v>2</v>
      </c>
      <c r="EG103" s="826">
        <v>0</v>
      </c>
      <c r="EH103" s="826">
        <v>0</v>
      </c>
      <c r="EI103" s="826"/>
      <c r="EJ103" s="826"/>
      <c r="EK103" s="827">
        <v>0</v>
      </c>
      <c r="EL103" s="826">
        <v>0</v>
      </c>
      <c r="EM103" s="826">
        <v>0</v>
      </c>
      <c r="EN103" s="826">
        <f t="shared" si="114"/>
        <v>0</v>
      </c>
      <c r="EO103" s="826"/>
      <c r="EP103" s="509">
        <v>2</v>
      </c>
      <c r="EQ103" s="554">
        <v>0</v>
      </c>
      <c r="ER103" s="554">
        <v>0</v>
      </c>
      <c r="ES103" s="554"/>
      <c r="ET103" s="554"/>
      <c r="EU103" s="665">
        <v>0</v>
      </c>
      <c r="EV103" s="554">
        <v>0</v>
      </c>
      <c r="EW103" s="554">
        <v>0</v>
      </c>
      <c r="EX103" s="554">
        <f t="shared" si="115"/>
        <v>0</v>
      </c>
      <c r="EY103" s="554">
        <v>0</v>
      </c>
      <c r="EZ103" s="527">
        <v>2</v>
      </c>
      <c r="FA103" s="569">
        <v>360</v>
      </c>
      <c r="FB103" s="569"/>
      <c r="FC103" s="569"/>
      <c r="FD103" s="569"/>
      <c r="FE103" s="670"/>
      <c r="FF103" s="569"/>
      <c r="FG103" s="569">
        <v>700</v>
      </c>
      <c r="FH103" s="569">
        <f t="shared" si="116"/>
        <v>360</v>
      </c>
      <c r="FI103" s="569">
        <v>14</v>
      </c>
      <c r="FJ103" s="530">
        <v>2</v>
      </c>
      <c r="FK103" s="571">
        <v>0</v>
      </c>
      <c r="FL103" s="571">
        <v>0</v>
      </c>
      <c r="FM103" s="571"/>
      <c r="FN103" s="571"/>
      <c r="FO103" s="824"/>
      <c r="FP103" s="571">
        <v>0</v>
      </c>
      <c r="FQ103" s="571">
        <v>0</v>
      </c>
      <c r="FR103" s="571">
        <f t="shared" si="117"/>
        <v>0</v>
      </c>
      <c r="FS103" s="571">
        <v>0</v>
      </c>
      <c r="FT103" s="505">
        <v>2</v>
      </c>
      <c r="FU103" s="551"/>
      <c r="FV103" s="551"/>
      <c r="FW103" s="551"/>
      <c r="FX103" s="551"/>
      <c r="FY103" s="552"/>
      <c r="FZ103" s="551"/>
      <c r="GA103" s="551"/>
      <c r="GB103" s="551"/>
      <c r="GC103" s="551"/>
    </row>
    <row r="104" spans="1:235" ht="25.2" thickBot="1">
      <c r="A104" s="816">
        <v>3</v>
      </c>
      <c r="B104" s="817">
        <v>0</v>
      </c>
      <c r="C104" s="817">
        <v>0</v>
      </c>
      <c r="D104" s="818">
        <v>0</v>
      </c>
      <c r="E104" s="818">
        <v>0</v>
      </c>
      <c r="F104" s="819">
        <v>0</v>
      </c>
      <c r="G104" s="818">
        <v>0</v>
      </c>
      <c r="H104" s="820">
        <v>600</v>
      </c>
      <c r="I104" s="818">
        <f>+B104+C104+D104+E104-F104-G104</f>
        <v>0</v>
      </c>
      <c r="J104" s="821">
        <v>0</v>
      </c>
      <c r="K104" s="547">
        <v>3</v>
      </c>
      <c r="L104" s="548">
        <v>598</v>
      </c>
      <c r="M104" s="548">
        <v>190</v>
      </c>
      <c r="N104" s="548"/>
      <c r="O104" s="548"/>
      <c r="P104" s="548"/>
      <c r="Q104" s="548"/>
      <c r="R104" s="548">
        <v>600</v>
      </c>
      <c r="S104" s="548">
        <f t="shared" si="103"/>
        <v>788</v>
      </c>
      <c r="T104" s="549">
        <v>101</v>
      </c>
      <c r="U104" s="772">
        <v>3</v>
      </c>
      <c r="V104" s="661">
        <v>30</v>
      </c>
      <c r="W104" s="661"/>
      <c r="X104" s="661"/>
      <c r="Y104" s="661"/>
      <c r="Z104" s="661"/>
      <c r="AA104" s="661">
        <v>0</v>
      </c>
      <c r="AB104" s="661">
        <v>0</v>
      </c>
      <c r="AC104" s="661">
        <f t="shared" si="104"/>
        <v>30</v>
      </c>
      <c r="AD104" s="661">
        <v>2</v>
      </c>
      <c r="AE104" s="509">
        <v>3</v>
      </c>
      <c r="AF104" s="554">
        <v>0</v>
      </c>
      <c r="AG104" s="554"/>
      <c r="AH104" s="554"/>
      <c r="AI104" s="554"/>
      <c r="AJ104" s="555"/>
      <c r="AK104" s="554"/>
      <c r="AL104" s="554">
        <v>687</v>
      </c>
      <c r="AM104" s="554">
        <f t="shared" si="105"/>
        <v>0</v>
      </c>
      <c r="AN104" s="554">
        <v>0</v>
      </c>
      <c r="AO104" s="513">
        <v>3</v>
      </c>
      <c r="AP104" s="558"/>
      <c r="AQ104" s="558"/>
      <c r="AR104" s="558"/>
      <c r="AS104" s="558"/>
      <c r="AT104" s="558"/>
      <c r="AU104" s="558"/>
      <c r="AV104" s="558"/>
      <c r="AW104" s="558">
        <f t="shared" si="106"/>
        <v>0</v>
      </c>
      <c r="AX104" s="558"/>
      <c r="AY104" s="527">
        <v>3</v>
      </c>
      <c r="AZ104" s="569">
        <v>243</v>
      </c>
      <c r="BA104" s="569">
        <v>0</v>
      </c>
      <c r="BB104" s="569"/>
      <c r="BC104" s="569"/>
      <c r="BD104" s="793">
        <v>0</v>
      </c>
      <c r="BE104" s="569"/>
      <c r="BF104" s="569">
        <v>3000</v>
      </c>
      <c r="BG104" s="569">
        <f>+AZ104+BA104-BD104-BE104</f>
        <v>243</v>
      </c>
      <c r="BH104" s="569">
        <v>183</v>
      </c>
      <c r="BI104" s="702">
        <v>3</v>
      </c>
      <c r="BJ104" s="672">
        <v>1240</v>
      </c>
      <c r="BK104" s="672">
        <v>300</v>
      </c>
      <c r="BL104" s="672">
        <v>500</v>
      </c>
      <c r="BM104" s="672"/>
      <c r="BN104" s="754"/>
      <c r="BO104" s="672">
        <v>750</v>
      </c>
      <c r="BP104" s="672">
        <v>12000</v>
      </c>
      <c r="BQ104" s="962"/>
      <c r="BR104" s="962"/>
      <c r="BS104" s="1072">
        <v>250</v>
      </c>
      <c r="BT104" s="962"/>
      <c r="BU104" s="963">
        <f t="shared" si="107"/>
        <v>-250</v>
      </c>
      <c r="BV104" s="672">
        <f>+BJ104+BK104+BL104-BN104-BO104</f>
        <v>1290</v>
      </c>
      <c r="BW104" s="672">
        <v>263</v>
      </c>
      <c r="BX104" s="521">
        <v>3</v>
      </c>
      <c r="BY104" s="564">
        <v>0</v>
      </c>
      <c r="BZ104" s="564">
        <v>0</v>
      </c>
      <c r="CA104" s="564"/>
      <c r="CB104" s="564"/>
      <c r="CC104" s="564"/>
      <c r="CD104" s="564">
        <v>0</v>
      </c>
      <c r="CE104" s="564">
        <v>0</v>
      </c>
      <c r="CF104" s="564">
        <f t="shared" si="109"/>
        <v>0</v>
      </c>
      <c r="CG104" s="564">
        <v>0</v>
      </c>
      <c r="CH104" s="519">
        <v>3</v>
      </c>
      <c r="CI104" s="563"/>
      <c r="CJ104" s="563"/>
      <c r="CK104" s="563"/>
      <c r="CL104" s="563"/>
      <c r="CM104" s="563"/>
      <c r="CN104" s="563"/>
      <c r="CO104" s="563"/>
      <c r="CP104" s="563">
        <f t="shared" si="110"/>
        <v>0</v>
      </c>
      <c r="CQ104" s="563"/>
      <c r="CR104" s="509">
        <v>3</v>
      </c>
      <c r="CS104" s="554">
        <v>0</v>
      </c>
      <c r="CT104" s="554"/>
      <c r="CU104" s="554"/>
      <c r="CV104" s="554"/>
      <c r="CW104" s="665">
        <v>0</v>
      </c>
      <c r="CX104" s="554">
        <v>0</v>
      </c>
      <c r="CY104" s="554">
        <v>124</v>
      </c>
      <c r="CZ104" s="554">
        <f t="shared" si="111"/>
        <v>0</v>
      </c>
      <c r="DA104" s="554">
        <v>12</v>
      </c>
      <c r="DB104" s="761">
        <v>3</v>
      </c>
      <c r="DC104" s="661">
        <v>0</v>
      </c>
      <c r="DD104" s="661">
        <v>0</v>
      </c>
      <c r="DE104" s="661"/>
      <c r="DF104" s="661"/>
      <c r="DG104" s="822">
        <v>0</v>
      </c>
      <c r="DH104" s="661">
        <v>0</v>
      </c>
      <c r="DI104" s="661">
        <v>0</v>
      </c>
      <c r="DJ104" s="661">
        <f t="shared" si="112"/>
        <v>0</v>
      </c>
      <c r="DK104" s="661"/>
      <c r="DL104" s="530">
        <v>3</v>
      </c>
      <c r="DM104" s="591">
        <v>0</v>
      </c>
      <c r="DN104" s="591"/>
      <c r="DO104" s="571"/>
      <c r="DP104" s="571"/>
      <c r="DQ104" s="824"/>
      <c r="DR104" s="591">
        <v>0</v>
      </c>
      <c r="DS104" s="571">
        <v>0</v>
      </c>
      <c r="DT104" s="591">
        <f t="shared" si="113"/>
        <v>0</v>
      </c>
      <c r="DU104" s="571"/>
      <c r="DV104" s="533">
        <v>3</v>
      </c>
      <c r="DW104" s="573">
        <v>0</v>
      </c>
      <c r="DX104" s="573">
        <v>0</v>
      </c>
      <c r="DY104" s="573"/>
      <c r="DZ104" s="573"/>
      <c r="EA104" s="825"/>
      <c r="EB104" s="573">
        <v>0</v>
      </c>
      <c r="EC104" s="573">
        <v>0</v>
      </c>
      <c r="ED104" s="573">
        <f>+DW104+DX104-EA104-EB104</f>
        <v>0</v>
      </c>
      <c r="EE104" s="573">
        <v>0</v>
      </c>
      <c r="EF104" s="812">
        <v>3</v>
      </c>
      <c r="EG104" s="826">
        <v>0</v>
      </c>
      <c r="EH104" s="826">
        <v>0</v>
      </c>
      <c r="EI104" s="826"/>
      <c r="EJ104" s="826"/>
      <c r="EK104" s="827">
        <v>0</v>
      </c>
      <c r="EL104" s="826">
        <v>0</v>
      </c>
      <c r="EM104" s="826">
        <v>0</v>
      </c>
      <c r="EN104" s="826">
        <f t="shared" si="114"/>
        <v>0</v>
      </c>
      <c r="EO104" s="826"/>
      <c r="EP104" s="509">
        <v>3</v>
      </c>
      <c r="EQ104" s="554">
        <v>0</v>
      </c>
      <c r="ER104" s="554"/>
      <c r="ES104" s="554"/>
      <c r="ET104" s="554"/>
      <c r="EU104" s="665">
        <v>0</v>
      </c>
      <c r="EV104" s="554">
        <v>0</v>
      </c>
      <c r="EW104" s="554">
        <v>225</v>
      </c>
      <c r="EX104" s="554">
        <f t="shared" si="115"/>
        <v>0</v>
      </c>
      <c r="EY104" s="554">
        <v>0</v>
      </c>
      <c r="EZ104" s="527">
        <v>3</v>
      </c>
      <c r="FA104" s="569">
        <v>115</v>
      </c>
      <c r="FB104" s="569"/>
      <c r="FC104" s="569"/>
      <c r="FD104" s="569"/>
      <c r="FE104" s="670"/>
      <c r="FF104" s="569"/>
      <c r="FG104" s="569">
        <v>700</v>
      </c>
      <c r="FH104" s="569">
        <f t="shared" si="116"/>
        <v>115</v>
      </c>
      <c r="FI104" s="569">
        <v>10</v>
      </c>
      <c r="FJ104" s="530">
        <v>3</v>
      </c>
      <c r="FK104" s="571">
        <v>0</v>
      </c>
      <c r="FL104" s="571">
        <v>0</v>
      </c>
      <c r="FM104" s="571"/>
      <c r="FN104" s="571"/>
      <c r="FO104" s="824"/>
      <c r="FP104" s="571">
        <v>0</v>
      </c>
      <c r="FQ104" s="571">
        <v>0</v>
      </c>
      <c r="FR104" s="571">
        <f t="shared" si="117"/>
        <v>0</v>
      </c>
      <c r="FS104" s="571">
        <v>0</v>
      </c>
      <c r="FT104" s="505">
        <v>3</v>
      </c>
      <c r="FU104" s="551"/>
      <c r="FV104" s="551"/>
      <c r="FW104" s="551"/>
      <c r="FX104" s="551"/>
      <c r="FY104" s="552"/>
      <c r="FZ104" s="551"/>
      <c r="GA104" s="551"/>
      <c r="GB104" s="551"/>
      <c r="GC104" s="551"/>
    </row>
    <row r="105" spans="1:235" ht="25.2" thickBot="1">
      <c r="A105" s="828">
        <v>4</v>
      </c>
      <c r="B105" s="830">
        <v>0</v>
      </c>
      <c r="C105" s="830">
        <v>0</v>
      </c>
      <c r="D105" s="831">
        <v>0</v>
      </c>
      <c r="E105" s="831">
        <v>0</v>
      </c>
      <c r="F105" s="832">
        <v>0</v>
      </c>
      <c r="G105" s="831">
        <v>0</v>
      </c>
      <c r="H105" s="820">
        <v>600</v>
      </c>
      <c r="I105" s="831">
        <f t="shared" si="102"/>
        <v>0</v>
      </c>
      <c r="J105" s="833">
        <f>5+25+82+12</f>
        <v>124</v>
      </c>
      <c r="K105" s="587">
        <v>4</v>
      </c>
      <c r="L105" s="588">
        <v>460</v>
      </c>
      <c r="M105" s="588"/>
      <c r="N105" s="588"/>
      <c r="O105" s="588"/>
      <c r="P105" s="588"/>
      <c r="Q105" s="588"/>
      <c r="R105" s="548">
        <v>600</v>
      </c>
      <c r="S105" s="588">
        <f t="shared" si="103"/>
        <v>460</v>
      </c>
      <c r="T105" s="589">
        <v>19</v>
      </c>
      <c r="U105" s="772">
        <v>4</v>
      </c>
      <c r="V105" s="661">
        <v>40</v>
      </c>
      <c r="W105" s="661"/>
      <c r="X105" s="661"/>
      <c r="Y105" s="661"/>
      <c r="Z105" s="661"/>
      <c r="AA105" s="661">
        <v>0</v>
      </c>
      <c r="AB105" s="661">
        <v>0</v>
      </c>
      <c r="AC105" s="661">
        <f t="shared" si="104"/>
        <v>40</v>
      </c>
      <c r="AD105" s="661">
        <v>4</v>
      </c>
      <c r="AE105" s="509">
        <v>4</v>
      </c>
      <c r="AF105" s="554">
        <v>0</v>
      </c>
      <c r="AG105" s="554"/>
      <c r="AH105" s="554"/>
      <c r="AI105" s="554"/>
      <c r="AJ105" s="555"/>
      <c r="AK105" s="554"/>
      <c r="AL105" s="554">
        <v>687</v>
      </c>
      <c r="AM105" s="554">
        <f t="shared" si="105"/>
        <v>0</v>
      </c>
      <c r="AN105" s="554">
        <v>0</v>
      </c>
      <c r="AO105" s="513">
        <v>4</v>
      </c>
      <c r="AP105" s="558"/>
      <c r="AQ105" s="558"/>
      <c r="AR105" s="558"/>
      <c r="AS105" s="558"/>
      <c r="AT105" s="558"/>
      <c r="AU105" s="558"/>
      <c r="AV105" s="558"/>
      <c r="AW105" s="558">
        <f t="shared" si="106"/>
        <v>0</v>
      </c>
      <c r="AX105" s="558"/>
      <c r="AY105" s="527">
        <v>4</v>
      </c>
      <c r="AZ105" s="569">
        <v>440</v>
      </c>
      <c r="BA105" s="569">
        <v>0</v>
      </c>
      <c r="BB105" s="569"/>
      <c r="BC105" s="569"/>
      <c r="BD105" s="569">
        <v>0</v>
      </c>
      <c r="BE105" s="569"/>
      <c r="BF105" s="569">
        <v>3000</v>
      </c>
      <c r="BG105" s="569">
        <f>+AZ105+BA105-BD105-BE105</f>
        <v>440</v>
      </c>
      <c r="BH105" s="569">
        <v>45</v>
      </c>
      <c r="BI105" s="702">
        <v>4</v>
      </c>
      <c r="BJ105" s="672">
        <v>1360</v>
      </c>
      <c r="BK105" s="672">
        <v>400</v>
      </c>
      <c r="BL105" s="672">
        <v>400</v>
      </c>
      <c r="BM105" s="672"/>
      <c r="BN105" s="754"/>
      <c r="BO105" s="672">
        <v>800</v>
      </c>
      <c r="BP105" s="672">
        <v>12000</v>
      </c>
      <c r="BQ105" s="965"/>
      <c r="BR105" s="962"/>
      <c r="BS105" s="1072">
        <v>200</v>
      </c>
      <c r="BT105" s="962"/>
      <c r="BU105" s="963">
        <f t="shared" si="107"/>
        <v>-200</v>
      </c>
      <c r="BV105" s="672">
        <f t="shared" si="108"/>
        <v>1360</v>
      </c>
      <c r="BW105" s="672">
        <v>244</v>
      </c>
      <c r="BX105" s="521">
        <v>4</v>
      </c>
      <c r="BY105" s="564"/>
      <c r="BZ105" s="564"/>
      <c r="CA105" s="564"/>
      <c r="CB105" s="564"/>
      <c r="CC105" s="564"/>
      <c r="CD105" s="564"/>
      <c r="CE105" s="564"/>
      <c r="CF105" s="564">
        <f t="shared" si="109"/>
        <v>0</v>
      </c>
      <c r="CG105" s="564"/>
      <c r="CH105" s="519">
        <v>4</v>
      </c>
      <c r="CI105" s="563"/>
      <c r="CJ105" s="563"/>
      <c r="CK105" s="563"/>
      <c r="CL105" s="563"/>
      <c r="CM105" s="563"/>
      <c r="CN105" s="563"/>
      <c r="CO105" s="563"/>
      <c r="CP105" s="563">
        <f t="shared" si="110"/>
        <v>0</v>
      </c>
      <c r="CQ105" s="563"/>
      <c r="CR105" s="509">
        <v>4</v>
      </c>
      <c r="CS105" s="554">
        <v>0</v>
      </c>
      <c r="CT105" s="554"/>
      <c r="CU105" s="554"/>
      <c r="CV105" s="554"/>
      <c r="CW105" s="665">
        <v>0</v>
      </c>
      <c r="CX105" s="554">
        <v>0</v>
      </c>
      <c r="CY105" s="554">
        <v>124</v>
      </c>
      <c r="CZ105" s="554">
        <f>CS105+CT105+CU105+CV105-CW105-CX105</f>
        <v>0</v>
      </c>
      <c r="DA105" s="554">
        <v>10</v>
      </c>
      <c r="DB105" s="761">
        <v>4</v>
      </c>
      <c r="DC105" s="661">
        <v>0</v>
      </c>
      <c r="DD105" s="661">
        <v>0</v>
      </c>
      <c r="DE105" s="661"/>
      <c r="DF105" s="661"/>
      <c r="DG105" s="822">
        <v>0</v>
      </c>
      <c r="DH105" s="661">
        <v>0</v>
      </c>
      <c r="DI105" s="661">
        <v>0</v>
      </c>
      <c r="DJ105" s="661">
        <f t="shared" si="112"/>
        <v>0</v>
      </c>
      <c r="DK105" s="661"/>
      <c r="DL105" s="530">
        <v>4</v>
      </c>
      <c r="DM105" s="591">
        <v>0</v>
      </c>
      <c r="DN105" s="591"/>
      <c r="DO105" s="571"/>
      <c r="DP105" s="571"/>
      <c r="DQ105" s="824"/>
      <c r="DR105" s="591">
        <v>0</v>
      </c>
      <c r="DS105" s="571">
        <v>0</v>
      </c>
      <c r="DT105" s="591">
        <f t="shared" si="113"/>
        <v>0</v>
      </c>
      <c r="DU105" s="571"/>
      <c r="DV105" s="533">
        <v>4</v>
      </c>
      <c r="DW105" s="573"/>
      <c r="DX105" s="573"/>
      <c r="DY105" s="573"/>
      <c r="DZ105" s="573"/>
      <c r="EA105" s="825"/>
      <c r="EB105" s="573"/>
      <c r="EC105" s="573"/>
      <c r="ED105" s="573">
        <f>+DW105+DX105-EA105-EB105</f>
        <v>0</v>
      </c>
      <c r="EE105" s="573"/>
      <c r="EF105" s="812">
        <v>4</v>
      </c>
      <c r="EG105" s="826">
        <v>0</v>
      </c>
      <c r="EH105" s="826">
        <v>0</v>
      </c>
      <c r="EI105" s="826"/>
      <c r="EJ105" s="826"/>
      <c r="EK105" s="827">
        <v>0</v>
      </c>
      <c r="EL105" s="826">
        <v>0</v>
      </c>
      <c r="EM105" s="826">
        <v>0</v>
      </c>
      <c r="EN105" s="826">
        <f t="shared" si="114"/>
        <v>0</v>
      </c>
      <c r="EO105" s="826"/>
      <c r="EP105" s="509">
        <v>4</v>
      </c>
      <c r="EQ105" s="554">
        <v>0</v>
      </c>
      <c r="ER105" s="554">
        <v>0</v>
      </c>
      <c r="ES105" s="554"/>
      <c r="ET105" s="554"/>
      <c r="EU105" s="665">
        <v>0</v>
      </c>
      <c r="EV105" s="554">
        <v>0</v>
      </c>
      <c r="EW105" s="554">
        <v>0</v>
      </c>
      <c r="EX105" s="554">
        <f t="shared" si="115"/>
        <v>0</v>
      </c>
      <c r="EY105" s="554"/>
      <c r="EZ105" s="527">
        <v>4</v>
      </c>
      <c r="FA105" s="569">
        <v>122</v>
      </c>
      <c r="FB105" s="569"/>
      <c r="FC105" s="569"/>
      <c r="FD105" s="569"/>
      <c r="FE105" s="670"/>
      <c r="FF105" s="569">
        <v>0</v>
      </c>
      <c r="FG105" s="569">
        <v>0</v>
      </c>
      <c r="FH105" s="569">
        <f t="shared" si="116"/>
        <v>122</v>
      </c>
      <c r="FI105" s="569">
        <v>11</v>
      </c>
      <c r="FJ105" s="530">
        <v>4</v>
      </c>
      <c r="FK105" s="571">
        <v>0</v>
      </c>
      <c r="FL105" s="571">
        <v>0</v>
      </c>
      <c r="FM105" s="571"/>
      <c r="FN105" s="571"/>
      <c r="FO105" s="824"/>
      <c r="FP105" s="571">
        <v>0</v>
      </c>
      <c r="FQ105" s="571">
        <v>0</v>
      </c>
      <c r="FR105" s="571">
        <f t="shared" si="117"/>
        <v>0</v>
      </c>
      <c r="FS105" s="571">
        <v>0</v>
      </c>
      <c r="FT105" s="505">
        <v>4</v>
      </c>
      <c r="FU105" s="551"/>
      <c r="FV105" s="551"/>
      <c r="FW105" s="551"/>
      <c r="FX105" s="551"/>
      <c r="FY105" s="552"/>
      <c r="FZ105" s="551"/>
      <c r="GA105" s="551"/>
      <c r="GB105" s="551"/>
      <c r="GC105" s="551"/>
    </row>
    <row r="106" spans="1:235" ht="25.2" thickBot="1">
      <c r="A106" s="834">
        <v>5</v>
      </c>
      <c r="B106" s="835">
        <v>0</v>
      </c>
      <c r="C106" s="835">
        <v>0</v>
      </c>
      <c r="D106" s="836">
        <v>0</v>
      </c>
      <c r="E106" s="836">
        <v>0</v>
      </c>
      <c r="F106" s="837">
        <v>0</v>
      </c>
      <c r="G106" s="836">
        <v>0</v>
      </c>
      <c r="H106" s="820">
        <v>600</v>
      </c>
      <c r="I106" s="836">
        <f t="shared" si="102"/>
        <v>0</v>
      </c>
      <c r="J106" s="838">
        <v>0</v>
      </c>
      <c r="K106" s="716">
        <v>5</v>
      </c>
      <c r="L106" s="693">
        <v>145</v>
      </c>
      <c r="M106" s="693"/>
      <c r="N106" s="693"/>
      <c r="O106" s="693"/>
      <c r="P106" s="693"/>
      <c r="Q106" s="693"/>
      <c r="R106" s="548">
        <v>600</v>
      </c>
      <c r="S106" s="693">
        <f t="shared" si="103"/>
        <v>145</v>
      </c>
      <c r="T106" s="695">
        <v>13</v>
      </c>
      <c r="U106" s="772">
        <v>5</v>
      </c>
      <c r="V106" s="661">
        <v>0</v>
      </c>
      <c r="W106" s="661"/>
      <c r="X106" s="661"/>
      <c r="Y106" s="661"/>
      <c r="Z106" s="661"/>
      <c r="AA106" s="661">
        <v>0</v>
      </c>
      <c r="AB106" s="661">
        <v>0</v>
      </c>
      <c r="AC106" s="661">
        <f t="shared" si="104"/>
        <v>0</v>
      </c>
      <c r="AD106" s="661">
        <v>0</v>
      </c>
      <c r="AE106" s="509">
        <v>5</v>
      </c>
      <c r="AF106" s="554">
        <v>0</v>
      </c>
      <c r="AG106" s="554"/>
      <c r="AH106" s="554"/>
      <c r="AI106" s="554"/>
      <c r="AJ106" s="555"/>
      <c r="AK106" s="554"/>
      <c r="AL106" s="554">
        <v>687</v>
      </c>
      <c r="AM106" s="554">
        <f t="shared" si="105"/>
        <v>0</v>
      </c>
      <c r="AN106" s="554"/>
      <c r="AO106" s="513">
        <v>5</v>
      </c>
      <c r="AP106" s="558"/>
      <c r="AQ106" s="558"/>
      <c r="AR106" s="558"/>
      <c r="AS106" s="558"/>
      <c r="AT106" s="558"/>
      <c r="AU106" s="558"/>
      <c r="AV106" s="558"/>
      <c r="AW106" s="558">
        <f t="shared" si="106"/>
        <v>0</v>
      </c>
      <c r="AX106" s="558"/>
      <c r="AY106" s="527">
        <v>5</v>
      </c>
      <c r="AZ106" s="793">
        <v>1</v>
      </c>
      <c r="BA106" s="569">
        <v>0</v>
      </c>
      <c r="BB106" s="569"/>
      <c r="BC106" s="569"/>
      <c r="BD106" s="793">
        <v>0</v>
      </c>
      <c r="BE106" s="569"/>
      <c r="BF106" s="569">
        <v>3000</v>
      </c>
      <c r="BG106" s="569">
        <f>+AZ106+BA106-BD106-BE106</f>
        <v>1</v>
      </c>
      <c r="BH106" s="569">
        <v>2</v>
      </c>
      <c r="BI106" s="702">
        <v>5</v>
      </c>
      <c r="BJ106" s="672">
        <v>0</v>
      </c>
      <c r="BK106" s="672"/>
      <c r="BL106" s="672"/>
      <c r="BM106" s="672"/>
      <c r="BN106" s="754"/>
      <c r="BO106" s="672"/>
      <c r="BP106" s="672">
        <v>12000</v>
      </c>
      <c r="BQ106" s="962"/>
      <c r="BR106" s="962"/>
      <c r="BS106" s="1072"/>
      <c r="BT106" s="962"/>
      <c r="BU106" s="963">
        <f t="shared" si="107"/>
        <v>0</v>
      </c>
      <c r="BV106" s="672">
        <f t="shared" si="108"/>
        <v>0</v>
      </c>
      <c r="BW106" s="672">
        <v>0</v>
      </c>
      <c r="BX106" s="521">
        <v>5</v>
      </c>
      <c r="BY106" s="564"/>
      <c r="BZ106" s="564"/>
      <c r="CA106" s="564"/>
      <c r="CB106" s="564"/>
      <c r="CC106" s="564"/>
      <c r="CD106" s="564"/>
      <c r="CE106" s="564"/>
      <c r="CF106" s="564">
        <f t="shared" si="109"/>
        <v>0</v>
      </c>
      <c r="CG106" s="564"/>
      <c r="CH106" s="519">
        <v>5</v>
      </c>
      <c r="CI106" s="563"/>
      <c r="CJ106" s="563"/>
      <c r="CK106" s="563"/>
      <c r="CL106" s="563"/>
      <c r="CM106" s="563"/>
      <c r="CN106" s="563"/>
      <c r="CO106" s="563"/>
      <c r="CP106" s="563">
        <f t="shared" si="110"/>
        <v>0</v>
      </c>
      <c r="CQ106" s="563"/>
      <c r="CR106" s="509">
        <v>5</v>
      </c>
      <c r="CS106" s="554">
        <v>0</v>
      </c>
      <c r="CT106" s="554"/>
      <c r="CU106" s="554"/>
      <c r="CV106" s="554"/>
      <c r="CW106" s="665"/>
      <c r="CX106" s="554">
        <v>0</v>
      </c>
      <c r="CY106" s="554">
        <v>124</v>
      </c>
      <c r="CZ106" s="554">
        <f t="shared" si="111"/>
        <v>0</v>
      </c>
      <c r="DA106" s="554">
        <v>0</v>
      </c>
      <c r="DB106" s="761">
        <v>5</v>
      </c>
      <c r="DC106" s="661"/>
      <c r="DD106" s="661">
        <v>0</v>
      </c>
      <c r="DE106" s="661"/>
      <c r="DF106" s="661"/>
      <c r="DG106" s="822"/>
      <c r="DH106" s="661"/>
      <c r="DI106" s="661"/>
      <c r="DJ106" s="661">
        <f t="shared" si="112"/>
        <v>0</v>
      </c>
      <c r="DK106" s="661"/>
      <c r="DL106" s="530">
        <v>5</v>
      </c>
      <c r="DM106" s="823">
        <v>0</v>
      </c>
      <c r="DN106" s="823"/>
      <c r="DO106" s="571"/>
      <c r="DP106" s="571"/>
      <c r="DQ106" s="824"/>
      <c r="DR106" s="823">
        <v>0</v>
      </c>
      <c r="DS106" s="571">
        <v>0</v>
      </c>
      <c r="DT106" s="823">
        <f t="shared" si="113"/>
        <v>0</v>
      </c>
      <c r="DU106" s="571"/>
      <c r="DV106" s="533">
        <v>5</v>
      </c>
      <c r="DW106" s="573"/>
      <c r="DX106" s="573"/>
      <c r="DY106" s="573"/>
      <c r="DZ106" s="573"/>
      <c r="EA106" s="825"/>
      <c r="EB106" s="573"/>
      <c r="EC106" s="573"/>
      <c r="ED106" s="573">
        <f>+DW106+DX106-EA106-EB106</f>
        <v>0</v>
      </c>
      <c r="EE106" s="573"/>
      <c r="EF106" s="812">
        <v>5</v>
      </c>
      <c r="EG106" s="826"/>
      <c r="EH106" s="826">
        <v>0</v>
      </c>
      <c r="EI106" s="826"/>
      <c r="EJ106" s="826"/>
      <c r="EK106" s="827"/>
      <c r="EL106" s="826"/>
      <c r="EM106" s="826"/>
      <c r="EN106" s="826">
        <f t="shared" si="114"/>
        <v>0</v>
      </c>
      <c r="EO106" s="826"/>
      <c r="EP106" s="509">
        <v>5</v>
      </c>
      <c r="EQ106" s="554">
        <v>0</v>
      </c>
      <c r="ER106" s="554">
        <v>0</v>
      </c>
      <c r="ES106" s="554"/>
      <c r="ET106" s="554"/>
      <c r="EU106" s="665"/>
      <c r="EV106" s="554"/>
      <c r="EW106" s="554"/>
      <c r="EX106" s="554">
        <f t="shared" si="115"/>
        <v>0</v>
      </c>
      <c r="EY106" s="554"/>
      <c r="EZ106" s="527">
        <v>5</v>
      </c>
      <c r="FA106" s="569">
        <v>0</v>
      </c>
      <c r="FB106" s="569"/>
      <c r="FC106" s="569"/>
      <c r="FD106" s="569"/>
      <c r="FE106" s="670"/>
      <c r="FF106" s="569"/>
      <c r="FG106" s="569"/>
      <c r="FH106" s="569">
        <f t="shared" si="116"/>
        <v>0</v>
      </c>
      <c r="FI106" s="569">
        <v>0</v>
      </c>
      <c r="FJ106" s="530">
        <v>5</v>
      </c>
      <c r="FK106" s="571">
        <v>0</v>
      </c>
      <c r="FL106" s="571">
        <v>0</v>
      </c>
      <c r="FM106" s="571"/>
      <c r="FN106" s="571"/>
      <c r="FO106" s="824"/>
      <c r="FP106" s="571">
        <v>0</v>
      </c>
      <c r="FQ106" s="571">
        <v>0</v>
      </c>
      <c r="FR106" s="571">
        <f t="shared" si="117"/>
        <v>0</v>
      </c>
      <c r="FS106" s="571">
        <v>0</v>
      </c>
      <c r="FT106" s="505">
        <v>5</v>
      </c>
      <c r="FU106" s="551"/>
      <c r="FV106" s="551"/>
      <c r="FW106" s="551"/>
      <c r="FX106" s="551"/>
      <c r="FY106" s="552"/>
      <c r="FZ106" s="551"/>
      <c r="GA106" s="551"/>
      <c r="GB106" s="551"/>
      <c r="GC106" s="551"/>
    </row>
    <row r="107" spans="1:235" ht="25.2" thickBot="1">
      <c r="A107" s="834">
        <v>6</v>
      </c>
      <c r="B107" s="835">
        <v>0</v>
      </c>
      <c r="C107" s="835">
        <v>0</v>
      </c>
      <c r="D107" s="836">
        <v>0</v>
      </c>
      <c r="E107" s="836">
        <v>0</v>
      </c>
      <c r="F107" s="837">
        <v>0</v>
      </c>
      <c r="G107" s="836">
        <v>0</v>
      </c>
      <c r="H107" s="820">
        <v>600</v>
      </c>
      <c r="I107" s="836">
        <f t="shared" si="102"/>
        <v>0</v>
      </c>
      <c r="J107" s="838">
        <f>6+28+81+82</f>
        <v>197</v>
      </c>
      <c r="K107" s="716">
        <v>6</v>
      </c>
      <c r="L107" s="693">
        <v>400</v>
      </c>
      <c r="M107" s="693">
        <v>45</v>
      </c>
      <c r="N107" s="693"/>
      <c r="O107" s="693"/>
      <c r="P107" s="693"/>
      <c r="Q107" s="693"/>
      <c r="R107" s="548">
        <v>600</v>
      </c>
      <c r="S107" s="693">
        <f t="shared" si="103"/>
        <v>445</v>
      </c>
      <c r="T107" s="695">
        <v>52</v>
      </c>
      <c r="U107" s="772">
        <v>6</v>
      </c>
      <c r="V107" s="661">
        <v>25</v>
      </c>
      <c r="W107" s="661"/>
      <c r="X107" s="661"/>
      <c r="Y107" s="661"/>
      <c r="Z107" s="661"/>
      <c r="AA107" s="661">
        <v>0</v>
      </c>
      <c r="AB107" s="661">
        <v>0</v>
      </c>
      <c r="AC107" s="661">
        <f t="shared" si="104"/>
        <v>25</v>
      </c>
      <c r="AD107" s="661">
        <v>3</v>
      </c>
      <c r="AE107" s="509">
        <v>6</v>
      </c>
      <c r="AF107" s="554">
        <v>0</v>
      </c>
      <c r="AG107" s="554"/>
      <c r="AH107" s="554"/>
      <c r="AI107" s="554"/>
      <c r="AJ107" s="555"/>
      <c r="AK107" s="554"/>
      <c r="AL107" s="554">
        <v>687</v>
      </c>
      <c r="AM107" s="554">
        <f t="shared" si="105"/>
        <v>0</v>
      </c>
      <c r="AN107" s="554">
        <v>0</v>
      </c>
      <c r="AO107" s="513">
        <v>6</v>
      </c>
      <c r="AP107" s="558">
        <v>0</v>
      </c>
      <c r="AQ107" s="558">
        <v>0</v>
      </c>
      <c r="AR107" s="558"/>
      <c r="AS107" s="558"/>
      <c r="AT107" s="558"/>
      <c r="AU107" s="558">
        <v>0</v>
      </c>
      <c r="AV107" s="558">
        <v>0</v>
      </c>
      <c r="AW107" s="558">
        <f t="shared" si="106"/>
        <v>0</v>
      </c>
      <c r="AX107" s="558">
        <v>0</v>
      </c>
      <c r="AY107" s="527">
        <v>6</v>
      </c>
      <c r="AZ107" s="569">
        <v>837</v>
      </c>
      <c r="BA107" s="569">
        <v>0</v>
      </c>
      <c r="BB107" s="569"/>
      <c r="BC107" s="569"/>
      <c r="BD107" s="793">
        <v>0</v>
      </c>
      <c r="BE107" s="569"/>
      <c r="BF107" s="569">
        <v>3000</v>
      </c>
      <c r="BG107" s="569">
        <f>+AZ107+BA107-BD107-BE107</f>
        <v>837</v>
      </c>
      <c r="BH107" s="569">
        <v>302</v>
      </c>
      <c r="BI107" s="702">
        <v>6</v>
      </c>
      <c r="BJ107" s="672">
        <v>2850</v>
      </c>
      <c r="BK107" s="672">
        <v>500</v>
      </c>
      <c r="BL107" s="672">
        <v>1500</v>
      </c>
      <c r="BM107" s="672"/>
      <c r="BN107" s="754"/>
      <c r="BO107" s="672">
        <v>1965</v>
      </c>
      <c r="BP107" s="672">
        <v>12000</v>
      </c>
      <c r="BQ107" s="965"/>
      <c r="BR107" s="962"/>
      <c r="BS107" s="1072">
        <v>285</v>
      </c>
      <c r="BT107" s="962"/>
      <c r="BU107" s="963">
        <f t="shared" si="107"/>
        <v>-285</v>
      </c>
      <c r="BV107" s="672">
        <f t="shared" si="108"/>
        <v>2885</v>
      </c>
      <c r="BW107" s="672">
        <v>449</v>
      </c>
      <c r="BX107" s="521">
        <v>6</v>
      </c>
      <c r="BY107" s="564"/>
      <c r="BZ107" s="564"/>
      <c r="CA107" s="564"/>
      <c r="CB107" s="564"/>
      <c r="CC107" s="564"/>
      <c r="CD107" s="564"/>
      <c r="CE107" s="564"/>
      <c r="CF107" s="564">
        <f t="shared" si="109"/>
        <v>0</v>
      </c>
      <c r="CG107" s="564"/>
      <c r="CH107" s="519">
        <v>6</v>
      </c>
      <c r="CI107" s="563">
        <v>0</v>
      </c>
      <c r="CJ107" s="563">
        <v>0</v>
      </c>
      <c r="CK107" s="563"/>
      <c r="CL107" s="563"/>
      <c r="CM107" s="563"/>
      <c r="CN107" s="563">
        <v>0</v>
      </c>
      <c r="CO107" s="563">
        <v>0</v>
      </c>
      <c r="CP107" s="563">
        <f t="shared" si="110"/>
        <v>0</v>
      </c>
      <c r="CQ107" s="563">
        <v>0</v>
      </c>
      <c r="CR107" s="509">
        <v>6</v>
      </c>
      <c r="CS107" s="554">
        <v>0</v>
      </c>
      <c r="CT107" s="554"/>
      <c r="CU107" s="554"/>
      <c r="CV107" s="554"/>
      <c r="CW107" s="665">
        <v>0</v>
      </c>
      <c r="CX107" s="554">
        <v>0</v>
      </c>
      <c r="CY107" s="554">
        <v>124</v>
      </c>
      <c r="CZ107" s="554">
        <f t="shared" si="111"/>
        <v>0</v>
      </c>
      <c r="DA107" s="554">
        <v>14</v>
      </c>
      <c r="DB107" s="761">
        <v>6</v>
      </c>
      <c r="DC107" s="661">
        <v>0</v>
      </c>
      <c r="DD107" s="661">
        <v>0</v>
      </c>
      <c r="DE107" s="661"/>
      <c r="DF107" s="661"/>
      <c r="DG107" s="822">
        <v>0</v>
      </c>
      <c r="DH107" s="661">
        <v>0</v>
      </c>
      <c r="DI107" s="661">
        <v>0</v>
      </c>
      <c r="DJ107" s="661">
        <f t="shared" si="112"/>
        <v>0</v>
      </c>
      <c r="DK107" s="661">
        <v>0</v>
      </c>
      <c r="DL107" s="530">
        <v>6</v>
      </c>
      <c r="DM107" s="823">
        <v>0</v>
      </c>
      <c r="DN107" s="823"/>
      <c r="DO107" s="571"/>
      <c r="DP107" s="571"/>
      <c r="DQ107" s="824"/>
      <c r="DR107" s="823">
        <v>0</v>
      </c>
      <c r="DS107" s="571">
        <v>0</v>
      </c>
      <c r="DT107" s="823">
        <f t="shared" si="113"/>
        <v>0</v>
      </c>
      <c r="DU107" s="571"/>
      <c r="DV107" s="533">
        <v>6</v>
      </c>
      <c r="DW107" s="573">
        <v>0</v>
      </c>
      <c r="DX107" s="573">
        <v>0</v>
      </c>
      <c r="DY107" s="573"/>
      <c r="DZ107" s="573"/>
      <c r="EA107" s="825"/>
      <c r="EB107" s="573">
        <v>0</v>
      </c>
      <c r="EC107" s="573">
        <v>0</v>
      </c>
      <c r="ED107" s="573">
        <f>+DW107+DX107-EA107-EB107</f>
        <v>0</v>
      </c>
      <c r="EE107" s="573">
        <v>0</v>
      </c>
      <c r="EF107" s="812">
        <v>6</v>
      </c>
      <c r="EG107" s="826">
        <v>0</v>
      </c>
      <c r="EH107" s="826">
        <v>0</v>
      </c>
      <c r="EI107" s="826"/>
      <c r="EJ107" s="826"/>
      <c r="EK107" s="827">
        <v>0</v>
      </c>
      <c r="EL107" s="826">
        <v>0</v>
      </c>
      <c r="EM107" s="826">
        <v>0</v>
      </c>
      <c r="EN107" s="826">
        <f t="shared" si="114"/>
        <v>0</v>
      </c>
      <c r="EO107" s="826"/>
      <c r="EP107" s="509">
        <v>6</v>
      </c>
      <c r="EQ107" s="554">
        <v>0</v>
      </c>
      <c r="ER107" s="554">
        <v>0</v>
      </c>
      <c r="ES107" s="554"/>
      <c r="ET107" s="554"/>
      <c r="EU107" s="665">
        <v>0</v>
      </c>
      <c r="EV107" s="554">
        <v>0</v>
      </c>
      <c r="EW107" s="554">
        <v>0</v>
      </c>
      <c r="EX107" s="554">
        <f t="shared" si="115"/>
        <v>0</v>
      </c>
      <c r="EY107" s="554">
        <v>0</v>
      </c>
      <c r="EZ107" s="527">
        <v>6</v>
      </c>
      <c r="FA107" s="569">
        <v>115</v>
      </c>
      <c r="FB107" s="569"/>
      <c r="FC107" s="569"/>
      <c r="FD107" s="569"/>
      <c r="FE107" s="670"/>
      <c r="FF107" s="569">
        <v>0</v>
      </c>
      <c r="FG107" s="569">
        <v>0</v>
      </c>
      <c r="FH107" s="569">
        <f t="shared" si="116"/>
        <v>115</v>
      </c>
      <c r="FI107" s="569">
        <v>9</v>
      </c>
      <c r="FJ107" s="530">
        <v>6</v>
      </c>
      <c r="FK107" s="571">
        <v>0</v>
      </c>
      <c r="FL107" s="571">
        <v>0</v>
      </c>
      <c r="FM107" s="571"/>
      <c r="FN107" s="571"/>
      <c r="FO107" s="824"/>
      <c r="FP107" s="571">
        <v>0</v>
      </c>
      <c r="FQ107" s="571">
        <v>0</v>
      </c>
      <c r="FR107" s="571">
        <f t="shared" si="117"/>
        <v>0</v>
      </c>
      <c r="FS107" s="571">
        <v>0</v>
      </c>
      <c r="FT107" s="505">
        <v>6</v>
      </c>
      <c r="FU107" s="551"/>
      <c r="FV107" s="551"/>
      <c r="FW107" s="551"/>
      <c r="FX107" s="551"/>
      <c r="FY107" s="552"/>
      <c r="FZ107" s="551"/>
      <c r="GA107" s="551"/>
      <c r="GB107" s="551"/>
      <c r="GC107" s="551"/>
    </row>
    <row r="108" spans="1:235" ht="25.2" thickBot="1">
      <c r="A108" s="839"/>
      <c r="B108" s="840">
        <f>SUM(B102:B107)</f>
        <v>0</v>
      </c>
      <c r="C108" s="840">
        <f>SUM(C102:C107)</f>
        <v>0</v>
      </c>
      <c r="D108" s="840"/>
      <c r="E108" s="840"/>
      <c r="F108" s="841">
        <f>SUM(F102:F107)</f>
        <v>0</v>
      </c>
      <c r="G108" s="840">
        <f>SUM(G102:G107)</f>
        <v>0</v>
      </c>
      <c r="H108" s="840"/>
      <c r="I108" s="840">
        <f>SUM(I102:I107)</f>
        <v>0</v>
      </c>
      <c r="J108" s="840">
        <f>SUM(J102:J107)</f>
        <v>321</v>
      </c>
      <c r="K108" s="721"/>
      <c r="L108" s="722">
        <f>SUM(L102:L107)</f>
        <v>2583</v>
      </c>
      <c r="M108" s="722">
        <f>SUM(M102:M107)</f>
        <v>315</v>
      </c>
      <c r="N108" s="722"/>
      <c r="O108" s="722"/>
      <c r="P108" s="722"/>
      <c r="Q108" s="722">
        <f>SUM(Q102:Q107)</f>
        <v>0</v>
      </c>
      <c r="R108" s="722"/>
      <c r="S108" s="722">
        <f>SUM(S102:S107)</f>
        <v>2898</v>
      </c>
      <c r="T108" s="722">
        <f>SUM(T102:T107)</f>
        <v>323</v>
      </c>
      <c r="U108" s="727"/>
      <c r="V108" s="720">
        <f>SUM(V102:V107)</f>
        <v>133</v>
      </c>
      <c r="W108" s="720">
        <f>SUM(W102:W107)</f>
        <v>0</v>
      </c>
      <c r="X108" s="720"/>
      <c r="Y108" s="720"/>
      <c r="Z108" s="720"/>
      <c r="AA108" s="720">
        <f>SUM(AA102:AA107)</f>
        <v>0</v>
      </c>
      <c r="AB108" s="720"/>
      <c r="AC108" s="720">
        <f>SUM(AC102:AC107)</f>
        <v>133</v>
      </c>
      <c r="AD108" s="720">
        <f>SUM(AD102:AD107)</f>
        <v>13</v>
      </c>
      <c r="AE108" s="727"/>
      <c r="AF108" s="720">
        <f>SUM(AF102:AF107)</f>
        <v>0</v>
      </c>
      <c r="AG108" s="720">
        <f>SUM(AG102:AG107)</f>
        <v>0</v>
      </c>
      <c r="AH108" s="720"/>
      <c r="AI108" s="720"/>
      <c r="AJ108" s="782">
        <f>SUM(AJ102:AJ107)</f>
        <v>0</v>
      </c>
      <c r="AK108" s="720">
        <f>SUM(AK102:AK107)</f>
        <v>0</v>
      </c>
      <c r="AL108" s="720"/>
      <c r="AM108" s="720">
        <f>SUM(AM102:AM107)</f>
        <v>0</v>
      </c>
      <c r="AN108" s="720">
        <f>SUM(AN102:AN107)</f>
        <v>0</v>
      </c>
      <c r="AO108" s="727"/>
      <c r="AP108" s="720">
        <f>SUM(AP103:AP107)</f>
        <v>0</v>
      </c>
      <c r="AQ108" s="720">
        <f>SUM(AQ103:AQ107)</f>
        <v>0</v>
      </c>
      <c r="AR108" s="720"/>
      <c r="AS108" s="720"/>
      <c r="AT108" s="720"/>
      <c r="AU108" s="720">
        <f>SUM(AU103:AU107)</f>
        <v>0</v>
      </c>
      <c r="AV108" s="720"/>
      <c r="AW108" s="842">
        <f>SUM(AW102:AW107)</f>
        <v>0</v>
      </c>
      <c r="AX108" s="720">
        <f>SUM(AX102:AX107)</f>
        <v>0</v>
      </c>
      <c r="AY108" s="727"/>
      <c r="AZ108" s="720">
        <f>SUM(AZ102:AZ107)</f>
        <v>2729</v>
      </c>
      <c r="BA108" s="720">
        <f>SUM(BA102:BA107)</f>
        <v>0</v>
      </c>
      <c r="BB108" s="720"/>
      <c r="BC108" s="720"/>
      <c r="BD108" s="782">
        <f>SUM(BD102:BD107)</f>
        <v>0</v>
      </c>
      <c r="BE108" s="720">
        <f>SUM(BE102:BE107)</f>
        <v>0</v>
      </c>
      <c r="BF108" s="720"/>
      <c r="BG108" s="720">
        <f>SUM(BG102:BG107)</f>
        <v>2729</v>
      </c>
      <c r="BH108" s="720">
        <f>SUM(BH102:BH107)</f>
        <v>1065</v>
      </c>
      <c r="BI108" s="727"/>
      <c r="BJ108" s="802">
        <f>SUM(BJ102:BJ107)</f>
        <v>8160</v>
      </c>
      <c r="BK108" s="720">
        <f>SUM(BK102:BK107)</f>
        <v>2000</v>
      </c>
      <c r="BL108" s="720">
        <f>SUM(BL102:BL107)</f>
        <v>3500</v>
      </c>
      <c r="BM108" s="720"/>
      <c r="BN108" s="782">
        <f>SUM(BN102:BN107)</f>
        <v>0</v>
      </c>
      <c r="BO108" s="720">
        <f>SUM(BO102:BO107)</f>
        <v>5365</v>
      </c>
      <c r="BP108" s="720"/>
      <c r="BQ108" s="720"/>
      <c r="BR108" s="720"/>
      <c r="BS108" s="720"/>
      <c r="BT108" s="720"/>
      <c r="BU108" s="720"/>
      <c r="BV108" s="720">
        <f>SUM(BV102:BV107)</f>
        <v>8295</v>
      </c>
      <c r="BW108" s="720">
        <f>SUM(BW102:BW107)</f>
        <v>1326</v>
      </c>
      <c r="BX108" s="727"/>
      <c r="BY108" s="720"/>
      <c r="BZ108" s="720">
        <f>SUM(BZ102:BZ107)</f>
        <v>0</v>
      </c>
      <c r="CA108" s="720"/>
      <c r="CB108" s="720"/>
      <c r="CC108" s="720"/>
      <c r="CD108" s="720"/>
      <c r="CE108" s="720"/>
      <c r="CF108" s="720">
        <f>SUM(CF102:CF107)</f>
        <v>0</v>
      </c>
      <c r="CG108" s="720"/>
      <c r="CH108" s="843"/>
      <c r="CI108" s="844"/>
      <c r="CJ108" s="844">
        <f>SUM(CJ107)</f>
        <v>0</v>
      </c>
      <c r="CK108" s="844"/>
      <c r="CL108" s="844"/>
      <c r="CM108" s="844"/>
      <c r="CN108" s="844"/>
      <c r="CO108" s="844"/>
      <c r="CP108" s="844">
        <f>SUM(CP102:CP107)</f>
        <v>0</v>
      </c>
      <c r="CQ108" s="844">
        <f>SUM(CQ102:CQ107)</f>
        <v>0</v>
      </c>
      <c r="CR108" s="845"/>
      <c r="CS108" s="846">
        <f>SUM(CS102:CS107)</f>
        <v>0</v>
      </c>
      <c r="CT108" s="846">
        <f>SUM(CT102:CT107)</f>
        <v>0</v>
      </c>
      <c r="CU108" s="846"/>
      <c r="CV108" s="846"/>
      <c r="CW108" s="847">
        <f>SUM(CW102:CW107)</f>
        <v>0</v>
      </c>
      <c r="CX108" s="846">
        <f>SUM(CX102:CX107)</f>
        <v>0</v>
      </c>
      <c r="CY108" s="846">
        <v>0</v>
      </c>
      <c r="CZ108" s="846">
        <f>SUM(CZ102:CZ107)</f>
        <v>0</v>
      </c>
      <c r="DA108" s="846">
        <f>SUM(DA102:DA107)</f>
        <v>52</v>
      </c>
      <c r="DB108" s="848"/>
      <c r="DC108" s="849">
        <f>SUM(DC102:DC107)</f>
        <v>0</v>
      </c>
      <c r="DD108" s="849">
        <f>SUM(DD102:DD107)</f>
        <v>0</v>
      </c>
      <c r="DE108" s="849"/>
      <c r="DF108" s="849"/>
      <c r="DG108" s="850">
        <f>SUM(DG102:DG107)</f>
        <v>0</v>
      </c>
      <c r="DH108" s="849">
        <f>SUM(DH102:DH107)</f>
        <v>0</v>
      </c>
      <c r="DI108" s="849"/>
      <c r="DJ108" s="849">
        <f>SUM(DJ102:DJ107)</f>
        <v>0</v>
      </c>
      <c r="DK108" s="849">
        <f>SUM(DK102:DK107)</f>
        <v>0</v>
      </c>
      <c r="DL108" s="848"/>
      <c r="DM108" s="851">
        <f>SUM(DM102:DM107)</f>
        <v>0</v>
      </c>
      <c r="DN108" s="851">
        <f>SUM(DN102:DN107)</f>
        <v>0</v>
      </c>
      <c r="DO108" s="849"/>
      <c r="DP108" s="849"/>
      <c r="DQ108" s="850">
        <f>SUM(DQ102:DQ107)</f>
        <v>0</v>
      </c>
      <c r="DR108" s="849">
        <f>SUM(DR102:DR107)</f>
        <v>0</v>
      </c>
      <c r="DS108" s="849"/>
      <c r="DT108" s="851">
        <f>SUM(DT102:DT107)</f>
        <v>0</v>
      </c>
      <c r="DU108" s="849">
        <f>SUM(DU102:DU107)</f>
        <v>0</v>
      </c>
      <c r="DV108" s="852"/>
      <c r="DW108" s="853">
        <f>SUM(DW103:DW107)</f>
        <v>0</v>
      </c>
      <c r="DX108" s="853">
        <f>SUM(DX103:DX107)</f>
        <v>0</v>
      </c>
      <c r="DY108" s="853"/>
      <c r="DZ108" s="853"/>
      <c r="EA108" s="854"/>
      <c r="EB108" s="853">
        <f>SUM(EB103:EB107)</f>
        <v>0</v>
      </c>
      <c r="EC108" s="853">
        <f>SUM(EC103:EC107)</f>
        <v>0</v>
      </c>
      <c r="ED108" s="853">
        <f>SUM(ED103:ED107)</f>
        <v>0</v>
      </c>
      <c r="EE108" s="853">
        <f>SUM(EE103:EE107)</f>
        <v>0</v>
      </c>
      <c r="EF108" s="848"/>
      <c r="EG108" s="849">
        <f>SUM(EG102:EG107)</f>
        <v>0</v>
      </c>
      <c r="EH108" s="849">
        <f>SUM(EH102:EH107)</f>
        <v>0</v>
      </c>
      <c r="EI108" s="849"/>
      <c r="EJ108" s="849"/>
      <c r="EK108" s="850">
        <f>SUM(EK102:EK107)</f>
        <v>0</v>
      </c>
      <c r="EL108" s="849">
        <f>SUM(EL102:EL107)</f>
        <v>0</v>
      </c>
      <c r="EM108" s="849"/>
      <c r="EN108" s="849">
        <f>SUM(EN102:EN107)</f>
        <v>0</v>
      </c>
      <c r="EO108" s="849">
        <f>SUM(EO102:EO107)</f>
        <v>0</v>
      </c>
      <c r="EP108" s="845"/>
      <c r="EQ108" s="846">
        <f>SUM(EQ102:EQ107)</f>
        <v>0</v>
      </c>
      <c r="ER108" s="846">
        <f>SUM(ER102:ER107)</f>
        <v>0</v>
      </c>
      <c r="ES108" s="846"/>
      <c r="ET108" s="846"/>
      <c r="EU108" s="847">
        <f>SUM(EU102:EU107)</f>
        <v>0</v>
      </c>
      <c r="EV108" s="846">
        <f>SUM(EV102:EV107)</f>
        <v>0</v>
      </c>
      <c r="EW108" s="846"/>
      <c r="EX108" s="846">
        <f>SUM(EX102:EX107)</f>
        <v>0</v>
      </c>
      <c r="EY108" s="846">
        <f>SUM(EY102:EY107)</f>
        <v>0</v>
      </c>
      <c r="EZ108" s="855"/>
      <c r="FA108" s="856">
        <f>SUM(FA102:FA107)</f>
        <v>712</v>
      </c>
      <c r="FB108" s="856">
        <f>SUM(FB102:FB107)</f>
        <v>0</v>
      </c>
      <c r="FC108" s="856"/>
      <c r="FD108" s="856"/>
      <c r="FE108" s="857"/>
      <c r="FF108" s="856">
        <f>SUM(FF102:FF107)</f>
        <v>0</v>
      </c>
      <c r="FG108" s="856"/>
      <c r="FH108" s="856">
        <f>SUM(FH102:FH107)</f>
        <v>712</v>
      </c>
      <c r="FI108" s="856">
        <f>SUM(FI102:FI107)</f>
        <v>44</v>
      </c>
      <c r="FJ108" s="858"/>
      <c r="FK108" s="859">
        <f>SUM(FK102:FK107)</f>
        <v>0</v>
      </c>
      <c r="FL108" s="859">
        <f>SUM(FL102:FL107)</f>
        <v>0</v>
      </c>
      <c r="FM108" s="859"/>
      <c r="FN108" s="859"/>
      <c r="FO108" s="860"/>
      <c r="FP108" s="859">
        <f>SUM(FP102:FP107)</f>
        <v>0</v>
      </c>
      <c r="FQ108" s="859" t="s">
        <v>285</v>
      </c>
      <c r="FR108" s="571">
        <f>SUM(FR102:FR107)</f>
        <v>0</v>
      </c>
      <c r="FS108" s="859">
        <f>SUM(FS102:FS107)</f>
        <v>0</v>
      </c>
      <c r="FT108" s="861"/>
      <c r="FU108" s="862">
        <f>SUM(FU102:FU107)</f>
        <v>0</v>
      </c>
      <c r="FV108" s="862">
        <f>SUM(FV102:FV107)</f>
        <v>0</v>
      </c>
      <c r="FW108" s="862"/>
      <c r="FX108" s="862"/>
      <c r="FY108" s="863"/>
      <c r="FZ108" s="862"/>
      <c r="GA108" s="862" t="s">
        <v>285</v>
      </c>
      <c r="GB108" s="551">
        <f>SUM(GB102:GB107)</f>
        <v>0</v>
      </c>
      <c r="GC108" s="862">
        <f>SUM(GC102:GC107)</f>
        <v>0</v>
      </c>
    </row>
    <row r="109" spans="1:235" ht="25.2" thickTop="1">
      <c r="U109" s="788"/>
      <c r="V109" s="786"/>
      <c r="W109" s="786"/>
      <c r="X109" s="786"/>
      <c r="Y109" s="786"/>
      <c r="Z109" s="786"/>
      <c r="AA109" s="786"/>
      <c r="AB109" s="786"/>
      <c r="AC109" s="786"/>
      <c r="AD109" s="786"/>
      <c r="AE109" s="788"/>
      <c r="AF109" s="864"/>
      <c r="AG109" s="786"/>
      <c r="AH109" s="786"/>
      <c r="AI109" s="786"/>
      <c r="AJ109" s="786"/>
      <c r="AK109" s="786"/>
      <c r="AL109" s="786"/>
      <c r="AM109" s="786"/>
      <c r="AN109" s="786"/>
      <c r="AO109" s="788"/>
      <c r="AP109" s="786"/>
      <c r="AQ109" s="786"/>
      <c r="AR109" s="786"/>
      <c r="AS109" s="786"/>
      <c r="AT109" s="786"/>
      <c r="AU109" s="786"/>
      <c r="AV109" s="786"/>
      <c r="AW109" s="786"/>
      <c r="AX109" s="786"/>
      <c r="AY109" s="788"/>
      <c r="AZ109" s="786"/>
      <c r="BA109" s="786"/>
      <c r="BB109" s="786"/>
      <c r="BC109" s="786"/>
      <c r="BD109" s="786"/>
      <c r="BE109" s="786"/>
      <c r="BF109" s="786"/>
      <c r="BG109" s="786"/>
      <c r="BH109" s="786"/>
      <c r="BI109" s="788"/>
      <c r="BJ109" s="786"/>
      <c r="BK109" s="786"/>
      <c r="BL109" s="786"/>
      <c r="BM109" s="786"/>
      <c r="BN109" s="786"/>
      <c r="BO109" s="786"/>
      <c r="BP109" s="786"/>
      <c r="BQ109" s="786"/>
      <c r="BR109" s="786"/>
      <c r="BS109" s="786"/>
      <c r="BT109" s="786"/>
      <c r="BU109" s="786"/>
      <c r="BV109" s="786"/>
      <c r="BW109" s="786"/>
      <c r="BX109" s="788"/>
      <c r="BY109" s="786"/>
      <c r="BZ109" s="786"/>
      <c r="CA109" s="786"/>
      <c r="CB109" s="786"/>
      <c r="CC109" s="786"/>
      <c r="CD109" s="786"/>
      <c r="CE109" s="786"/>
      <c r="CF109" s="786"/>
      <c r="CG109" s="786"/>
    </row>
    <row r="110" spans="1:235" s="497" customFormat="1" ht="30">
      <c r="A110" s="1091" t="s">
        <v>233</v>
      </c>
      <c r="B110" s="1092"/>
      <c r="C110" s="1092"/>
      <c r="D110" s="1092"/>
      <c r="E110" s="1092"/>
      <c r="F110" s="1092"/>
      <c r="G110" s="1092"/>
      <c r="H110" s="1092"/>
      <c r="I110" s="1092"/>
      <c r="J110" s="1092"/>
      <c r="K110" s="1118" t="s">
        <v>233</v>
      </c>
      <c r="L110" s="1118"/>
      <c r="M110" s="1118"/>
      <c r="N110" s="1118"/>
      <c r="O110" s="1118"/>
      <c r="P110" s="1118"/>
      <c r="Q110" s="1118"/>
      <c r="R110" s="1118"/>
      <c r="S110" s="1118"/>
      <c r="T110" s="1118"/>
      <c r="U110" s="1118" t="s">
        <v>233</v>
      </c>
      <c r="V110" s="1118"/>
      <c r="W110" s="1118"/>
      <c r="X110" s="1118"/>
      <c r="Y110" s="1118"/>
      <c r="Z110" s="1118"/>
      <c r="AA110" s="1118"/>
      <c r="AB110" s="1118"/>
      <c r="AC110" s="1118"/>
      <c r="AD110" s="1118"/>
      <c r="AE110" s="1118" t="s">
        <v>233</v>
      </c>
      <c r="AF110" s="1118"/>
      <c r="AG110" s="1118"/>
      <c r="AH110" s="1118"/>
      <c r="AI110" s="1118"/>
      <c r="AJ110" s="1118"/>
      <c r="AK110" s="1118"/>
      <c r="AL110" s="1118"/>
      <c r="AM110" s="1118"/>
      <c r="AN110" s="1118"/>
      <c r="AO110" s="1118" t="s">
        <v>233</v>
      </c>
      <c r="AP110" s="1118"/>
      <c r="AQ110" s="1118"/>
      <c r="AR110" s="1118"/>
      <c r="AS110" s="1118"/>
      <c r="AT110" s="1118"/>
      <c r="AU110" s="1118"/>
      <c r="AV110" s="1118"/>
      <c r="AW110" s="1118"/>
      <c r="AX110" s="1118"/>
      <c r="AY110" s="1118" t="s">
        <v>233</v>
      </c>
      <c r="AZ110" s="1118"/>
      <c r="BA110" s="1118"/>
      <c r="BB110" s="1118"/>
      <c r="BC110" s="1118"/>
      <c r="BD110" s="1118"/>
      <c r="BE110" s="1118"/>
      <c r="BF110" s="1118"/>
      <c r="BG110" s="1118"/>
      <c r="BH110" s="1118"/>
      <c r="BI110" s="1118" t="s">
        <v>233</v>
      </c>
      <c r="BJ110" s="1118"/>
      <c r="BK110" s="1118"/>
      <c r="BL110" s="1118"/>
      <c r="BM110" s="1118"/>
      <c r="BN110" s="1118"/>
      <c r="BO110" s="1118"/>
      <c r="BP110" s="1118"/>
      <c r="BQ110" s="1118"/>
      <c r="BR110" s="1118"/>
      <c r="BS110" s="1118"/>
      <c r="BT110" s="1118"/>
      <c r="BU110" s="1118"/>
      <c r="BV110" s="1118"/>
      <c r="BW110" s="1118"/>
      <c r="BX110" s="1118" t="s">
        <v>233</v>
      </c>
      <c r="BY110" s="1118"/>
      <c r="BZ110" s="1118"/>
      <c r="CA110" s="1118"/>
      <c r="CB110" s="1118"/>
      <c r="CC110" s="1118"/>
      <c r="CD110" s="1118"/>
      <c r="CE110" s="1118"/>
      <c r="CF110" s="1118"/>
      <c r="CG110" s="1118"/>
      <c r="CH110" s="1118" t="s">
        <v>233</v>
      </c>
      <c r="CI110" s="1118"/>
      <c r="CJ110" s="1118"/>
      <c r="CK110" s="1118"/>
      <c r="CL110" s="1118"/>
      <c r="CM110" s="1118"/>
      <c r="CN110" s="1118"/>
      <c r="CO110" s="1118"/>
      <c r="CP110" s="1118"/>
      <c r="CQ110" s="1118"/>
      <c r="CR110" s="1118" t="s">
        <v>233</v>
      </c>
      <c r="CS110" s="1118"/>
      <c r="CT110" s="1118"/>
      <c r="CU110" s="1118"/>
      <c r="CV110" s="1118"/>
      <c r="CW110" s="1118"/>
      <c r="CX110" s="1118"/>
      <c r="CY110" s="1118"/>
      <c r="CZ110" s="1118"/>
      <c r="DA110" s="1118"/>
      <c r="DB110" s="1118" t="s">
        <v>233</v>
      </c>
      <c r="DC110" s="1118"/>
      <c r="DD110" s="1118"/>
      <c r="DE110" s="1118"/>
      <c r="DF110" s="1118"/>
      <c r="DG110" s="1118"/>
      <c r="DH110" s="1118"/>
      <c r="DI110" s="1118"/>
      <c r="DJ110" s="1118"/>
      <c r="DK110" s="1118"/>
      <c r="DL110" s="1118" t="s">
        <v>233</v>
      </c>
      <c r="DM110" s="1118"/>
      <c r="DN110" s="1118"/>
      <c r="DO110" s="1118"/>
      <c r="DP110" s="1118"/>
      <c r="DQ110" s="1118"/>
      <c r="DR110" s="1118"/>
      <c r="DS110" s="1118"/>
      <c r="DT110" s="1118"/>
      <c r="DU110" s="1118"/>
      <c r="DV110" s="1118" t="s">
        <v>233</v>
      </c>
      <c r="DW110" s="1118"/>
      <c r="DX110" s="1118"/>
      <c r="DY110" s="1118"/>
      <c r="DZ110" s="1118"/>
      <c r="EA110" s="1118"/>
      <c r="EB110" s="1118"/>
      <c r="EC110" s="1118"/>
      <c r="ED110" s="1118"/>
      <c r="EE110" s="1118"/>
      <c r="EF110" s="1118" t="s">
        <v>233</v>
      </c>
      <c r="EG110" s="1118"/>
      <c r="EH110" s="1118"/>
      <c r="EI110" s="1118"/>
      <c r="EJ110" s="1118"/>
      <c r="EK110" s="1118"/>
      <c r="EL110" s="1118"/>
      <c r="EM110" s="1118"/>
      <c r="EN110" s="1118"/>
      <c r="EO110" s="1118"/>
      <c r="EP110" s="1118" t="s">
        <v>233</v>
      </c>
      <c r="EQ110" s="1118"/>
      <c r="ER110" s="1118"/>
      <c r="ES110" s="1118"/>
      <c r="ET110" s="1118"/>
      <c r="EU110" s="1118"/>
      <c r="EV110" s="1118"/>
      <c r="EW110" s="1118"/>
      <c r="EX110" s="1118"/>
      <c r="EY110" s="1118"/>
      <c r="EZ110" s="1118" t="s">
        <v>233</v>
      </c>
      <c r="FA110" s="1118"/>
      <c r="FB110" s="1118"/>
      <c r="FC110" s="1118"/>
      <c r="FD110" s="1118"/>
      <c r="FE110" s="1118"/>
      <c r="FF110" s="1118"/>
      <c r="FG110" s="1118"/>
      <c r="FH110" s="1118"/>
      <c r="FI110" s="1118"/>
      <c r="FK110" s="1147" t="s">
        <v>233</v>
      </c>
      <c r="FL110" s="1147"/>
      <c r="FM110" s="1147"/>
      <c r="FN110" s="1147"/>
      <c r="FO110" s="1147"/>
      <c r="FP110" s="1147"/>
      <c r="FQ110" s="1147"/>
      <c r="FR110" s="1147"/>
      <c r="FS110" s="1147"/>
      <c r="FT110" s="1147"/>
      <c r="FU110" s="1118" t="s">
        <v>233</v>
      </c>
      <c r="FV110" s="1118"/>
      <c r="FW110" s="1118"/>
      <c r="FX110" s="1118"/>
      <c r="FY110" s="1118"/>
      <c r="FZ110" s="1118"/>
      <c r="GA110" s="1118"/>
      <c r="GB110" s="1118"/>
      <c r="GC110" s="1118"/>
      <c r="GD110" s="1118"/>
      <c r="GE110" s="1116" t="s">
        <v>233</v>
      </c>
      <c r="GF110" s="1116"/>
      <c r="GG110" s="1116"/>
      <c r="GH110" s="1116"/>
      <c r="GI110" s="1116"/>
      <c r="GJ110" s="1116"/>
      <c r="GK110" s="1116"/>
      <c r="GL110" s="1116"/>
      <c r="GM110" s="1116"/>
      <c r="GN110" s="1116"/>
      <c r="GO110" s="1116" t="s">
        <v>233</v>
      </c>
      <c r="GP110" s="1116"/>
      <c r="GQ110" s="1116"/>
      <c r="GR110" s="1116"/>
      <c r="GS110" s="1116"/>
      <c r="GT110" s="1116"/>
      <c r="GU110" s="1116"/>
      <c r="GV110" s="1116"/>
      <c r="GW110" s="1116"/>
      <c r="GX110" s="1116"/>
      <c r="GY110" s="1116" t="s">
        <v>233</v>
      </c>
      <c r="GZ110" s="1116"/>
      <c r="HA110" s="1116"/>
      <c r="HB110" s="1116"/>
      <c r="HC110" s="1116"/>
      <c r="HD110" s="1116"/>
      <c r="HE110" s="1116"/>
      <c r="HF110" s="1116"/>
      <c r="HG110" s="1116"/>
      <c r="HH110" s="1116"/>
    </row>
    <row r="111" spans="1:235" s="498" customFormat="1">
      <c r="A111" s="1169" t="s">
        <v>220</v>
      </c>
      <c r="B111" s="1170"/>
      <c r="C111" s="1170"/>
      <c r="D111" s="1170"/>
      <c r="E111" s="1170"/>
      <c r="F111" s="1170"/>
      <c r="G111" s="1170"/>
      <c r="H111" s="1170"/>
      <c r="I111" s="1170"/>
      <c r="J111" s="1170"/>
      <c r="K111" s="1141" t="s">
        <v>308</v>
      </c>
      <c r="L111" s="1141"/>
      <c r="M111" s="1141"/>
      <c r="N111" s="1141"/>
      <c r="O111" s="1141"/>
      <c r="P111" s="1141"/>
      <c r="Q111" s="1141"/>
      <c r="R111" s="1141"/>
      <c r="S111" s="1141"/>
      <c r="T111" s="1141"/>
      <c r="U111" s="1154" t="s">
        <v>208</v>
      </c>
      <c r="V111" s="1154"/>
      <c r="W111" s="1154"/>
      <c r="X111" s="1154"/>
      <c r="Y111" s="1154"/>
      <c r="Z111" s="1154"/>
      <c r="AA111" s="1154"/>
      <c r="AB111" s="1154"/>
      <c r="AC111" s="1154"/>
      <c r="AD111" s="1154"/>
      <c r="AE111" s="1103" t="s">
        <v>243</v>
      </c>
      <c r="AF111" s="1103"/>
      <c r="AG111" s="1103"/>
      <c r="AH111" s="1103"/>
      <c r="AI111" s="1103"/>
      <c r="AJ111" s="1103"/>
      <c r="AK111" s="1103"/>
      <c r="AL111" s="1103"/>
      <c r="AM111" s="1103"/>
      <c r="AN111" s="1103"/>
      <c r="AO111" s="1140" t="s">
        <v>188</v>
      </c>
      <c r="AP111" s="1140"/>
      <c r="AQ111" s="1140"/>
      <c r="AR111" s="1140"/>
      <c r="AS111" s="1140"/>
      <c r="AT111" s="1140"/>
      <c r="AU111" s="1140"/>
      <c r="AV111" s="1140"/>
      <c r="AW111" s="1140"/>
      <c r="AX111" s="1140"/>
      <c r="AY111" s="1159" t="s">
        <v>27</v>
      </c>
      <c r="AZ111" s="1159"/>
      <c r="BA111" s="1159"/>
      <c r="BB111" s="1159"/>
      <c r="BC111" s="1159"/>
      <c r="BD111" s="1159"/>
      <c r="BE111" s="1159"/>
      <c r="BF111" s="1159"/>
      <c r="BG111" s="1159"/>
      <c r="BH111" s="1159"/>
      <c r="BI111" s="1150" t="s">
        <v>28</v>
      </c>
      <c r="BJ111" s="1150"/>
      <c r="BK111" s="1150"/>
      <c r="BL111" s="1150"/>
      <c r="BM111" s="1150"/>
      <c r="BN111" s="1150"/>
      <c r="BO111" s="1150"/>
      <c r="BP111" s="1150"/>
      <c r="BQ111" s="1150"/>
      <c r="BR111" s="1150"/>
      <c r="BS111" s="1150"/>
      <c r="BT111" s="1150"/>
      <c r="BU111" s="1150"/>
      <c r="BV111" s="1150"/>
      <c r="BW111" s="1150"/>
      <c r="BX111" s="1117" t="s">
        <v>218</v>
      </c>
      <c r="BY111" s="1117"/>
      <c r="BZ111" s="1117"/>
      <c r="CA111" s="1117"/>
      <c r="CB111" s="1117"/>
      <c r="CC111" s="1117"/>
      <c r="CD111" s="1117"/>
      <c r="CE111" s="1117"/>
      <c r="CF111" s="1117"/>
      <c r="CG111" s="1117"/>
      <c r="CH111" s="1146" t="s">
        <v>239</v>
      </c>
      <c r="CI111" s="1146"/>
      <c r="CJ111" s="1146"/>
      <c r="CK111" s="1146"/>
      <c r="CL111" s="1146"/>
      <c r="CM111" s="1146"/>
      <c r="CN111" s="1146"/>
      <c r="CO111" s="1146"/>
      <c r="CP111" s="1146"/>
      <c r="CQ111" s="1146"/>
      <c r="CR111" s="1129" t="s">
        <v>219</v>
      </c>
      <c r="CS111" s="1129"/>
      <c r="CT111" s="1129"/>
      <c r="CU111" s="1129"/>
      <c r="CV111" s="1129"/>
      <c r="CW111" s="1129"/>
      <c r="CX111" s="1129"/>
      <c r="CY111" s="1129"/>
      <c r="CZ111" s="1129"/>
      <c r="DA111" s="1129"/>
      <c r="DB111" s="1129" t="s">
        <v>238</v>
      </c>
      <c r="DC111" s="1129"/>
      <c r="DD111" s="1129"/>
      <c r="DE111" s="1129"/>
      <c r="DF111" s="1129"/>
      <c r="DG111" s="1129"/>
      <c r="DH111" s="1129"/>
      <c r="DI111" s="1129"/>
      <c r="DJ111" s="1129"/>
      <c r="DK111" s="1129"/>
      <c r="DL111" s="1129" t="s">
        <v>196</v>
      </c>
      <c r="DM111" s="1129"/>
      <c r="DN111" s="1129"/>
      <c r="DO111" s="1129"/>
      <c r="DP111" s="1129"/>
      <c r="DQ111" s="1129"/>
      <c r="DR111" s="1129"/>
      <c r="DS111" s="1129"/>
      <c r="DT111" s="1129"/>
      <c r="DU111" s="1129"/>
      <c r="DV111" s="1129" t="s">
        <v>197</v>
      </c>
      <c r="DW111" s="1129"/>
      <c r="DX111" s="1129"/>
      <c r="DY111" s="1129"/>
      <c r="DZ111" s="1129"/>
      <c r="EA111" s="1129"/>
      <c r="EB111" s="1129"/>
      <c r="EC111" s="1129"/>
      <c r="ED111" s="1129"/>
      <c r="EE111" s="1129"/>
      <c r="EF111" s="1129" t="s">
        <v>277</v>
      </c>
      <c r="EG111" s="1129"/>
      <c r="EH111" s="1129"/>
      <c r="EI111" s="1129"/>
      <c r="EJ111" s="1129"/>
      <c r="EK111" s="1129"/>
      <c r="EL111" s="1129"/>
      <c r="EM111" s="1129"/>
      <c r="EN111" s="1129"/>
      <c r="EO111" s="1129"/>
      <c r="EP111" s="1129" t="s">
        <v>247</v>
      </c>
      <c r="EQ111" s="1129"/>
      <c r="ER111" s="1129"/>
      <c r="ES111" s="1129"/>
      <c r="ET111" s="1129"/>
      <c r="EU111" s="1129"/>
      <c r="EV111" s="1129"/>
      <c r="EW111" s="1129"/>
      <c r="EX111" s="1129"/>
      <c r="EY111" s="1129"/>
      <c r="EZ111" s="1129" t="s">
        <v>321</v>
      </c>
      <c r="FA111" s="1129"/>
      <c r="FB111" s="1129"/>
      <c r="FC111" s="1129"/>
      <c r="FD111" s="1129"/>
      <c r="FE111" s="1129"/>
      <c r="FF111" s="1129"/>
      <c r="FG111" s="1129"/>
      <c r="FH111" s="1129"/>
      <c r="FI111" s="1129"/>
      <c r="FK111" s="1149" t="s">
        <v>190</v>
      </c>
      <c r="FL111" s="1149"/>
      <c r="FM111" s="1149"/>
      <c r="FN111" s="1149"/>
      <c r="FO111" s="1149"/>
      <c r="FP111" s="1149"/>
      <c r="FQ111" s="1149"/>
      <c r="FR111" s="1149"/>
      <c r="FS111" s="1149"/>
      <c r="FT111" s="1149"/>
      <c r="FU111" s="1129" t="s">
        <v>316</v>
      </c>
      <c r="FV111" s="1129"/>
      <c r="FW111" s="1129"/>
      <c r="FX111" s="1129"/>
      <c r="FY111" s="1129"/>
      <c r="FZ111" s="1129"/>
      <c r="GA111" s="1129"/>
      <c r="GB111" s="1129"/>
      <c r="GC111" s="1129"/>
      <c r="GD111" s="1129"/>
      <c r="GE111" s="1117" t="s">
        <v>213</v>
      </c>
      <c r="GF111" s="1117"/>
      <c r="GG111" s="1117"/>
      <c r="GH111" s="1117"/>
      <c r="GI111" s="1117"/>
      <c r="GJ111" s="1117"/>
      <c r="GK111" s="1117"/>
      <c r="GL111" s="1117"/>
      <c r="GM111" s="1117"/>
      <c r="GN111" s="1117"/>
      <c r="GO111" s="1103" t="s">
        <v>327</v>
      </c>
      <c r="GP111" s="1103"/>
      <c r="GQ111" s="1103"/>
      <c r="GR111" s="1103"/>
      <c r="GS111" s="1103"/>
      <c r="GT111" s="1103"/>
      <c r="GU111" s="1103"/>
      <c r="GV111" s="1103"/>
      <c r="GW111" s="1103"/>
      <c r="GX111" s="1103"/>
      <c r="GY111" s="1088"/>
      <c r="GZ111" s="1089"/>
      <c r="HA111" s="1089"/>
      <c r="HB111" s="1089"/>
      <c r="HC111" s="1089"/>
      <c r="HD111" s="1089"/>
      <c r="HE111" s="1089"/>
      <c r="HF111" s="1089"/>
      <c r="HG111" s="1089"/>
      <c r="HH111" s="1090"/>
    </row>
    <row r="112" spans="1:235" ht="25.2" thickBot="1">
      <c r="A112" s="499" t="s">
        <v>222</v>
      </c>
      <c r="B112" s="969" t="s">
        <v>223</v>
      </c>
      <c r="C112" s="969" t="s">
        <v>224</v>
      </c>
      <c r="D112" s="969"/>
      <c r="E112" s="969"/>
      <c r="F112" s="806" t="s">
        <v>225</v>
      </c>
      <c r="G112" s="969" t="s">
        <v>17</v>
      </c>
      <c r="H112" s="969" t="s">
        <v>10</v>
      </c>
      <c r="I112" s="969" t="s">
        <v>236</v>
      </c>
      <c r="J112" s="969" t="s">
        <v>206</v>
      </c>
      <c r="K112" s="594" t="s">
        <v>222</v>
      </c>
      <c r="L112" s="502" t="s">
        <v>223</v>
      </c>
      <c r="M112" s="502" t="s">
        <v>224</v>
      </c>
      <c r="N112" s="502"/>
      <c r="O112" s="502"/>
      <c r="P112" s="502" t="s">
        <v>225</v>
      </c>
      <c r="Q112" s="502" t="s">
        <v>17</v>
      </c>
      <c r="R112" s="502" t="s">
        <v>10</v>
      </c>
      <c r="S112" s="502" t="s">
        <v>236</v>
      </c>
      <c r="T112" s="502" t="s">
        <v>206</v>
      </c>
      <c r="U112" s="761" t="s">
        <v>222</v>
      </c>
      <c r="V112" s="761" t="s">
        <v>223</v>
      </c>
      <c r="W112" s="761" t="s">
        <v>224</v>
      </c>
      <c r="X112" s="761"/>
      <c r="Y112" s="761"/>
      <c r="Z112" s="761" t="s">
        <v>225</v>
      </c>
      <c r="AA112" s="761" t="s">
        <v>17</v>
      </c>
      <c r="AB112" s="761" t="s">
        <v>10</v>
      </c>
      <c r="AC112" s="761" t="s">
        <v>236</v>
      </c>
      <c r="AD112" s="761" t="s">
        <v>206</v>
      </c>
      <c r="AE112" s="509" t="s">
        <v>222</v>
      </c>
      <c r="AF112" s="509" t="s">
        <v>223</v>
      </c>
      <c r="AG112" s="509" t="s">
        <v>224</v>
      </c>
      <c r="AH112" s="509"/>
      <c r="AI112" s="509"/>
      <c r="AJ112" s="509" t="s">
        <v>225</v>
      </c>
      <c r="AK112" s="509" t="s">
        <v>17</v>
      </c>
      <c r="AL112" s="509" t="s">
        <v>10</v>
      </c>
      <c r="AM112" s="509" t="s">
        <v>236</v>
      </c>
      <c r="AN112" s="509" t="s">
        <v>206</v>
      </c>
      <c r="AO112" s="513" t="s">
        <v>222</v>
      </c>
      <c r="AP112" s="513" t="s">
        <v>223</v>
      </c>
      <c r="AQ112" s="513" t="s">
        <v>224</v>
      </c>
      <c r="AR112" s="513"/>
      <c r="AS112" s="513"/>
      <c r="AT112" s="513" t="s">
        <v>225</v>
      </c>
      <c r="AU112" s="513" t="s">
        <v>17</v>
      </c>
      <c r="AV112" s="513" t="s">
        <v>10</v>
      </c>
      <c r="AW112" s="513" t="s">
        <v>236</v>
      </c>
      <c r="AX112" s="513" t="s">
        <v>206</v>
      </c>
      <c r="AY112" s="527" t="s">
        <v>222</v>
      </c>
      <c r="AZ112" s="527" t="s">
        <v>223</v>
      </c>
      <c r="BA112" s="527" t="s">
        <v>224</v>
      </c>
      <c r="BB112" s="527"/>
      <c r="BC112" s="527"/>
      <c r="BD112" s="527" t="s">
        <v>225</v>
      </c>
      <c r="BE112" s="527" t="s">
        <v>17</v>
      </c>
      <c r="BF112" s="527" t="s">
        <v>10</v>
      </c>
      <c r="BG112" s="527" t="s">
        <v>236</v>
      </c>
      <c r="BH112" s="527" t="s">
        <v>206</v>
      </c>
      <c r="BI112" s="702" t="s">
        <v>222</v>
      </c>
      <c r="BJ112" s="702" t="s">
        <v>223</v>
      </c>
      <c r="BK112" s="702" t="s">
        <v>224</v>
      </c>
      <c r="BL112" s="702" t="s">
        <v>237</v>
      </c>
      <c r="BM112" s="702"/>
      <c r="BN112" s="702" t="s">
        <v>225</v>
      </c>
      <c r="BO112" s="702" t="s">
        <v>17</v>
      </c>
      <c r="BP112" s="702" t="s">
        <v>10</v>
      </c>
      <c r="BQ112" s="961" t="s">
        <v>376</v>
      </c>
      <c r="BR112" s="961" t="s">
        <v>377</v>
      </c>
      <c r="BS112" s="961" t="s">
        <v>378</v>
      </c>
      <c r="BT112" s="961" t="s">
        <v>380</v>
      </c>
      <c r="BU112" s="961" t="s">
        <v>379</v>
      </c>
      <c r="BV112" s="702" t="s">
        <v>236</v>
      </c>
      <c r="BW112" s="702" t="s">
        <v>206</v>
      </c>
      <c r="BX112" s="521" t="s">
        <v>222</v>
      </c>
      <c r="BY112" s="521" t="s">
        <v>223</v>
      </c>
      <c r="BZ112" s="521" t="s">
        <v>224</v>
      </c>
      <c r="CA112" s="521"/>
      <c r="CB112" s="521"/>
      <c r="CC112" s="521" t="s">
        <v>225</v>
      </c>
      <c r="CD112" s="521" t="s">
        <v>17</v>
      </c>
      <c r="CE112" s="521" t="s">
        <v>10</v>
      </c>
      <c r="CF112" s="521" t="s">
        <v>236</v>
      </c>
      <c r="CG112" s="521" t="s">
        <v>206</v>
      </c>
      <c r="CH112" s="524" t="s">
        <v>222</v>
      </c>
      <c r="CI112" s="524" t="s">
        <v>223</v>
      </c>
      <c r="CJ112" s="524" t="s">
        <v>224</v>
      </c>
      <c r="CK112" s="524"/>
      <c r="CL112" s="524"/>
      <c r="CM112" s="524" t="s">
        <v>225</v>
      </c>
      <c r="CN112" s="524" t="s">
        <v>17</v>
      </c>
      <c r="CO112" s="524" t="s">
        <v>10</v>
      </c>
      <c r="CP112" s="524" t="s">
        <v>236</v>
      </c>
      <c r="CQ112" s="524" t="s">
        <v>206</v>
      </c>
      <c r="CR112" s="649" t="s">
        <v>222</v>
      </c>
      <c r="CS112" s="649" t="s">
        <v>223</v>
      </c>
      <c r="CT112" s="649" t="s">
        <v>224</v>
      </c>
      <c r="CU112" s="649"/>
      <c r="CV112" s="649"/>
      <c r="CW112" s="649" t="s">
        <v>225</v>
      </c>
      <c r="CX112" s="649" t="s">
        <v>17</v>
      </c>
      <c r="CY112" s="649" t="s">
        <v>10</v>
      </c>
      <c r="CZ112" s="649" t="s">
        <v>236</v>
      </c>
      <c r="DA112" s="649" t="s">
        <v>206</v>
      </c>
      <c r="DB112" s="524" t="s">
        <v>222</v>
      </c>
      <c r="DC112" s="524" t="s">
        <v>223</v>
      </c>
      <c r="DD112" s="524" t="s">
        <v>224</v>
      </c>
      <c r="DE112" s="524"/>
      <c r="DF112" s="524"/>
      <c r="DG112" s="524" t="s">
        <v>225</v>
      </c>
      <c r="DH112" s="524" t="s">
        <v>17</v>
      </c>
      <c r="DI112" s="524" t="s">
        <v>10</v>
      </c>
      <c r="DJ112" s="524" t="s">
        <v>236</v>
      </c>
      <c r="DK112" s="524" t="s">
        <v>206</v>
      </c>
      <c r="DL112" s="521" t="s">
        <v>222</v>
      </c>
      <c r="DM112" s="521" t="s">
        <v>223</v>
      </c>
      <c r="DN112" s="521" t="s">
        <v>224</v>
      </c>
      <c r="DO112" s="521"/>
      <c r="DP112" s="521"/>
      <c r="DQ112" s="521" t="s">
        <v>225</v>
      </c>
      <c r="DR112" s="521" t="s">
        <v>17</v>
      </c>
      <c r="DS112" s="521" t="s">
        <v>10</v>
      </c>
      <c r="DT112" s="521" t="s">
        <v>236</v>
      </c>
      <c r="DU112" s="521" t="s">
        <v>206</v>
      </c>
      <c r="DV112" s="516" t="s">
        <v>222</v>
      </c>
      <c r="DW112" s="516" t="s">
        <v>223</v>
      </c>
      <c r="DX112" s="516" t="s">
        <v>224</v>
      </c>
      <c r="DY112" s="516"/>
      <c r="DZ112" s="516"/>
      <c r="EA112" s="516" t="s">
        <v>225</v>
      </c>
      <c r="EB112" s="516" t="s">
        <v>17</v>
      </c>
      <c r="EC112" s="516" t="s">
        <v>10</v>
      </c>
      <c r="ED112" s="516" t="s">
        <v>236</v>
      </c>
      <c r="EE112" s="516" t="s">
        <v>206</v>
      </c>
      <c r="EF112" s="536" t="s">
        <v>222</v>
      </c>
      <c r="EG112" s="536" t="s">
        <v>223</v>
      </c>
      <c r="EH112" s="536" t="s">
        <v>224</v>
      </c>
      <c r="EI112" s="536"/>
      <c r="EJ112" s="536"/>
      <c r="EK112" s="536" t="s">
        <v>225</v>
      </c>
      <c r="EL112" s="536" t="s">
        <v>17</v>
      </c>
      <c r="EM112" s="536" t="s">
        <v>10</v>
      </c>
      <c r="EN112" s="536" t="s">
        <v>236</v>
      </c>
      <c r="EO112" s="536" t="s">
        <v>206</v>
      </c>
      <c r="EP112" s="509" t="s">
        <v>222</v>
      </c>
      <c r="EQ112" s="509" t="s">
        <v>223</v>
      </c>
      <c r="ER112" s="509" t="s">
        <v>224</v>
      </c>
      <c r="ES112" s="509"/>
      <c r="ET112" s="509"/>
      <c r="EU112" s="509" t="s">
        <v>225</v>
      </c>
      <c r="EV112" s="509" t="s">
        <v>17</v>
      </c>
      <c r="EW112" s="509" t="s">
        <v>10</v>
      </c>
      <c r="EX112" s="509" t="s">
        <v>236</v>
      </c>
      <c r="EY112" s="509" t="s">
        <v>206</v>
      </c>
      <c r="EZ112" s="509" t="s">
        <v>222</v>
      </c>
      <c r="FA112" s="509" t="s">
        <v>223</v>
      </c>
      <c r="FB112" s="509" t="s">
        <v>224</v>
      </c>
      <c r="FC112" s="509"/>
      <c r="FD112" s="509"/>
      <c r="FE112" s="509" t="s">
        <v>225</v>
      </c>
      <c r="FF112" s="509" t="s">
        <v>17</v>
      </c>
      <c r="FG112" s="509" t="s">
        <v>10</v>
      </c>
      <c r="FH112" s="509" t="s">
        <v>236</v>
      </c>
      <c r="FI112" s="509" t="s">
        <v>206</v>
      </c>
      <c r="FJ112" s="509" t="s">
        <v>222</v>
      </c>
      <c r="FK112" s="509" t="s">
        <v>223</v>
      </c>
      <c r="FL112" s="509" t="s">
        <v>224</v>
      </c>
      <c r="FM112" s="509" t="s">
        <v>224</v>
      </c>
      <c r="FN112" s="509"/>
      <c r="FO112" s="509"/>
      <c r="FP112" s="509" t="s">
        <v>225</v>
      </c>
      <c r="FQ112" s="509" t="s">
        <v>17</v>
      </c>
      <c r="FR112" s="509" t="s">
        <v>10</v>
      </c>
      <c r="FS112" s="509" t="s">
        <v>236</v>
      </c>
      <c r="FT112" s="509" t="s">
        <v>206</v>
      </c>
      <c r="FU112" s="533" t="s">
        <v>222</v>
      </c>
      <c r="FV112" s="533" t="s">
        <v>223</v>
      </c>
      <c r="FW112" s="533" t="s">
        <v>224</v>
      </c>
      <c r="FX112" s="533"/>
      <c r="FY112" s="533"/>
      <c r="FZ112" s="533" t="s">
        <v>225</v>
      </c>
      <c r="GA112" s="533" t="s">
        <v>17</v>
      </c>
      <c r="GB112" s="533" t="s">
        <v>10</v>
      </c>
      <c r="GC112" s="533" t="s">
        <v>236</v>
      </c>
      <c r="GD112" s="533" t="s">
        <v>206</v>
      </c>
      <c r="GE112" s="865" t="s">
        <v>222</v>
      </c>
      <c r="GF112" s="865" t="s">
        <v>223</v>
      </c>
      <c r="GG112" s="865" t="s">
        <v>224</v>
      </c>
      <c r="GH112" s="865"/>
      <c r="GI112" s="865"/>
      <c r="GJ112" s="865" t="s">
        <v>225</v>
      </c>
      <c r="GK112" s="865" t="s">
        <v>17</v>
      </c>
      <c r="GL112" s="865" t="s">
        <v>10</v>
      </c>
      <c r="GM112" s="865" t="s">
        <v>236</v>
      </c>
      <c r="GN112" s="865" t="s">
        <v>206</v>
      </c>
      <c r="GO112" s="743" t="s">
        <v>222</v>
      </c>
      <c r="GP112" s="743" t="s">
        <v>223</v>
      </c>
      <c r="GQ112" s="743" t="s">
        <v>224</v>
      </c>
      <c r="GR112" s="743" t="s">
        <v>351</v>
      </c>
      <c r="GS112" s="743"/>
      <c r="GT112" s="743" t="s">
        <v>225</v>
      </c>
      <c r="GU112" s="743" t="s">
        <v>17</v>
      </c>
      <c r="GV112" s="743" t="s">
        <v>10</v>
      </c>
      <c r="GW112" s="743" t="s">
        <v>236</v>
      </c>
      <c r="GX112" s="743" t="s">
        <v>206</v>
      </c>
      <c r="GY112" s="539" t="s">
        <v>222</v>
      </c>
      <c r="GZ112" s="539" t="s">
        <v>223</v>
      </c>
      <c r="HA112" s="539" t="s">
        <v>224</v>
      </c>
      <c r="HB112" s="539"/>
      <c r="HC112" s="539"/>
      <c r="HD112" s="539" t="s">
        <v>225</v>
      </c>
      <c r="HE112" s="539" t="s">
        <v>17</v>
      </c>
      <c r="HF112" s="539" t="s">
        <v>10</v>
      </c>
      <c r="HG112" s="540" t="s">
        <v>236</v>
      </c>
      <c r="HH112" s="539" t="s">
        <v>206</v>
      </c>
    </row>
    <row r="113" spans="1:216" ht="25.2" thickBot="1">
      <c r="A113" s="968">
        <v>1</v>
      </c>
      <c r="B113" s="992">
        <v>0</v>
      </c>
      <c r="C113" s="836">
        <v>0</v>
      </c>
      <c r="D113" s="836">
        <v>0</v>
      </c>
      <c r="E113" s="836">
        <v>0</v>
      </c>
      <c r="F113" s="837">
        <v>0</v>
      </c>
      <c r="G113" s="836">
        <v>0</v>
      </c>
      <c r="H113" s="836">
        <v>572</v>
      </c>
      <c r="I113" s="835">
        <f>+B113+C113+D113+E113-F113-G113</f>
        <v>0</v>
      </c>
      <c r="J113" s="838">
        <f>78+151</f>
        <v>229</v>
      </c>
      <c r="K113" s="993">
        <v>1</v>
      </c>
      <c r="L113" s="771">
        <v>135</v>
      </c>
      <c r="M113" s="548">
        <v>40</v>
      </c>
      <c r="N113" s="548"/>
      <c r="O113" s="548"/>
      <c r="P113" s="548"/>
      <c r="Q113" s="548"/>
      <c r="R113" s="548"/>
      <c r="S113" s="548">
        <f>L113+M113+N113+O113-P113-Q113</f>
        <v>175</v>
      </c>
      <c r="T113" s="549">
        <v>11</v>
      </c>
      <c r="U113" s="772">
        <v>1</v>
      </c>
      <c r="V113" s="661"/>
      <c r="W113" s="661"/>
      <c r="X113" s="661"/>
      <c r="Y113" s="661"/>
      <c r="Z113" s="661"/>
      <c r="AA113" s="661"/>
      <c r="AB113" s="661"/>
      <c r="AC113" s="661">
        <f>V113+W113+X113+Y113-Z113-AA113</f>
        <v>0</v>
      </c>
      <c r="AD113" s="661"/>
      <c r="AE113" s="509">
        <v>1</v>
      </c>
      <c r="AF113" s="554">
        <v>0</v>
      </c>
      <c r="AG113" s="554"/>
      <c r="AH113" s="554"/>
      <c r="AI113" s="554"/>
      <c r="AJ113" s="554"/>
      <c r="AK113" s="554"/>
      <c r="AL113" s="554"/>
      <c r="AM113" s="554">
        <f>AF113+AG113+AH113+AI113-AJ113-AK113</f>
        <v>0</v>
      </c>
      <c r="AN113" s="554">
        <v>0</v>
      </c>
      <c r="AO113" s="513">
        <v>1</v>
      </c>
      <c r="AP113" s="558">
        <v>0</v>
      </c>
      <c r="AQ113" s="692">
        <v>0</v>
      </c>
      <c r="AR113" s="558"/>
      <c r="AS113" s="558"/>
      <c r="AT113" s="558"/>
      <c r="AU113" s="558">
        <v>0</v>
      </c>
      <c r="AV113" s="558">
        <v>0</v>
      </c>
      <c r="AW113" s="558">
        <f>AP113+AQ113+AR113+AS113-AT113-AU113</f>
        <v>0</v>
      </c>
      <c r="AX113" s="558">
        <v>0</v>
      </c>
      <c r="AY113" s="527">
        <v>1</v>
      </c>
      <c r="AZ113" s="569">
        <v>0</v>
      </c>
      <c r="BA113" s="569"/>
      <c r="BB113" s="569"/>
      <c r="BC113" s="569"/>
      <c r="BD113" s="569"/>
      <c r="BE113" s="569">
        <v>0</v>
      </c>
      <c r="BF113" s="569">
        <v>0</v>
      </c>
      <c r="BG113" s="569">
        <f>AZ113+BA113+BB113+BC113-BD113-BE113</f>
        <v>0</v>
      </c>
      <c r="BH113" s="569">
        <v>0</v>
      </c>
      <c r="BI113" s="702">
        <v>1</v>
      </c>
      <c r="BJ113" s="672">
        <v>440</v>
      </c>
      <c r="BK113" s="672">
        <v>100</v>
      </c>
      <c r="BL113" s="672">
        <v>100</v>
      </c>
      <c r="BM113" s="672"/>
      <c r="BN113" s="672"/>
      <c r="BO113" s="672">
        <v>200</v>
      </c>
      <c r="BP113" s="672">
        <v>11250</v>
      </c>
      <c r="BQ113" s="962"/>
      <c r="BR113" s="962"/>
      <c r="BS113" s="1072">
        <v>120</v>
      </c>
      <c r="BT113" s="962"/>
      <c r="BU113" s="963">
        <f t="shared" ref="BU113:BU122" si="118">BQ113-BR113-BS113-BT113</f>
        <v>-120</v>
      </c>
      <c r="BV113" s="672">
        <f>BJ113+BK113+BL113+BM113-BN113-BO113</f>
        <v>440</v>
      </c>
      <c r="BW113" s="672">
        <v>37</v>
      </c>
      <c r="BX113" s="521">
        <v>1</v>
      </c>
      <c r="BY113" s="564">
        <v>0</v>
      </c>
      <c r="BZ113" s="564">
        <v>0</v>
      </c>
      <c r="CA113" s="564"/>
      <c r="CB113" s="564"/>
      <c r="CC113" s="564"/>
      <c r="CD113" s="564">
        <v>0</v>
      </c>
      <c r="CE113" s="564">
        <v>0</v>
      </c>
      <c r="CF113" s="564">
        <f>BY113+BZ113+CA113+CB113-CC113-CD113</f>
        <v>0</v>
      </c>
      <c r="CG113" s="564">
        <v>0</v>
      </c>
      <c r="CH113" s="524">
        <v>1</v>
      </c>
      <c r="CI113" s="567"/>
      <c r="CJ113" s="567"/>
      <c r="CK113" s="567"/>
      <c r="CL113" s="567"/>
      <c r="CM113" s="567"/>
      <c r="CN113" s="567"/>
      <c r="CO113" s="567"/>
      <c r="CP113" s="567">
        <f>CI113+CJ113+CK113+CL113-CM113-CN113</f>
        <v>0</v>
      </c>
      <c r="CQ113" s="567"/>
      <c r="CR113" s="649">
        <v>1</v>
      </c>
      <c r="CS113" s="677">
        <v>0</v>
      </c>
      <c r="CT113" s="677">
        <v>0</v>
      </c>
      <c r="CU113" s="677"/>
      <c r="CV113" s="677"/>
      <c r="CW113" s="677"/>
      <c r="CX113" s="677">
        <v>0</v>
      </c>
      <c r="CY113" s="677">
        <v>0</v>
      </c>
      <c r="CZ113" s="677">
        <f>CS113+CT113+CU113+CV113-CW113-CX113</f>
        <v>0</v>
      </c>
      <c r="DA113" s="677">
        <v>0</v>
      </c>
      <c r="DB113" s="524">
        <v>1</v>
      </c>
      <c r="DC113" s="567"/>
      <c r="DD113" s="567"/>
      <c r="DE113" s="567"/>
      <c r="DF113" s="567"/>
      <c r="DG113" s="567"/>
      <c r="DH113" s="567"/>
      <c r="DI113" s="567"/>
      <c r="DJ113" s="567">
        <f>DC113+DD113+DE113+DF113-DG113-DH113</f>
        <v>0</v>
      </c>
      <c r="DK113" s="567"/>
      <c r="DL113" s="521">
        <v>1</v>
      </c>
      <c r="DM113" s="564"/>
      <c r="DN113" s="564"/>
      <c r="DO113" s="564"/>
      <c r="DP113" s="564"/>
      <c r="DQ113" s="564"/>
      <c r="DR113" s="564"/>
      <c r="DS113" s="564"/>
      <c r="DT113" s="564"/>
      <c r="DU113" s="564"/>
      <c r="DV113" s="516">
        <v>1</v>
      </c>
      <c r="DW113" s="560"/>
      <c r="DX113" s="560"/>
      <c r="DY113" s="560"/>
      <c r="DZ113" s="560"/>
      <c r="EA113" s="560"/>
      <c r="EB113" s="560"/>
      <c r="EC113" s="560"/>
      <c r="ED113" s="560"/>
      <c r="EE113" s="560"/>
      <c r="EF113" s="536">
        <v>1</v>
      </c>
      <c r="EG113" s="575">
        <v>0</v>
      </c>
      <c r="EH113" s="575">
        <v>0</v>
      </c>
      <c r="EI113" s="575"/>
      <c r="EJ113" s="575"/>
      <c r="EK113" s="575"/>
      <c r="EL113" s="575">
        <v>0</v>
      </c>
      <c r="EM113" s="575">
        <v>0</v>
      </c>
      <c r="EN113" s="575">
        <f>EG113+EH113+EI113+EJ113-EK113-EL113</f>
        <v>0</v>
      </c>
      <c r="EO113" s="575">
        <v>0</v>
      </c>
      <c r="EP113" s="509">
        <v>1</v>
      </c>
      <c r="EQ113" s="554"/>
      <c r="ER113" s="554"/>
      <c r="ES113" s="554"/>
      <c r="ET113" s="554"/>
      <c r="EU113" s="554"/>
      <c r="EV113" s="554"/>
      <c r="EW113" s="554"/>
      <c r="EX113" s="554"/>
      <c r="EY113" s="554"/>
      <c r="EZ113" s="509">
        <v>1</v>
      </c>
      <c r="FA113" s="554"/>
      <c r="FB113" s="554"/>
      <c r="FC113" s="554"/>
      <c r="FD113" s="554"/>
      <c r="FE113" s="554"/>
      <c r="FF113" s="554"/>
      <c r="FG113" s="554"/>
      <c r="FH113" s="554"/>
      <c r="FI113" s="554"/>
      <c r="FJ113" s="649">
        <v>1</v>
      </c>
      <c r="FK113" s="677"/>
      <c r="FL113" s="677"/>
      <c r="FM113" s="677"/>
      <c r="FN113" s="677"/>
      <c r="FO113" s="677"/>
      <c r="FP113" s="677"/>
      <c r="FQ113" s="677"/>
      <c r="FR113" s="677"/>
      <c r="FS113" s="677">
        <f>+FL113+FM113-FP113-FQ113</f>
        <v>0</v>
      </c>
      <c r="FT113" s="677"/>
      <c r="FU113" s="533">
        <v>1</v>
      </c>
      <c r="FV113" s="573"/>
      <c r="FW113" s="573"/>
      <c r="FX113" s="573"/>
      <c r="FY113" s="573"/>
      <c r="FZ113" s="573"/>
      <c r="GA113" s="573"/>
      <c r="GB113" s="573"/>
      <c r="GC113" s="573"/>
      <c r="GD113" s="573"/>
      <c r="GE113" s="865">
        <v>1</v>
      </c>
      <c r="GF113" s="866"/>
      <c r="GG113" s="866"/>
      <c r="GH113" s="866"/>
      <c r="GI113" s="866"/>
      <c r="GJ113" s="866"/>
      <c r="GK113" s="866"/>
      <c r="GL113" s="866"/>
      <c r="GM113" s="866"/>
      <c r="GN113" s="866"/>
      <c r="GO113" s="743">
        <v>1</v>
      </c>
      <c r="GP113" s="867"/>
      <c r="GQ113" s="867"/>
      <c r="GR113" s="749"/>
      <c r="GS113" s="749"/>
      <c r="GT113" s="749"/>
      <c r="GU113" s="867"/>
      <c r="GV113" s="749"/>
      <c r="GW113" s="867">
        <f>+GP113+GQ113-GT113-GU113</f>
        <v>0</v>
      </c>
      <c r="GX113" s="749"/>
      <c r="GY113" s="539">
        <v>1</v>
      </c>
      <c r="GZ113" s="577"/>
      <c r="HA113" s="577"/>
      <c r="HB113" s="577"/>
      <c r="HC113" s="577"/>
      <c r="HD113" s="577"/>
      <c r="HE113" s="577"/>
      <c r="HF113" s="577"/>
      <c r="HG113" s="577"/>
      <c r="HH113" s="577"/>
    </row>
    <row r="114" spans="1:216" ht="25.2" thickBot="1">
      <c r="A114" s="968">
        <v>2</v>
      </c>
      <c r="B114" s="988">
        <v>0</v>
      </c>
      <c r="C114" s="970">
        <v>0</v>
      </c>
      <c r="D114" s="970">
        <v>0</v>
      </c>
      <c r="E114" s="970">
        <v>0</v>
      </c>
      <c r="F114" s="971">
        <v>0</v>
      </c>
      <c r="G114" s="970">
        <v>0</v>
      </c>
      <c r="H114" s="836">
        <v>572</v>
      </c>
      <c r="I114" s="988">
        <f t="shared" ref="I114:I122" si="119">+B114+C114+D114+E114-F114-G114</f>
        <v>0</v>
      </c>
      <c r="J114" s="970">
        <f>61+138</f>
        <v>199</v>
      </c>
      <c r="K114" s="993">
        <v>2</v>
      </c>
      <c r="L114" s="776">
        <v>280</v>
      </c>
      <c r="M114" s="581">
        <v>50</v>
      </c>
      <c r="N114" s="581"/>
      <c r="O114" s="581"/>
      <c r="P114" s="581"/>
      <c r="Q114" s="581"/>
      <c r="R114" s="581"/>
      <c r="S114" s="581">
        <f t="shared" ref="S114:S122" si="120">L114+M114+N114+O114-P114-Q114</f>
        <v>330</v>
      </c>
      <c r="T114" s="582">
        <v>18</v>
      </c>
      <c r="U114" s="772">
        <v>2</v>
      </c>
      <c r="V114" s="661">
        <v>0</v>
      </c>
      <c r="W114" s="661"/>
      <c r="X114" s="661"/>
      <c r="Y114" s="661"/>
      <c r="Z114" s="661"/>
      <c r="AA114" s="661">
        <v>0</v>
      </c>
      <c r="AB114" s="661">
        <v>110</v>
      </c>
      <c r="AC114" s="661">
        <f t="shared" ref="AC114:AC122" si="121">V114+W114+X114+Y114-Z114-AA114</f>
        <v>0</v>
      </c>
      <c r="AD114" s="661">
        <v>0</v>
      </c>
      <c r="AE114" s="509">
        <v>2</v>
      </c>
      <c r="AF114" s="554">
        <v>0</v>
      </c>
      <c r="AG114" s="554"/>
      <c r="AH114" s="554"/>
      <c r="AI114" s="554"/>
      <c r="AJ114" s="554"/>
      <c r="AK114" s="554"/>
      <c r="AL114" s="554">
        <v>650</v>
      </c>
      <c r="AM114" s="554">
        <f t="shared" ref="AM114:AM122" si="122">AF114+AG114+AH114+AI114-AJ114-AK114</f>
        <v>0</v>
      </c>
      <c r="AN114" s="554">
        <v>5</v>
      </c>
      <c r="AO114" s="513">
        <v>2</v>
      </c>
      <c r="AP114" s="558">
        <v>0</v>
      </c>
      <c r="AQ114" s="692">
        <v>0</v>
      </c>
      <c r="AR114" s="558"/>
      <c r="AS114" s="558"/>
      <c r="AT114" s="558"/>
      <c r="AU114" s="558">
        <v>0</v>
      </c>
      <c r="AV114" s="558">
        <v>78</v>
      </c>
      <c r="AW114" s="558">
        <f>AP114+AQ114+AR114+AS114-AT114-AU114</f>
        <v>0</v>
      </c>
      <c r="AX114" s="558">
        <v>2</v>
      </c>
      <c r="AY114" s="527">
        <v>2</v>
      </c>
      <c r="AZ114" s="569">
        <v>531</v>
      </c>
      <c r="BA114" s="569"/>
      <c r="BB114" s="569"/>
      <c r="BC114" s="569"/>
      <c r="BD114" s="569"/>
      <c r="BE114" s="569">
        <v>0</v>
      </c>
      <c r="BF114" s="569">
        <v>3000</v>
      </c>
      <c r="BG114" s="569">
        <f t="shared" ref="BG114:BG122" si="123">AZ114+BA114+BB114+BC114-BD114-BE114</f>
        <v>531</v>
      </c>
      <c r="BH114" s="569">
        <v>134</v>
      </c>
      <c r="BI114" s="702">
        <v>2</v>
      </c>
      <c r="BJ114" s="672">
        <v>850</v>
      </c>
      <c r="BK114" s="672">
        <v>250</v>
      </c>
      <c r="BL114" s="672">
        <v>300</v>
      </c>
      <c r="BM114" s="672"/>
      <c r="BN114" s="672"/>
      <c r="BO114" s="672">
        <v>500</v>
      </c>
      <c r="BP114" s="672">
        <v>11250</v>
      </c>
      <c r="BQ114" s="962"/>
      <c r="BR114" s="962"/>
      <c r="BS114" s="1072">
        <v>200</v>
      </c>
      <c r="BT114" s="962"/>
      <c r="BU114" s="963">
        <f t="shared" si="118"/>
        <v>-200</v>
      </c>
      <c r="BV114" s="672">
        <f t="shared" ref="BV114:BV122" si="124">BJ114+BK114+BL114+BM114-BN114-BO114</f>
        <v>900</v>
      </c>
      <c r="BW114" s="672">
        <v>114</v>
      </c>
      <c r="BX114" s="521">
        <v>2</v>
      </c>
      <c r="BY114" s="564"/>
      <c r="BZ114" s="564">
        <v>50</v>
      </c>
      <c r="CA114" s="564"/>
      <c r="CB114" s="564"/>
      <c r="CC114" s="564"/>
      <c r="CD114" s="564"/>
      <c r="CE114" s="564"/>
      <c r="CF114" s="564">
        <f t="shared" ref="CF114:CF122" si="125">BY114+BZ114+CA114+CB114-CC114-CD114</f>
        <v>50</v>
      </c>
      <c r="CG114" s="564">
        <v>10</v>
      </c>
      <c r="CH114" s="524">
        <v>2</v>
      </c>
      <c r="CI114" s="567">
        <v>0</v>
      </c>
      <c r="CJ114" s="567">
        <v>0</v>
      </c>
      <c r="CK114" s="567"/>
      <c r="CL114" s="567"/>
      <c r="CM114" s="567"/>
      <c r="CN114" s="567">
        <v>0</v>
      </c>
      <c r="CO114" s="567">
        <v>0</v>
      </c>
      <c r="CP114" s="567">
        <f t="shared" ref="CP114:CP122" si="126">CI114+CJ114+CK114+CL114-CM114-CN114</f>
        <v>0</v>
      </c>
      <c r="CQ114" s="567">
        <v>0</v>
      </c>
      <c r="CR114" s="649">
        <v>2</v>
      </c>
      <c r="CS114" s="677">
        <v>0</v>
      </c>
      <c r="CT114" s="677">
        <v>20</v>
      </c>
      <c r="CU114" s="677"/>
      <c r="CV114" s="677"/>
      <c r="CW114" s="677"/>
      <c r="CX114" s="677">
        <v>0</v>
      </c>
      <c r="CY114" s="677">
        <v>0</v>
      </c>
      <c r="CZ114" s="677">
        <f t="shared" ref="CZ114:CZ122" si="127">CS114+CT114+CU114+CV114-CW114-CX114</f>
        <v>20</v>
      </c>
      <c r="DA114" s="677">
        <v>2</v>
      </c>
      <c r="DB114" s="524">
        <v>2</v>
      </c>
      <c r="DC114" s="567"/>
      <c r="DD114" s="567"/>
      <c r="DE114" s="567"/>
      <c r="DF114" s="567"/>
      <c r="DG114" s="567"/>
      <c r="DH114" s="567"/>
      <c r="DI114" s="567"/>
      <c r="DJ114" s="567">
        <f t="shared" ref="DJ114:DJ122" si="128">DC114+DD114+DE114+DF114-DG114-DH114</f>
        <v>0</v>
      </c>
      <c r="DK114" s="567"/>
      <c r="DL114" s="521">
        <v>2</v>
      </c>
      <c r="DM114" s="564"/>
      <c r="DN114" s="564"/>
      <c r="DO114" s="564"/>
      <c r="DP114" s="564"/>
      <c r="DQ114" s="564"/>
      <c r="DR114" s="564"/>
      <c r="DS114" s="564"/>
      <c r="DT114" s="564"/>
      <c r="DU114" s="564"/>
      <c r="DV114" s="516">
        <v>2</v>
      </c>
      <c r="DW114" s="560"/>
      <c r="DX114" s="560"/>
      <c r="DY114" s="560"/>
      <c r="DZ114" s="560"/>
      <c r="EA114" s="560"/>
      <c r="EB114" s="560"/>
      <c r="EC114" s="560"/>
      <c r="ED114" s="560"/>
      <c r="EE114" s="560"/>
      <c r="EF114" s="536">
        <v>2</v>
      </c>
      <c r="EG114" s="575">
        <v>0</v>
      </c>
      <c r="EH114" s="575">
        <v>0</v>
      </c>
      <c r="EI114" s="575"/>
      <c r="EJ114" s="575"/>
      <c r="EK114" s="575"/>
      <c r="EL114" s="575">
        <v>0</v>
      </c>
      <c r="EM114" s="575">
        <v>0</v>
      </c>
      <c r="EN114" s="575">
        <f t="shared" ref="EN114:EN122" si="129">EG114+EH114+EI114+EJ114-EK114-EL114</f>
        <v>0</v>
      </c>
      <c r="EO114" s="575">
        <v>0</v>
      </c>
      <c r="EP114" s="509">
        <v>2</v>
      </c>
      <c r="EQ114" s="554"/>
      <c r="ER114" s="554"/>
      <c r="ES114" s="554"/>
      <c r="ET114" s="554"/>
      <c r="EU114" s="554"/>
      <c r="EV114" s="554"/>
      <c r="EW114" s="554"/>
      <c r="EX114" s="554"/>
      <c r="EY114" s="554"/>
      <c r="EZ114" s="509">
        <v>2</v>
      </c>
      <c r="FA114" s="554"/>
      <c r="FB114" s="554"/>
      <c r="FC114" s="554"/>
      <c r="FD114" s="554"/>
      <c r="FE114" s="554"/>
      <c r="FF114" s="554"/>
      <c r="FG114" s="554"/>
      <c r="FH114" s="554"/>
      <c r="FI114" s="554"/>
      <c r="FJ114" s="649">
        <v>2</v>
      </c>
      <c r="FK114" s="677">
        <v>0</v>
      </c>
      <c r="FL114" s="677">
        <v>0</v>
      </c>
      <c r="FM114" s="677">
        <v>0</v>
      </c>
      <c r="FN114" s="677"/>
      <c r="FO114" s="677"/>
      <c r="FP114" s="677"/>
      <c r="FQ114" s="677">
        <v>0</v>
      </c>
      <c r="FR114" s="677">
        <v>0</v>
      </c>
      <c r="FS114" s="677">
        <f t="shared" ref="FS114:FS122" si="130">+FL114+FM114-FP114-FQ114</f>
        <v>0</v>
      </c>
      <c r="FT114" s="677">
        <v>0</v>
      </c>
      <c r="FU114" s="533">
        <v>2</v>
      </c>
      <c r="FV114" s="573">
        <v>0</v>
      </c>
      <c r="FW114" s="573">
        <v>0</v>
      </c>
      <c r="FX114" s="573"/>
      <c r="FY114" s="573"/>
      <c r="FZ114" s="573"/>
      <c r="GA114" s="573">
        <v>0</v>
      </c>
      <c r="GB114" s="573">
        <v>0</v>
      </c>
      <c r="GC114" s="573">
        <f>+FV114+FW114-FZ114-GA114</f>
        <v>0</v>
      </c>
      <c r="GD114" s="573">
        <v>0</v>
      </c>
      <c r="GE114" s="865">
        <v>2</v>
      </c>
      <c r="GF114" s="866"/>
      <c r="GG114" s="866"/>
      <c r="GH114" s="866"/>
      <c r="GI114" s="866"/>
      <c r="GJ114" s="866"/>
      <c r="GK114" s="866"/>
      <c r="GL114" s="866"/>
      <c r="GM114" s="866"/>
      <c r="GN114" s="866"/>
      <c r="GO114" s="743">
        <v>2</v>
      </c>
      <c r="GP114" s="867"/>
      <c r="GQ114" s="867"/>
      <c r="GR114" s="749"/>
      <c r="GS114" s="749"/>
      <c r="GT114" s="749"/>
      <c r="GU114" s="867"/>
      <c r="GV114" s="749"/>
      <c r="GW114" s="867">
        <f t="shared" ref="GW114:GW122" si="131">+GP114+GQ114-GT114-GU114</f>
        <v>0</v>
      </c>
      <c r="GX114" s="749"/>
      <c r="GY114" s="539">
        <v>2</v>
      </c>
      <c r="GZ114" s="577"/>
      <c r="HA114" s="577"/>
      <c r="HB114" s="577"/>
      <c r="HC114" s="577"/>
      <c r="HD114" s="577"/>
      <c r="HE114" s="577"/>
      <c r="HF114" s="577"/>
      <c r="HG114" s="577"/>
      <c r="HH114" s="577"/>
    </row>
    <row r="115" spans="1:216" ht="25.2" thickBot="1">
      <c r="A115" s="968">
        <v>3</v>
      </c>
      <c r="B115" s="715">
        <v>0</v>
      </c>
      <c r="C115" s="544">
        <v>0</v>
      </c>
      <c r="D115" s="544">
        <v>0</v>
      </c>
      <c r="E115" s="544">
        <v>0</v>
      </c>
      <c r="F115" s="545">
        <v>0</v>
      </c>
      <c r="G115" s="544">
        <v>0</v>
      </c>
      <c r="H115" s="836">
        <v>572</v>
      </c>
      <c r="I115" s="715">
        <f t="shared" si="119"/>
        <v>0</v>
      </c>
      <c r="J115" s="544">
        <f>65+182</f>
        <v>247</v>
      </c>
      <c r="K115" s="993">
        <v>3</v>
      </c>
      <c r="L115" s="777">
        <v>215</v>
      </c>
      <c r="M115" s="588">
        <v>180</v>
      </c>
      <c r="N115" s="588"/>
      <c r="O115" s="588"/>
      <c r="P115" s="588"/>
      <c r="Q115" s="588"/>
      <c r="R115" s="581"/>
      <c r="S115" s="588">
        <f t="shared" si="120"/>
        <v>395</v>
      </c>
      <c r="T115" s="589">
        <v>53</v>
      </c>
      <c r="U115" s="772">
        <v>3</v>
      </c>
      <c r="V115" s="661">
        <v>0</v>
      </c>
      <c r="W115" s="661">
        <v>0</v>
      </c>
      <c r="X115" s="661"/>
      <c r="Y115" s="661"/>
      <c r="Z115" s="661"/>
      <c r="AA115" s="661">
        <v>0</v>
      </c>
      <c r="AB115" s="661">
        <v>0</v>
      </c>
      <c r="AC115" s="661">
        <f t="shared" si="121"/>
        <v>0</v>
      </c>
      <c r="AD115" s="661">
        <v>0</v>
      </c>
      <c r="AE115" s="509">
        <v>3</v>
      </c>
      <c r="AF115" s="554">
        <v>0</v>
      </c>
      <c r="AG115" s="554"/>
      <c r="AH115" s="554"/>
      <c r="AI115" s="554"/>
      <c r="AJ115" s="554"/>
      <c r="AK115" s="554"/>
      <c r="AL115" s="554"/>
      <c r="AM115" s="554">
        <f t="shared" si="122"/>
        <v>0</v>
      </c>
      <c r="AN115" s="554">
        <v>0</v>
      </c>
      <c r="AO115" s="513">
        <v>3</v>
      </c>
      <c r="AP115" s="558">
        <v>0</v>
      </c>
      <c r="AQ115" s="692">
        <v>0</v>
      </c>
      <c r="AR115" s="558"/>
      <c r="AS115" s="558"/>
      <c r="AT115" s="558"/>
      <c r="AU115" s="558">
        <v>0</v>
      </c>
      <c r="AV115" s="558">
        <v>0</v>
      </c>
      <c r="AW115" s="558">
        <f t="shared" ref="AW115:AW122" si="132">AP115+AQ115+AR115+AS115-AT115-AU115</f>
        <v>0</v>
      </c>
      <c r="AX115" s="558">
        <v>0</v>
      </c>
      <c r="AY115" s="527">
        <v>3</v>
      </c>
      <c r="AZ115" s="569">
        <v>61</v>
      </c>
      <c r="BA115" s="569"/>
      <c r="BB115" s="569"/>
      <c r="BC115" s="569"/>
      <c r="BD115" s="569">
        <v>0</v>
      </c>
      <c r="BE115" s="569">
        <v>0</v>
      </c>
      <c r="BF115" s="569">
        <v>3000</v>
      </c>
      <c r="BG115" s="569">
        <f t="shared" si="123"/>
        <v>61</v>
      </c>
      <c r="BH115" s="569">
        <v>36</v>
      </c>
      <c r="BI115" s="702">
        <v>3</v>
      </c>
      <c r="BJ115" s="1065">
        <v>710</v>
      </c>
      <c r="BK115" s="1065">
        <v>150</v>
      </c>
      <c r="BL115" s="1065">
        <v>180</v>
      </c>
      <c r="BM115" s="1065"/>
      <c r="BN115" s="1065"/>
      <c r="BO115" s="1065">
        <v>320</v>
      </c>
      <c r="BP115" s="1065">
        <v>11250</v>
      </c>
      <c r="BQ115" s="1066"/>
      <c r="BR115" s="964"/>
      <c r="BS115" s="1076">
        <v>150</v>
      </c>
      <c r="BT115" s="964"/>
      <c r="BU115" s="963">
        <f t="shared" si="118"/>
        <v>-150</v>
      </c>
      <c r="BV115" s="1065">
        <f t="shared" si="124"/>
        <v>720</v>
      </c>
      <c r="BW115" s="1065">
        <v>104</v>
      </c>
      <c r="BX115" s="521">
        <v>3</v>
      </c>
      <c r="BY115" s="564"/>
      <c r="BZ115" s="564">
        <v>0</v>
      </c>
      <c r="CA115" s="564"/>
      <c r="CB115" s="564"/>
      <c r="CC115" s="564"/>
      <c r="CD115" s="564"/>
      <c r="CE115" s="564"/>
      <c r="CF115" s="564">
        <f t="shared" si="125"/>
        <v>0</v>
      </c>
      <c r="CG115" s="564"/>
      <c r="CH115" s="524">
        <v>3</v>
      </c>
      <c r="CI115" s="567">
        <v>0</v>
      </c>
      <c r="CJ115" s="567">
        <v>0</v>
      </c>
      <c r="CK115" s="567"/>
      <c r="CL115" s="567"/>
      <c r="CM115" s="567"/>
      <c r="CN115" s="567">
        <v>0</v>
      </c>
      <c r="CO115" s="567">
        <v>0</v>
      </c>
      <c r="CP115" s="567">
        <f t="shared" si="126"/>
        <v>0</v>
      </c>
      <c r="CQ115" s="567">
        <v>0</v>
      </c>
      <c r="CR115" s="649">
        <v>3</v>
      </c>
      <c r="CS115" s="677">
        <v>30</v>
      </c>
      <c r="CT115" s="677">
        <v>0</v>
      </c>
      <c r="CU115" s="677"/>
      <c r="CV115" s="677"/>
      <c r="CW115" s="677"/>
      <c r="CX115" s="677">
        <v>0</v>
      </c>
      <c r="CY115" s="677">
        <v>0</v>
      </c>
      <c r="CZ115" s="677">
        <f t="shared" si="127"/>
        <v>30</v>
      </c>
      <c r="DA115" s="677">
        <v>3</v>
      </c>
      <c r="DB115" s="524">
        <v>3</v>
      </c>
      <c r="DC115" s="567"/>
      <c r="DD115" s="567"/>
      <c r="DE115" s="567"/>
      <c r="DF115" s="567"/>
      <c r="DG115" s="567"/>
      <c r="DH115" s="567"/>
      <c r="DI115" s="567"/>
      <c r="DJ115" s="567">
        <f t="shared" si="128"/>
        <v>0</v>
      </c>
      <c r="DK115" s="567"/>
      <c r="DL115" s="521">
        <v>3</v>
      </c>
      <c r="DM115" s="564"/>
      <c r="DN115" s="564"/>
      <c r="DO115" s="564"/>
      <c r="DP115" s="564"/>
      <c r="DQ115" s="564"/>
      <c r="DR115" s="564"/>
      <c r="DS115" s="564"/>
      <c r="DT115" s="564"/>
      <c r="DU115" s="564"/>
      <c r="DV115" s="516">
        <v>3</v>
      </c>
      <c r="DW115" s="560"/>
      <c r="DX115" s="560"/>
      <c r="DY115" s="560"/>
      <c r="DZ115" s="560"/>
      <c r="EA115" s="560"/>
      <c r="EB115" s="560"/>
      <c r="EC115" s="560"/>
      <c r="ED115" s="560"/>
      <c r="EE115" s="560"/>
      <c r="EF115" s="536">
        <v>3</v>
      </c>
      <c r="EG115" s="575">
        <v>0</v>
      </c>
      <c r="EH115" s="575">
        <v>0</v>
      </c>
      <c r="EI115" s="575"/>
      <c r="EJ115" s="575"/>
      <c r="EK115" s="575"/>
      <c r="EL115" s="575">
        <v>0</v>
      </c>
      <c r="EM115" s="575">
        <v>0</v>
      </c>
      <c r="EN115" s="575">
        <f t="shared" si="129"/>
        <v>0</v>
      </c>
      <c r="EO115" s="575">
        <v>0</v>
      </c>
      <c r="EP115" s="509">
        <v>3</v>
      </c>
      <c r="EQ115" s="554">
        <v>0</v>
      </c>
      <c r="ER115" s="554">
        <v>0</v>
      </c>
      <c r="ES115" s="554">
        <v>0</v>
      </c>
      <c r="ET115" s="554">
        <v>0</v>
      </c>
      <c r="EU115" s="554">
        <v>0</v>
      </c>
      <c r="EV115" s="554">
        <v>0</v>
      </c>
      <c r="EW115" s="554">
        <v>0</v>
      </c>
      <c r="EX115" s="554">
        <f>+EQ115+ER115-EU115-EV115</f>
        <v>0</v>
      </c>
      <c r="EY115" s="554">
        <v>0</v>
      </c>
      <c r="EZ115" s="509">
        <v>3</v>
      </c>
      <c r="FA115" s="554"/>
      <c r="FB115" s="554"/>
      <c r="FC115" s="554"/>
      <c r="FD115" s="554"/>
      <c r="FE115" s="554"/>
      <c r="FF115" s="554"/>
      <c r="FG115" s="554"/>
      <c r="FH115" s="554"/>
      <c r="FI115" s="554"/>
      <c r="FJ115" s="649">
        <v>3</v>
      </c>
      <c r="FK115" s="677">
        <v>0</v>
      </c>
      <c r="FL115" s="677">
        <v>0</v>
      </c>
      <c r="FM115" s="677">
        <v>0</v>
      </c>
      <c r="FN115" s="677"/>
      <c r="FO115" s="677"/>
      <c r="FP115" s="677"/>
      <c r="FQ115" s="677">
        <v>0</v>
      </c>
      <c r="FR115" s="677">
        <v>0</v>
      </c>
      <c r="FS115" s="677">
        <f t="shared" si="130"/>
        <v>0</v>
      </c>
      <c r="FT115" s="677">
        <v>0</v>
      </c>
      <c r="FU115" s="533">
        <v>3</v>
      </c>
      <c r="FV115" s="573">
        <v>0</v>
      </c>
      <c r="FW115" s="573">
        <v>0</v>
      </c>
      <c r="FX115" s="573"/>
      <c r="FY115" s="573"/>
      <c r="FZ115" s="573"/>
      <c r="GA115" s="573">
        <v>0</v>
      </c>
      <c r="GB115" s="573"/>
      <c r="GC115" s="573">
        <f t="shared" ref="GC115:GC122" si="133">+FV115+FW115-FZ115-GA115</f>
        <v>0</v>
      </c>
      <c r="GD115" s="573"/>
      <c r="GE115" s="865">
        <v>3</v>
      </c>
      <c r="GF115" s="866"/>
      <c r="GG115" s="866"/>
      <c r="GH115" s="866"/>
      <c r="GI115" s="866"/>
      <c r="GJ115" s="866"/>
      <c r="GK115" s="866"/>
      <c r="GL115" s="866"/>
      <c r="GM115" s="866"/>
      <c r="GN115" s="866"/>
      <c r="GO115" s="743">
        <v>3</v>
      </c>
      <c r="GP115" s="868"/>
      <c r="GQ115" s="868"/>
      <c r="GR115" s="749"/>
      <c r="GS115" s="749"/>
      <c r="GT115" s="749"/>
      <c r="GU115" s="867"/>
      <c r="GV115" s="749"/>
      <c r="GW115" s="868">
        <f t="shared" si="131"/>
        <v>0</v>
      </c>
      <c r="GX115" s="749"/>
      <c r="GY115" s="539">
        <v>3</v>
      </c>
      <c r="GZ115" s="577">
        <v>0</v>
      </c>
      <c r="HA115" s="577">
        <v>0</v>
      </c>
      <c r="HB115" s="577"/>
      <c r="HC115" s="577"/>
      <c r="HD115" s="577"/>
      <c r="HE115" s="577">
        <v>0</v>
      </c>
      <c r="HF115" s="577">
        <v>0</v>
      </c>
      <c r="HG115" s="577">
        <f>+GZ115+HA115-HD115-HE115</f>
        <v>0</v>
      </c>
      <c r="HH115" s="577">
        <v>0</v>
      </c>
    </row>
    <row r="116" spans="1:216" ht="25.2" thickBot="1">
      <c r="A116" s="968">
        <v>4</v>
      </c>
      <c r="B116" s="715">
        <v>0</v>
      </c>
      <c r="C116" s="544">
        <v>0</v>
      </c>
      <c r="D116" s="544">
        <v>0</v>
      </c>
      <c r="E116" s="544">
        <v>0</v>
      </c>
      <c r="F116" s="545">
        <v>0</v>
      </c>
      <c r="G116" s="544">
        <v>0</v>
      </c>
      <c r="H116" s="836">
        <v>572</v>
      </c>
      <c r="I116" s="715">
        <f t="shared" si="119"/>
        <v>0</v>
      </c>
      <c r="J116" s="544">
        <f>82+112</f>
        <v>194</v>
      </c>
      <c r="K116" s="1000">
        <v>4</v>
      </c>
      <c r="L116" s="626">
        <v>330</v>
      </c>
      <c r="M116" s="626">
        <v>50</v>
      </c>
      <c r="N116" s="626"/>
      <c r="O116" s="626"/>
      <c r="P116" s="626"/>
      <c r="Q116" s="626"/>
      <c r="R116" s="581"/>
      <c r="S116" s="626">
        <f t="shared" si="120"/>
        <v>380</v>
      </c>
      <c r="T116" s="626">
        <v>40</v>
      </c>
      <c r="U116" s="761">
        <v>4</v>
      </c>
      <c r="V116" s="661"/>
      <c r="W116" s="661"/>
      <c r="X116" s="661"/>
      <c r="Y116" s="661"/>
      <c r="Z116" s="661"/>
      <c r="AA116" s="661"/>
      <c r="AB116" s="661"/>
      <c r="AC116" s="661">
        <f t="shared" si="121"/>
        <v>0</v>
      </c>
      <c r="AD116" s="661"/>
      <c r="AE116" s="509">
        <v>4</v>
      </c>
      <c r="AF116" s="554">
        <v>0</v>
      </c>
      <c r="AG116" s="554"/>
      <c r="AH116" s="554"/>
      <c r="AI116" s="554"/>
      <c r="AJ116" s="554"/>
      <c r="AK116" s="554"/>
      <c r="AL116" s="554"/>
      <c r="AM116" s="554">
        <f t="shared" si="122"/>
        <v>0</v>
      </c>
      <c r="AN116" s="554">
        <v>0</v>
      </c>
      <c r="AO116" s="513">
        <v>4</v>
      </c>
      <c r="AP116" s="558">
        <v>0</v>
      </c>
      <c r="AQ116" s="692">
        <v>0</v>
      </c>
      <c r="AR116" s="558"/>
      <c r="AS116" s="558"/>
      <c r="AT116" s="558">
        <v>0</v>
      </c>
      <c r="AU116" s="558">
        <v>0</v>
      </c>
      <c r="AV116" s="558">
        <v>0</v>
      </c>
      <c r="AW116" s="558">
        <f t="shared" si="132"/>
        <v>0</v>
      </c>
      <c r="AX116" s="558">
        <v>0</v>
      </c>
      <c r="AY116" s="527">
        <v>4</v>
      </c>
      <c r="AZ116" s="569">
        <v>22</v>
      </c>
      <c r="BA116" s="569"/>
      <c r="BB116" s="569"/>
      <c r="BC116" s="569"/>
      <c r="BD116" s="569"/>
      <c r="BE116" s="569">
        <v>0</v>
      </c>
      <c r="BF116" s="569">
        <v>3000</v>
      </c>
      <c r="BG116" s="569">
        <f t="shared" si="123"/>
        <v>22</v>
      </c>
      <c r="BH116" s="569">
        <v>5</v>
      </c>
      <c r="BI116" s="703">
        <v>4</v>
      </c>
      <c r="BJ116" s="1068">
        <v>540</v>
      </c>
      <c r="BK116" s="1042">
        <v>170</v>
      </c>
      <c r="BL116" s="1042">
        <v>150</v>
      </c>
      <c r="BM116" s="1042"/>
      <c r="BN116" s="1042"/>
      <c r="BO116" s="1042">
        <v>320</v>
      </c>
      <c r="BP116" s="1042">
        <v>11250</v>
      </c>
      <c r="BQ116" s="1058"/>
      <c r="BR116" s="1043"/>
      <c r="BS116" s="1074">
        <v>85</v>
      </c>
      <c r="BT116" s="1043"/>
      <c r="BU116" s="963">
        <f t="shared" si="118"/>
        <v>-85</v>
      </c>
      <c r="BV116" s="1042">
        <f t="shared" si="124"/>
        <v>540</v>
      </c>
      <c r="BW116" s="1044">
        <v>67</v>
      </c>
      <c r="BX116" s="1033">
        <v>4</v>
      </c>
      <c r="BY116" s="564">
        <v>0</v>
      </c>
      <c r="BZ116" s="564">
        <v>0</v>
      </c>
      <c r="CA116" s="564"/>
      <c r="CB116" s="564"/>
      <c r="CC116" s="564"/>
      <c r="CD116" s="564">
        <v>0</v>
      </c>
      <c r="CE116" s="564">
        <v>0</v>
      </c>
      <c r="CF116" s="564">
        <f t="shared" si="125"/>
        <v>0</v>
      </c>
      <c r="CG116" s="564">
        <v>0</v>
      </c>
      <c r="CH116" s="524">
        <v>4</v>
      </c>
      <c r="CI116" s="567">
        <v>0</v>
      </c>
      <c r="CJ116" s="567">
        <v>0</v>
      </c>
      <c r="CK116" s="567"/>
      <c r="CL116" s="567"/>
      <c r="CM116" s="567"/>
      <c r="CN116" s="567">
        <v>0</v>
      </c>
      <c r="CO116" s="567">
        <v>0</v>
      </c>
      <c r="CP116" s="567">
        <f t="shared" si="126"/>
        <v>0</v>
      </c>
      <c r="CQ116" s="567">
        <v>0</v>
      </c>
      <c r="CR116" s="649">
        <v>4</v>
      </c>
      <c r="CS116" s="677">
        <v>0</v>
      </c>
      <c r="CT116" s="677">
        <v>35</v>
      </c>
      <c r="CU116" s="677"/>
      <c r="CV116" s="677"/>
      <c r="CW116" s="677"/>
      <c r="CX116" s="677">
        <v>0</v>
      </c>
      <c r="CY116" s="677">
        <v>0</v>
      </c>
      <c r="CZ116" s="677">
        <f t="shared" si="127"/>
        <v>35</v>
      </c>
      <c r="DA116" s="677">
        <v>5</v>
      </c>
      <c r="DB116" s="524">
        <v>4</v>
      </c>
      <c r="DC116" s="567">
        <v>0</v>
      </c>
      <c r="DD116" s="567">
        <v>0</v>
      </c>
      <c r="DE116" s="567"/>
      <c r="DF116" s="567"/>
      <c r="DG116" s="567"/>
      <c r="DH116" s="567">
        <v>0</v>
      </c>
      <c r="DI116" s="567">
        <v>0</v>
      </c>
      <c r="DJ116" s="567">
        <f t="shared" si="128"/>
        <v>0</v>
      </c>
      <c r="DK116" s="567">
        <v>0</v>
      </c>
      <c r="DL116" s="521">
        <v>4</v>
      </c>
      <c r="DM116" s="564"/>
      <c r="DN116" s="564"/>
      <c r="DO116" s="564"/>
      <c r="DP116" s="564"/>
      <c r="DQ116" s="564"/>
      <c r="DR116" s="564"/>
      <c r="DS116" s="564"/>
      <c r="DT116" s="564"/>
      <c r="DU116" s="564"/>
      <c r="DV116" s="516">
        <v>4</v>
      </c>
      <c r="DW116" s="560"/>
      <c r="DX116" s="560"/>
      <c r="DY116" s="560"/>
      <c r="DZ116" s="560"/>
      <c r="EA116" s="560"/>
      <c r="EB116" s="560"/>
      <c r="EC116" s="560"/>
      <c r="ED116" s="560"/>
      <c r="EE116" s="560"/>
      <c r="EF116" s="536">
        <v>4</v>
      </c>
      <c r="EG116" s="575">
        <v>0</v>
      </c>
      <c r="EH116" s="869">
        <v>0</v>
      </c>
      <c r="EI116" s="869"/>
      <c r="EJ116" s="869"/>
      <c r="EK116" s="869"/>
      <c r="EL116" s="869">
        <v>0</v>
      </c>
      <c r="EM116" s="869">
        <v>0</v>
      </c>
      <c r="EN116" s="869">
        <f t="shared" si="129"/>
        <v>0</v>
      </c>
      <c r="EO116" s="575">
        <v>0</v>
      </c>
      <c r="EP116" s="509">
        <v>4</v>
      </c>
      <c r="EQ116" s="554"/>
      <c r="ER116" s="554"/>
      <c r="ES116" s="554"/>
      <c r="ET116" s="554"/>
      <c r="EU116" s="554"/>
      <c r="EV116" s="554">
        <v>0</v>
      </c>
      <c r="EW116" s="554"/>
      <c r="EX116" s="554"/>
      <c r="EY116" s="554"/>
      <c r="EZ116" s="509">
        <v>4</v>
      </c>
      <c r="FA116" s="554"/>
      <c r="FB116" s="554"/>
      <c r="FC116" s="554"/>
      <c r="FD116" s="554"/>
      <c r="FE116" s="554"/>
      <c r="FF116" s="554"/>
      <c r="FG116" s="554"/>
      <c r="FH116" s="554"/>
      <c r="FI116" s="554"/>
      <c r="FJ116" s="649">
        <v>4</v>
      </c>
      <c r="FK116" s="677">
        <v>0</v>
      </c>
      <c r="FL116" s="677">
        <v>0</v>
      </c>
      <c r="FM116" s="677">
        <v>0</v>
      </c>
      <c r="FN116" s="677"/>
      <c r="FO116" s="677"/>
      <c r="FP116" s="677"/>
      <c r="FQ116" s="677">
        <v>0</v>
      </c>
      <c r="FR116" s="677">
        <v>0</v>
      </c>
      <c r="FS116" s="677">
        <f t="shared" si="130"/>
        <v>0</v>
      </c>
      <c r="FT116" s="677">
        <v>0</v>
      </c>
      <c r="FU116" s="533">
        <v>4</v>
      </c>
      <c r="FV116" s="573">
        <v>0</v>
      </c>
      <c r="FW116" s="573">
        <v>0</v>
      </c>
      <c r="FX116" s="573"/>
      <c r="FY116" s="573"/>
      <c r="FZ116" s="573"/>
      <c r="GA116" s="573">
        <v>0</v>
      </c>
      <c r="GB116" s="573">
        <v>0</v>
      </c>
      <c r="GC116" s="573">
        <f t="shared" si="133"/>
        <v>0</v>
      </c>
      <c r="GD116" s="573">
        <v>0</v>
      </c>
      <c r="GE116" s="865">
        <v>4</v>
      </c>
      <c r="GF116" s="866"/>
      <c r="GG116" s="866"/>
      <c r="GH116" s="866"/>
      <c r="GI116" s="866"/>
      <c r="GJ116" s="866"/>
      <c r="GK116" s="866"/>
      <c r="GL116" s="866"/>
      <c r="GM116" s="866"/>
      <c r="GN116" s="866"/>
      <c r="GO116" s="743">
        <v>4</v>
      </c>
      <c r="GP116" s="867"/>
      <c r="GQ116" s="867"/>
      <c r="GR116" s="749"/>
      <c r="GS116" s="749"/>
      <c r="GT116" s="749"/>
      <c r="GU116" s="867"/>
      <c r="GV116" s="749"/>
      <c r="GW116" s="867">
        <f t="shared" si="131"/>
        <v>0</v>
      </c>
      <c r="GX116" s="749"/>
      <c r="GY116" s="539">
        <v>4</v>
      </c>
      <c r="GZ116" s="577"/>
      <c r="HA116" s="577"/>
      <c r="HB116" s="577"/>
      <c r="HC116" s="577"/>
      <c r="HD116" s="577"/>
      <c r="HE116" s="577"/>
      <c r="HF116" s="577"/>
      <c r="HG116" s="577"/>
      <c r="HH116" s="577"/>
    </row>
    <row r="117" spans="1:216" ht="25.2" thickBot="1">
      <c r="A117" s="968">
        <v>5</v>
      </c>
      <c r="B117" s="1004">
        <v>0</v>
      </c>
      <c r="C117" s="1005">
        <v>0</v>
      </c>
      <c r="D117" s="1005">
        <v>0</v>
      </c>
      <c r="E117" s="1005">
        <v>0</v>
      </c>
      <c r="F117" s="1006">
        <v>0</v>
      </c>
      <c r="G117" s="1005">
        <v>0</v>
      </c>
      <c r="H117" s="836">
        <v>572</v>
      </c>
      <c r="I117" s="1004">
        <f t="shared" si="119"/>
        <v>0</v>
      </c>
      <c r="J117" s="1005">
        <f>5+52</f>
        <v>57</v>
      </c>
      <c r="K117" s="1000">
        <v>5</v>
      </c>
      <c r="L117" s="581">
        <v>125</v>
      </c>
      <c r="M117" s="581"/>
      <c r="N117" s="581"/>
      <c r="O117" s="581"/>
      <c r="P117" s="581"/>
      <c r="Q117" s="581"/>
      <c r="R117" s="581"/>
      <c r="S117" s="581">
        <f t="shared" si="120"/>
        <v>125</v>
      </c>
      <c r="T117" s="581">
        <v>13</v>
      </c>
      <c r="U117" s="761">
        <v>5</v>
      </c>
      <c r="V117" s="661"/>
      <c r="W117" s="661">
        <v>0</v>
      </c>
      <c r="X117" s="661"/>
      <c r="Y117" s="661"/>
      <c r="Z117" s="661"/>
      <c r="AA117" s="661"/>
      <c r="AB117" s="661"/>
      <c r="AC117" s="661">
        <f t="shared" si="121"/>
        <v>0</v>
      </c>
      <c r="AD117" s="661">
        <v>0</v>
      </c>
      <c r="AE117" s="509">
        <v>5</v>
      </c>
      <c r="AF117" s="554">
        <v>0</v>
      </c>
      <c r="AG117" s="554"/>
      <c r="AH117" s="554"/>
      <c r="AI117" s="554"/>
      <c r="AJ117" s="554"/>
      <c r="AK117" s="554"/>
      <c r="AL117" s="554"/>
      <c r="AM117" s="554">
        <f t="shared" si="122"/>
        <v>0</v>
      </c>
      <c r="AN117" s="554">
        <v>0</v>
      </c>
      <c r="AO117" s="513">
        <v>5</v>
      </c>
      <c r="AP117" s="558">
        <v>0</v>
      </c>
      <c r="AQ117" s="692">
        <v>0</v>
      </c>
      <c r="AR117" s="558"/>
      <c r="AS117" s="558"/>
      <c r="AT117" s="558"/>
      <c r="AU117" s="558">
        <v>0</v>
      </c>
      <c r="AV117" s="558">
        <v>0</v>
      </c>
      <c r="AW117" s="558">
        <f t="shared" si="132"/>
        <v>0</v>
      </c>
      <c r="AX117" s="558">
        <v>0</v>
      </c>
      <c r="AY117" s="527">
        <v>5</v>
      </c>
      <c r="AZ117" s="569">
        <v>182</v>
      </c>
      <c r="BA117" s="569"/>
      <c r="BB117" s="569"/>
      <c r="BC117" s="569"/>
      <c r="BD117" s="569">
        <v>0</v>
      </c>
      <c r="BE117" s="569">
        <v>0</v>
      </c>
      <c r="BF117" s="569">
        <v>3000</v>
      </c>
      <c r="BG117" s="569">
        <f t="shared" si="123"/>
        <v>182</v>
      </c>
      <c r="BH117" s="569">
        <v>29</v>
      </c>
      <c r="BI117" s="703">
        <v>5</v>
      </c>
      <c r="BJ117" s="1069">
        <v>720</v>
      </c>
      <c r="BK117" s="672">
        <v>120</v>
      </c>
      <c r="BL117" s="672">
        <v>250</v>
      </c>
      <c r="BM117" s="672"/>
      <c r="BN117" s="672"/>
      <c r="BO117" s="672">
        <v>350</v>
      </c>
      <c r="BP117" s="672">
        <v>11250</v>
      </c>
      <c r="BQ117" s="962"/>
      <c r="BR117" s="962"/>
      <c r="BS117" s="1072">
        <v>100</v>
      </c>
      <c r="BT117" s="962"/>
      <c r="BU117" s="963">
        <f t="shared" si="118"/>
        <v>-100</v>
      </c>
      <c r="BV117" s="672">
        <f t="shared" si="124"/>
        <v>740</v>
      </c>
      <c r="BW117" s="1046">
        <v>90</v>
      </c>
      <c r="BX117" s="1033">
        <v>5</v>
      </c>
      <c r="BY117" s="564">
        <v>0</v>
      </c>
      <c r="BZ117" s="564">
        <v>0</v>
      </c>
      <c r="CA117" s="564"/>
      <c r="CB117" s="564"/>
      <c r="CC117" s="564"/>
      <c r="CD117" s="564">
        <v>0</v>
      </c>
      <c r="CE117" s="564">
        <v>0</v>
      </c>
      <c r="CF117" s="564">
        <f t="shared" si="125"/>
        <v>0</v>
      </c>
      <c r="CG117" s="564">
        <v>0</v>
      </c>
      <c r="CH117" s="524">
        <v>5</v>
      </c>
      <c r="CI117" s="567">
        <v>0</v>
      </c>
      <c r="CJ117" s="567">
        <v>0</v>
      </c>
      <c r="CK117" s="567"/>
      <c r="CL117" s="567"/>
      <c r="CM117" s="567"/>
      <c r="CN117" s="567">
        <v>0</v>
      </c>
      <c r="CO117" s="567">
        <v>0</v>
      </c>
      <c r="CP117" s="567">
        <f t="shared" si="126"/>
        <v>0</v>
      </c>
      <c r="CQ117" s="567">
        <v>0</v>
      </c>
      <c r="CR117" s="649">
        <v>5</v>
      </c>
      <c r="CS117" s="677">
        <v>0</v>
      </c>
      <c r="CT117" s="677">
        <v>0</v>
      </c>
      <c r="CU117" s="677"/>
      <c r="CV117" s="677"/>
      <c r="CW117" s="677"/>
      <c r="CX117" s="677">
        <v>0</v>
      </c>
      <c r="CY117" s="677">
        <v>0</v>
      </c>
      <c r="CZ117" s="677">
        <f t="shared" si="127"/>
        <v>0</v>
      </c>
      <c r="DA117" s="677">
        <v>0</v>
      </c>
      <c r="DB117" s="524">
        <v>5</v>
      </c>
      <c r="DC117" s="567"/>
      <c r="DD117" s="567"/>
      <c r="DE117" s="567"/>
      <c r="DF117" s="567"/>
      <c r="DG117" s="567"/>
      <c r="DH117" s="567"/>
      <c r="DI117" s="567"/>
      <c r="DJ117" s="567">
        <f t="shared" si="128"/>
        <v>0</v>
      </c>
      <c r="DK117" s="567"/>
      <c r="DL117" s="521">
        <v>5</v>
      </c>
      <c r="DM117" s="564"/>
      <c r="DN117" s="564"/>
      <c r="DO117" s="564"/>
      <c r="DP117" s="564"/>
      <c r="DQ117" s="564"/>
      <c r="DR117" s="564"/>
      <c r="DS117" s="564"/>
      <c r="DT117" s="564"/>
      <c r="DU117" s="564"/>
      <c r="DV117" s="516">
        <v>5</v>
      </c>
      <c r="DW117" s="560"/>
      <c r="DX117" s="560"/>
      <c r="DY117" s="560"/>
      <c r="DZ117" s="560"/>
      <c r="EA117" s="560"/>
      <c r="EB117" s="560"/>
      <c r="EC117" s="560"/>
      <c r="ED117" s="560"/>
      <c r="EE117" s="560"/>
      <c r="EF117" s="536">
        <v>5</v>
      </c>
      <c r="EG117" s="575">
        <v>0</v>
      </c>
      <c r="EH117" s="575">
        <v>0</v>
      </c>
      <c r="EI117" s="575"/>
      <c r="EJ117" s="575"/>
      <c r="EK117" s="575"/>
      <c r="EL117" s="575">
        <v>0</v>
      </c>
      <c r="EM117" s="575">
        <v>0</v>
      </c>
      <c r="EN117" s="575">
        <f t="shared" si="129"/>
        <v>0</v>
      </c>
      <c r="EO117" s="575">
        <v>0</v>
      </c>
      <c r="EP117" s="509">
        <v>5</v>
      </c>
      <c r="EQ117" s="554"/>
      <c r="ER117" s="554"/>
      <c r="ES117" s="554"/>
      <c r="ET117" s="554"/>
      <c r="EU117" s="554"/>
      <c r="EV117" s="554"/>
      <c r="EW117" s="554"/>
      <c r="EX117" s="554"/>
      <c r="EY117" s="554"/>
      <c r="EZ117" s="509">
        <v>5</v>
      </c>
      <c r="FA117" s="554"/>
      <c r="FB117" s="554"/>
      <c r="FC117" s="554"/>
      <c r="FD117" s="554"/>
      <c r="FE117" s="554"/>
      <c r="FF117" s="554"/>
      <c r="FG117" s="554"/>
      <c r="FH117" s="554"/>
      <c r="FI117" s="554"/>
      <c r="FJ117" s="649">
        <v>5</v>
      </c>
      <c r="FK117" s="677">
        <v>0</v>
      </c>
      <c r="FL117" s="677">
        <v>0</v>
      </c>
      <c r="FM117" s="677">
        <v>0</v>
      </c>
      <c r="FN117" s="677"/>
      <c r="FO117" s="677"/>
      <c r="FP117" s="677"/>
      <c r="FQ117" s="677">
        <v>0</v>
      </c>
      <c r="FR117" s="677">
        <v>0</v>
      </c>
      <c r="FS117" s="677">
        <f t="shared" si="130"/>
        <v>0</v>
      </c>
      <c r="FT117" s="677">
        <v>0</v>
      </c>
      <c r="FU117" s="533">
        <v>5</v>
      </c>
      <c r="FV117" s="573">
        <v>0</v>
      </c>
      <c r="FW117" s="573"/>
      <c r="FX117" s="573"/>
      <c r="FY117" s="573"/>
      <c r="FZ117" s="573"/>
      <c r="GA117" s="573">
        <v>0</v>
      </c>
      <c r="GB117" s="573">
        <v>175</v>
      </c>
      <c r="GC117" s="573">
        <f t="shared" si="133"/>
        <v>0</v>
      </c>
      <c r="GD117" s="573">
        <v>0</v>
      </c>
      <c r="GE117" s="865">
        <v>5</v>
      </c>
      <c r="GF117" s="866">
        <v>0</v>
      </c>
      <c r="GG117" s="866">
        <v>0</v>
      </c>
      <c r="GH117" s="866"/>
      <c r="GI117" s="866"/>
      <c r="GJ117" s="866"/>
      <c r="GK117" s="866">
        <v>0</v>
      </c>
      <c r="GL117" s="866">
        <v>0</v>
      </c>
      <c r="GM117" s="866">
        <f>+GF117+GG117-GJ117-GK117</f>
        <v>0</v>
      </c>
      <c r="GN117" s="866">
        <v>0</v>
      </c>
      <c r="GO117" s="743">
        <v>5</v>
      </c>
      <c r="GP117" s="867"/>
      <c r="GQ117" s="867"/>
      <c r="GR117" s="749"/>
      <c r="GS117" s="749"/>
      <c r="GT117" s="749"/>
      <c r="GU117" s="867"/>
      <c r="GV117" s="749"/>
      <c r="GW117" s="867">
        <f t="shared" si="131"/>
        <v>0</v>
      </c>
      <c r="GX117" s="749"/>
      <c r="GY117" s="539">
        <v>5</v>
      </c>
      <c r="GZ117" s="577"/>
      <c r="HA117" s="577"/>
      <c r="HB117" s="577"/>
      <c r="HC117" s="577"/>
      <c r="HD117" s="577"/>
      <c r="HE117" s="577"/>
      <c r="HF117" s="577"/>
      <c r="HG117" s="577"/>
      <c r="HH117" s="577"/>
    </row>
    <row r="118" spans="1:216" ht="25.2" thickBot="1">
      <c r="A118" s="968">
        <v>6</v>
      </c>
      <c r="B118" s="992">
        <v>0</v>
      </c>
      <c r="C118" s="836">
        <v>0</v>
      </c>
      <c r="D118" s="836">
        <v>0</v>
      </c>
      <c r="E118" s="836">
        <v>0</v>
      </c>
      <c r="F118" s="837">
        <v>0</v>
      </c>
      <c r="G118" s="836">
        <v>0</v>
      </c>
      <c r="H118" s="836">
        <v>572</v>
      </c>
      <c r="I118" s="835">
        <f t="shared" si="119"/>
        <v>0</v>
      </c>
      <c r="J118" s="838">
        <f>36+86</f>
        <v>122</v>
      </c>
      <c r="K118" s="1000">
        <v>6</v>
      </c>
      <c r="L118" s="581">
        <v>100</v>
      </c>
      <c r="M118" s="581"/>
      <c r="N118" s="581"/>
      <c r="O118" s="581"/>
      <c r="P118" s="581"/>
      <c r="Q118" s="581"/>
      <c r="R118" s="581"/>
      <c r="S118" s="581">
        <f t="shared" si="120"/>
        <v>100</v>
      </c>
      <c r="T118" s="581">
        <v>10</v>
      </c>
      <c r="U118" s="761">
        <v>6</v>
      </c>
      <c r="V118" s="661"/>
      <c r="W118" s="661">
        <v>0</v>
      </c>
      <c r="X118" s="661"/>
      <c r="Y118" s="661"/>
      <c r="Z118" s="661"/>
      <c r="AA118" s="661"/>
      <c r="AB118" s="661"/>
      <c r="AC118" s="661">
        <f t="shared" si="121"/>
        <v>0</v>
      </c>
      <c r="AD118" s="661">
        <v>0</v>
      </c>
      <c r="AE118" s="509">
        <v>6</v>
      </c>
      <c r="AF118" s="554">
        <v>0</v>
      </c>
      <c r="AG118" s="554"/>
      <c r="AH118" s="554"/>
      <c r="AI118" s="554"/>
      <c r="AJ118" s="554"/>
      <c r="AK118" s="554"/>
      <c r="AL118" s="554"/>
      <c r="AM118" s="554">
        <f t="shared" si="122"/>
        <v>0</v>
      </c>
      <c r="AN118" s="554">
        <v>0</v>
      </c>
      <c r="AO118" s="513">
        <v>6</v>
      </c>
      <c r="AP118" s="558"/>
      <c r="AQ118" s="692"/>
      <c r="AR118" s="558"/>
      <c r="AS118" s="558"/>
      <c r="AT118" s="558"/>
      <c r="AU118" s="558"/>
      <c r="AV118" s="558"/>
      <c r="AW118" s="558">
        <f t="shared" si="132"/>
        <v>0</v>
      </c>
      <c r="AX118" s="558"/>
      <c r="AY118" s="527">
        <v>6</v>
      </c>
      <c r="AZ118" s="569">
        <v>0</v>
      </c>
      <c r="BA118" s="569"/>
      <c r="BB118" s="569"/>
      <c r="BC118" s="569"/>
      <c r="BD118" s="569"/>
      <c r="BE118" s="569">
        <v>0</v>
      </c>
      <c r="BF118" s="569">
        <v>3000</v>
      </c>
      <c r="BG118" s="569">
        <f t="shared" si="123"/>
        <v>0</v>
      </c>
      <c r="BH118" s="569">
        <v>0</v>
      </c>
      <c r="BI118" s="703">
        <v>6</v>
      </c>
      <c r="BJ118" s="1069">
        <v>100</v>
      </c>
      <c r="BK118" s="672">
        <v>10</v>
      </c>
      <c r="BL118" s="672">
        <v>10</v>
      </c>
      <c r="BM118" s="672"/>
      <c r="BN118" s="672"/>
      <c r="BO118" s="672">
        <v>20</v>
      </c>
      <c r="BP118" s="672">
        <v>11250</v>
      </c>
      <c r="BQ118" s="962"/>
      <c r="BR118" s="962"/>
      <c r="BS118" s="1072">
        <v>50</v>
      </c>
      <c r="BT118" s="962"/>
      <c r="BU118" s="963">
        <f t="shared" si="118"/>
        <v>-50</v>
      </c>
      <c r="BV118" s="672">
        <f t="shared" si="124"/>
        <v>100</v>
      </c>
      <c r="BW118" s="1046">
        <v>4</v>
      </c>
      <c r="BX118" s="1033">
        <v>6</v>
      </c>
      <c r="BY118" s="564">
        <v>0</v>
      </c>
      <c r="BZ118" s="564">
        <v>0</v>
      </c>
      <c r="CA118" s="564"/>
      <c r="CB118" s="564"/>
      <c r="CC118" s="564"/>
      <c r="CD118" s="564">
        <v>0</v>
      </c>
      <c r="CE118" s="564">
        <v>0</v>
      </c>
      <c r="CF118" s="564">
        <f t="shared" si="125"/>
        <v>0</v>
      </c>
      <c r="CG118" s="564">
        <v>0</v>
      </c>
      <c r="CH118" s="524">
        <v>6</v>
      </c>
      <c r="CI118" s="567">
        <v>0</v>
      </c>
      <c r="CJ118" s="567">
        <v>0</v>
      </c>
      <c r="CK118" s="567"/>
      <c r="CL118" s="567"/>
      <c r="CM118" s="567"/>
      <c r="CN118" s="567"/>
      <c r="CO118" s="567"/>
      <c r="CP118" s="567">
        <f t="shared" si="126"/>
        <v>0</v>
      </c>
      <c r="CQ118" s="567">
        <v>0</v>
      </c>
      <c r="CR118" s="649">
        <v>6</v>
      </c>
      <c r="CS118" s="677">
        <v>0</v>
      </c>
      <c r="CT118" s="677">
        <v>0</v>
      </c>
      <c r="CU118" s="677"/>
      <c r="CV118" s="677"/>
      <c r="CW118" s="677"/>
      <c r="CX118" s="677">
        <v>0</v>
      </c>
      <c r="CY118" s="677">
        <v>0</v>
      </c>
      <c r="CZ118" s="677">
        <f t="shared" si="127"/>
        <v>0</v>
      </c>
      <c r="DA118" s="677">
        <v>0</v>
      </c>
      <c r="DB118" s="524">
        <v>6</v>
      </c>
      <c r="DC118" s="567">
        <v>0</v>
      </c>
      <c r="DD118" s="567"/>
      <c r="DE118" s="567"/>
      <c r="DF118" s="567"/>
      <c r="DG118" s="567"/>
      <c r="DH118" s="567"/>
      <c r="DI118" s="567"/>
      <c r="DJ118" s="567">
        <f t="shared" si="128"/>
        <v>0</v>
      </c>
      <c r="DK118" s="567"/>
      <c r="DL118" s="521">
        <v>6</v>
      </c>
      <c r="DM118" s="564"/>
      <c r="DN118" s="564"/>
      <c r="DO118" s="564"/>
      <c r="DP118" s="564"/>
      <c r="DQ118" s="564"/>
      <c r="DR118" s="564"/>
      <c r="DS118" s="564"/>
      <c r="DT118" s="564"/>
      <c r="DU118" s="564"/>
      <c r="DV118" s="516">
        <v>6</v>
      </c>
      <c r="DW118" s="560"/>
      <c r="DX118" s="560"/>
      <c r="DY118" s="560"/>
      <c r="DZ118" s="560"/>
      <c r="EA118" s="560"/>
      <c r="EB118" s="560"/>
      <c r="EC118" s="560"/>
      <c r="ED118" s="560"/>
      <c r="EE118" s="560"/>
      <c r="EF118" s="536">
        <v>6</v>
      </c>
      <c r="EG118" s="575">
        <v>0</v>
      </c>
      <c r="EH118" s="575">
        <v>0</v>
      </c>
      <c r="EI118" s="575"/>
      <c r="EJ118" s="575"/>
      <c r="EK118" s="575"/>
      <c r="EL118" s="575">
        <v>0</v>
      </c>
      <c r="EM118" s="575">
        <v>0</v>
      </c>
      <c r="EN118" s="575">
        <f t="shared" si="129"/>
        <v>0</v>
      </c>
      <c r="EO118" s="575">
        <v>0</v>
      </c>
      <c r="EP118" s="509">
        <v>6</v>
      </c>
      <c r="EQ118" s="554"/>
      <c r="ER118" s="554"/>
      <c r="ES118" s="554"/>
      <c r="ET118" s="554"/>
      <c r="EU118" s="554"/>
      <c r="EV118" s="554"/>
      <c r="EW118" s="554"/>
      <c r="EX118" s="554"/>
      <c r="EY118" s="554"/>
      <c r="EZ118" s="509">
        <v>6</v>
      </c>
      <c r="FA118" s="554"/>
      <c r="FB118" s="554"/>
      <c r="FC118" s="554"/>
      <c r="FD118" s="554"/>
      <c r="FE118" s="554"/>
      <c r="FF118" s="554"/>
      <c r="FG118" s="554"/>
      <c r="FH118" s="554"/>
      <c r="FI118" s="554"/>
      <c r="FJ118" s="649">
        <v>6</v>
      </c>
      <c r="FK118" s="677"/>
      <c r="FL118" s="677"/>
      <c r="FM118" s="677"/>
      <c r="FN118" s="677"/>
      <c r="FO118" s="677"/>
      <c r="FP118" s="677"/>
      <c r="FQ118" s="677"/>
      <c r="FR118" s="677"/>
      <c r="FS118" s="677">
        <f t="shared" si="130"/>
        <v>0</v>
      </c>
      <c r="FT118" s="677"/>
      <c r="FU118" s="533">
        <v>6</v>
      </c>
      <c r="FV118" s="573">
        <v>0</v>
      </c>
      <c r="FW118" s="573"/>
      <c r="FX118" s="573"/>
      <c r="FY118" s="573"/>
      <c r="FZ118" s="573"/>
      <c r="GA118" s="573">
        <v>0</v>
      </c>
      <c r="GB118" s="573"/>
      <c r="GC118" s="573">
        <f t="shared" si="133"/>
        <v>0</v>
      </c>
      <c r="GD118" s="573"/>
      <c r="GE118" s="865">
        <v>6</v>
      </c>
      <c r="GF118" s="866"/>
      <c r="GG118" s="866"/>
      <c r="GH118" s="866"/>
      <c r="GI118" s="866"/>
      <c r="GJ118" s="866"/>
      <c r="GK118" s="866"/>
      <c r="GL118" s="866"/>
      <c r="GM118" s="866"/>
      <c r="GN118" s="866"/>
      <c r="GO118" s="743">
        <v>6</v>
      </c>
      <c r="GP118" s="867"/>
      <c r="GQ118" s="867"/>
      <c r="GR118" s="749"/>
      <c r="GS118" s="749"/>
      <c r="GT118" s="749"/>
      <c r="GU118" s="867"/>
      <c r="GV118" s="749"/>
      <c r="GW118" s="867">
        <f t="shared" si="131"/>
        <v>0</v>
      </c>
      <c r="GX118" s="749"/>
      <c r="GY118" s="539">
        <v>6</v>
      </c>
      <c r="GZ118" s="577"/>
      <c r="HA118" s="577"/>
      <c r="HB118" s="577"/>
      <c r="HC118" s="577"/>
      <c r="HD118" s="577"/>
      <c r="HE118" s="577"/>
      <c r="HF118" s="577"/>
      <c r="HG118" s="577"/>
      <c r="HH118" s="577"/>
    </row>
    <row r="119" spans="1:216" ht="25.2" thickBot="1">
      <c r="A119" s="968">
        <v>7</v>
      </c>
      <c r="B119" s="988">
        <v>0</v>
      </c>
      <c r="C119" s="970">
        <v>0</v>
      </c>
      <c r="D119" s="970">
        <v>0</v>
      </c>
      <c r="E119" s="970">
        <v>0</v>
      </c>
      <c r="F119" s="971">
        <v>0</v>
      </c>
      <c r="G119" s="970">
        <v>0</v>
      </c>
      <c r="H119" s="836">
        <v>572</v>
      </c>
      <c r="I119" s="988">
        <f t="shared" si="119"/>
        <v>0</v>
      </c>
      <c r="J119" s="970">
        <f>28+85</f>
        <v>113</v>
      </c>
      <c r="K119" s="1000">
        <v>7</v>
      </c>
      <c r="L119" s="581">
        <v>103</v>
      </c>
      <c r="M119" s="581"/>
      <c r="N119" s="581"/>
      <c r="O119" s="581"/>
      <c r="P119" s="581"/>
      <c r="Q119" s="581"/>
      <c r="R119" s="581"/>
      <c r="S119" s="581">
        <f t="shared" si="120"/>
        <v>103</v>
      </c>
      <c r="T119" s="581">
        <v>12</v>
      </c>
      <c r="U119" s="761">
        <v>7</v>
      </c>
      <c r="V119" s="661">
        <v>0</v>
      </c>
      <c r="W119" s="661">
        <v>0</v>
      </c>
      <c r="X119" s="661"/>
      <c r="Y119" s="661"/>
      <c r="Z119" s="661"/>
      <c r="AA119" s="661">
        <v>0</v>
      </c>
      <c r="AB119" s="661">
        <v>0</v>
      </c>
      <c r="AC119" s="661">
        <f t="shared" si="121"/>
        <v>0</v>
      </c>
      <c r="AD119" s="661">
        <v>0</v>
      </c>
      <c r="AE119" s="509">
        <v>7</v>
      </c>
      <c r="AF119" s="554">
        <v>0</v>
      </c>
      <c r="AG119" s="554"/>
      <c r="AH119" s="554"/>
      <c r="AI119" s="554"/>
      <c r="AJ119" s="554"/>
      <c r="AK119" s="554"/>
      <c r="AL119" s="554"/>
      <c r="AM119" s="554">
        <f t="shared" si="122"/>
        <v>0</v>
      </c>
      <c r="AN119" s="554">
        <v>0</v>
      </c>
      <c r="AO119" s="513">
        <v>7</v>
      </c>
      <c r="AP119" s="558">
        <v>0</v>
      </c>
      <c r="AQ119" s="692">
        <v>0</v>
      </c>
      <c r="AR119" s="558"/>
      <c r="AS119" s="558"/>
      <c r="AT119" s="558"/>
      <c r="AU119" s="558">
        <v>0</v>
      </c>
      <c r="AV119" s="558">
        <v>0</v>
      </c>
      <c r="AW119" s="558">
        <f t="shared" si="132"/>
        <v>0</v>
      </c>
      <c r="AX119" s="558">
        <v>0</v>
      </c>
      <c r="AY119" s="527">
        <v>7</v>
      </c>
      <c r="AZ119" s="569">
        <v>11</v>
      </c>
      <c r="BA119" s="569"/>
      <c r="BB119" s="569"/>
      <c r="BC119" s="569"/>
      <c r="BD119" s="569"/>
      <c r="BE119" s="569">
        <v>0</v>
      </c>
      <c r="BF119" s="569">
        <v>3000</v>
      </c>
      <c r="BG119" s="569">
        <f t="shared" si="123"/>
        <v>11</v>
      </c>
      <c r="BH119" s="569">
        <v>1</v>
      </c>
      <c r="BI119" s="703">
        <v>7</v>
      </c>
      <c r="BJ119" s="1069">
        <v>135</v>
      </c>
      <c r="BK119" s="672">
        <v>10</v>
      </c>
      <c r="BL119" s="672">
        <v>20</v>
      </c>
      <c r="BM119" s="672"/>
      <c r="BN119" s="672"/>
      <c r="BO119" s="672">
        <v>30</v>
      </c>
      <c r="BP119" s="672">
        <v>11250</v>
      </c>
      <c r="BQ119" s="962"/>
      <c r="BR119" s="962"/>
      <c r="BS119" s="1072">
        <v>40</v>
      </c>
      <c r="BT119" s="962"/>
      <c r="BU119" s="963">
        <f t="shared" si="118"/>
        <v>-40</v>
      </c>
      <c r="BV119" s="672">
        <f t="shared" si="124"/>
        <v>135</v>
      </c>
      <c r="BW119" s="1046">
        <v>31</v>
      </c>
      <c r="BX119" s="1033">
        <v>7</v>
      </c>
      <c r="BY119" s="564">
        <v>0</v>
      </c>
      <c r="BZ119" s="564">
        <v>0</v>
      </c>
      <c r="CA119" s="564"/>
      <c r="CB119" s="564"/>
      <c r="CC119" s="564"/>
      <c r="CD119" s="564">
        <v>0</v>
      </c>
      <c r="CE119" s="564">
        <v>0</v>
      </c>
      <c r="CF119" s="564">
        <f t="shared" si="125"/>
        <v>0</v>
      </c>
      <c r="CG119" s="564">
        <v>0</v>
      </c>
      <c r="CH119" s="524">
        <v>7</v>
      </c>
      <c r="CI119" s="567"/>
      <c r="CJ119" s="567"/>
      <c r="CK119" s="567"/>
      <c r="CL119" s="567"/>
      <c r="CM119" s="567"/>
      <c r="CN119" s="567"/>
      <c r="CO119" s="567"/>
      <c r="CP119" s="567">
        <f t="shared" si="126"/>
        <v>0</v>
      </c>
      <c r="CQ119" s="567"/>
      <c r="CR119" s="649">
        <v>7</v>
      </c>
      <c r="CS119" s="677">
        <v>0</v>
      </c>
      <c r="CT119" s="677">
        <v>0</v>
      </c>
      <c r="CU119" s="677"/>
      <c r="CV119" s="677"/>
      <c r="CW119" s="677"/>
      <c r="CX119" s="677">
        <v>0</v>
      </c>
      <c r="CY119" s="677">
        <v>0</v>
      </c>
      <c r="CZ119" s="677">
        <f t="shared" si="127"/>
        <v>0</v>
      </c>
      <c r="DA119" s="677">
        <v>0</v>
      </c>
      <c r="DB119" s="524">
        <v>7</v>
      </c>
      <c r="DC119" s="567"/>
      <c r="DD119" s="567"/>
      <c r="DE119" s="567"/>
      <c r="DF119" s="567"/>
      <c r="DG119" s="567"/>
      <c r="DH119" s="567"/>
      <c r="DI119" s="567"/>
      <c r="DJ119" s="567">
        <f t="shared" si="128"/>
        <v>0</v>
      </c>
      <c r="DK119" s="567"/>
      <c r="DL119" s="521">
        <v>7</v>
      </c>
      <c r="DM119" s="564">
        <v>0</v>
      </c>
      <c r="DN119" s="564">
        <v>0</v>
      </c>
      <c r="DO119" s="564"/>
      <c r="DP119" s="564"/>
      <c r="DQ119" s="564"/>
      <c r="DR119" s="564">
        <v>0</v>
      </c>
      <c r="DS119" s="564">
        <v>0</v>
      </c>
      <c r="DT119" s="564">
        <f>+DM119+DN119-DQ119-DR119</f>
        <v>0</v>
      </c>
      <c r="DU119" s="564">
        <v>0</v>
      </c>
      <c r="DV119" s="516">
        <v>7</v>
      </c>
      <c r="DW119" s="560"/>
      <c r="DX119" s="560"/>
      <c r="DY119" s="560"/>
      <c r="DZ119" s="560"/>
      <c r="EA119" s="560"/>
      <c r="EB119" s="560"/>
      <c r="EC119" s="560"/>
      <c r="ED119" s="560"/>
      <c r="EE119" s="560"/>
      <c r="EF119" s="536">
        <v>7</v>
      </c>
      <c r="EG119" s="575"/>
      <c r="EH119" s="575"/>
      <c r="EI119" s="575"/>
      <c r="EJ119" s="575"/>
      <c r="EK119" s="575"/>
      <c r="EL119" s="575"/>
      <c r="EM119" s="575"/>
      <c r="EN119" s="575">
        <f t="shared" si="129"/>
        <v>0</v>
      </c>
      <c r="EO119" s="575"/>
      <c r="EP119" s="509">
        <v>7</v>
      </c>
      <c r="EQ119" s="554"/>
      <c r="ER119" s="554"/>
      <c r="ES119" s="554"/>
      <c r="ET119" s="554"/>
      <c r="EU119" s="554"/>
      <c r="EV119" s="554"/>
      <c r="EW119" s="554"/>
      <c r="EX119" s="554"/>
      <c r="EY119" s="554"/>
      <c r="EZ119" s="509">
        <v>7</v>
      </c>
      <c r="FA119" s="554"/>
      <c r="FB119" s="554"/>
      <c r="FC119" s="554"/>
      <c r="FD119" s="554"/>
      <c r="FE119" s="554"/>
      <c r="FF119" s="554"/>
      <c r="FG119" s="554"/>
      <c r="FH119" s="554"/>
      <c r="FI119" s="554"/>
      <c r="FJ119" s="649">
        <v>7</v>
      </c>
      <c r="FK119" s="677"/>
      <c r="FL119" s="677"/>
      <c r="FM119" s="677"/>
      <c r="FN119" s="677"/>
      <c r="FO119" s="677"/>
      <c r="FP119" s="677"/>
      <c r="FQ119" s="677"/>
      <c r="FR119" s="677"/>
      <c r="FS119" s="677">
        <f t="shared" si="130"/>
        <v>0</v>
      </c>
      <c r="FT119" s="677"/>
      <c r="FU119" s="533">
        <v>7</v>
      </c>
      <c r="FV119" s="573">
        <v>0</v>
      </c>
      <c r="FW119" s="573">
        <v>0</v>
      </c>
      <c r="FX119" s="573"/>
      <c r="FY119" s="573"/>
      <c r="FZ119" s="573"/>
      <c r="GA119" s="573">
        <v>0</v>
      </c>
      <c r="GB119" s="573">
        <v>0</v>
      </c>
      <c r="GC119" s="573">
        <f t="shared" si="133"/>
        <v>0</v>
      </c>
      <c r="GD119" s="573">
        <v>0</v>
      </c>
      <c r="GE119" s="865">
        <v>7</v>
      </c>
      <c r="GF119" s="866"/>
      <c r="GG119" s="866"/>
      <c r="GH119" s="866"/>
      <c r="GI119" s="866"/>
      <c r="GJ119" s="866"/>
      <c r="GK119" s="866"/>
      <c r="GL119" s="866"/>
      <c r="GM119" s="866"/>
      <c r="GN119" s="866"/>
      <c r="GO119" s="743">
        <v>7</v>
      </c>
      <c r="GP119" s="867"/>
      <c r="GQ119" s="867"/>
      <c r="GR119" s="749"/>
      <c r="GS119" s="749"/>
      <c r="GT119" s="749"/>
      <c r="GU119" s="867"/>
      <c r="GV119" s="749"/>
      <c r="GW119" s="867">
        <f t="shared" si="131"/>
        <v>0</v>
      </c>
      <c r="GX119" s="749"/>
      <c r="GY119" s="539">
        <v>7</v>
      </c>
      <c r="GZ119" s="577">
        <v>0</v>
      </c>
      <c r="HA119" s="577">
        <v>0</v>
      </c>
      <c r="HB119" s="577"/>
      <c r="HC119" s="577"/>
      <c r="HD119" s="577"/>
      <c r="HE119" s="577">
        <v>0</v>
      </c>
      <c r="HF119" s="577">
        <v>0</v>
      </c>
      <c r="HG119" s="577">
        <f>+GZ119+HA119-HD119-HE119</f>
        <v>0</v>
      </c>
      <c r="HH119" s="577">
        <v>0</v>
      </c>
    </row>
    <row r="120" spans="1:216" ht="25.2" thickBot="1">
      <c r="A120" s="968">
        <v>8</v>
      </c>
      <c r="B120" s="715">
        <v>0</v>
      </c>
      <c r="C120" s="544">
        <v>0</v>
      </c>
      <c r="D120" s="544">
        <v>0</v>
      </c>
      <c r="E120" s="544">
        <v>0</v>
      </c>
      <c r="F120" s="545">
        <v>0</v>
      </c>
      <c r="G120" s="544">
        <v>0</v>
      </c>
      <c r="H120" s="836">
        <v>572</v>
      </c>
      <c r="I120" s="715">
        <f t="shared" si="119"/>
        <v>0</v>
      </c>
      <c r="J120" s="544">
        <f>5+35</f>
        <v>40</v>
      </c>
      <c r="K120" s="1000">
        <v>8</v>
      </c>
      <c r="L120" s="581">
        <v>105</v>
      </c>
      <c r="M120" s="581"/>
      <c r="N120" s="581"/>
      <c r="O120" s="581"/>
      <c r="P120" s="581"/>
      <c r="Q120" s="581"/>
      <c r="R120" s="581"/>
      <c r="S120" s="581">
        <f t="shared" si="120"/>
        <v>105</v>
      </c>
      <c r="T120" s="581">
        <v>10</v>
      </c>
      <c r="U120" s="761">
        <v>8</v>
      </c>
      <c r="V120" s="661"/>
      <c r="W120" s="661">
        <v>0</v>
      </c>
      <c r="X120" s="661"/>
      <c r="Y120" s="661"/>
      <c r="Z120" s="661">
        <v>0</v>
      </c>
      <c r="AA120" s="661">
        <v>0</v>
      </c>
      <c r="AB120" s="661"/>
      <c r="AC120" s="661">
        <f t="shared" si="121"/>
        <v>0</v>
      </c>
      <c r="AD120" s="661">
        <v>0</v>
      </c>
      <c r="AE120" s="509">
        <v>8</v>
      </c>
      <c r="AF120" s="554">
        <v>0</v>
      </c>
      <c r="AG120" s="870"/>
      <c r="AH120" s="554"/>
      <c r="AI120" s="554"/>
      <c r="AJ120" s="554"/>
      <c r="AK120" s="554"/>
      <c r="AL120" s="554">
        <v>650</v>
      </c>
      <c r="AM120" s="554">
        <f t="shared" si="122"/>
        <v>0</v>
      </c>
      <c r="AN120" s="554">
        <v>5</v>
      </c>
      <c r="AO120" s="513">
        <v>8</v>
      </c>
      <c r="AP120" s="558">
        <v>0</v>
      </c>
      <c r="AQ120" s="692">
        <v>0</v>
      </c>
      <c r="AR120" s="558"/>
      <c r="AS120" s="558"/>
      <c r="AT120" s="558"/>
      <c r="AU120" s="558">
        <v>0</v>
      </c>
      <c r="AV120" s="558">
        <v>0</v>
      </c>
      <c r="AW120" s="558">
        <f t="shared" si="132"/>
        <v>0</v>
      </c>
      <c r="AX120" s="558">
        <v>0</v>
      </c>
      <c r="AY120" s="527">
        <v>8</v>
      </c>
      <c r="AZ120" s="569">
        <v>71</v>
      </c>
      <c r="BA120" s="569"/>
      <c r="BB120" s="569"/>
      <c r="BC120" s="569"/>
      <c r="BD120" s="569"/>
      <c r="BE120" s="569">
        <v>0</v>
      </c>
      <c r="BF120" s="569">
        <v>3000</v>
      </c>
      <c r="BG120" s="569">
        <f t="shared" si="123"/>
        <v>71</v>
      </c>
      <c r="BH120" s="569">
        <v>25</v>
      </c>
      <c r="BI120" s="703">
        <v>8</v>
      </c>
      <c r="BJ120" s="1069">
        <v>560</v>
      </c>
      <c r="BK120" s="672">
        <v>120</v>
      </c>
      <c r="BL120" s="672">
        <v>150</v>
      </c>
      <c r="BM120" s="672"/>
      <c r="BN120" s="672"/>
      <c r="BO120" s="672">
        <v>250</v>
      </c>
      <c r="BP120" s="672">
        <v>11250</v>
      </c>
      <c r="BQ120" s="962"/>
      <c r="BR120" s="962"/>
      <c r="BS120" s="1072">
        <v>120</v>
      </c>
      <c r="BT120" s="962"/>
      <c r="BU120" s="963">
        <f t="shared" si="118"/>
        <v>-120</v>
      </c>
      <c r="BV120" s="672">
        <f t="shared" si="124"/>
        <v>580</v>
      </c>
      <c r="BW120" s="1046">
        <v>53</v>
      </c>
      <c r="BX120" s="1033">
        <v>8</v>
      </c>
      <c r="BY120" s="564">
        <v>0</v>
      </c>
      <c r="BZ120" s="564">
        <v>0</v>
      </c>
      <c r="CA120" s="564"/>
      <c r="CB120" s="564"/>
      <c r="CC120" s="564"/>
      <c r="CD120" s="564">
        <v>0</v>
      </c>
      <c r="CE120" s="564">
        <v>0</v>
      </c>
      <c r="CF120" s="564">
        <f t="shared" si="125"/>
        <v>0</v>
      </c>
      <c r="CG120" s="564">
        <v>0</v>
      </c>
      <c r="CH120" s="524">
        <v>8</v>
      </c>
      <c r="CI120" s="567"/>
      <c r="CJ120" s="567">
        <v>0</v>
      </c>
      <c r="CK120" s="567"/>
      <c r="CL120" s="567"/>
      <c r="CM120" s="567"/>
      <c r="CN120" s="567"/>
      <c r="CO120" s="567"/>
      <c r="CP120" s="567">
        <f t="shared" si="126"/>
        <v>0</v>
      </c>
      <c r="CQ120" s="567">
        <v>0</v>
      </c>
      <c r="CR120" s="649">
        <v>8</v>
      </c>
      <c r="CS120" s="677">
        <v>0</v>
      </c>
      <c r="CT120" s="677">
        <v>0</v>
      </c>
      <c r="CU120" s="677"/>
      <c r="CV120" s="677"/>
      <c r="CW120" s="677"/>
      <c r="CX120" s="677">
        <v>0</v>
      </c>
      <c r="CY120" s="677">
        <v>0</v>
      </c>
      <c r="CZ120" s="677">
        <f t="shared" si="127"/>
        <v>0</v>
      </c>
      <c r="DA120" s="677">
        <v>0</v>
      </c>
      <c r="DB120" s="524">
        <v>8</v>
      </c>
      <c r="DC120" s="567"/>
      <c r="DD120" s="567"/>
      <c r="DE120" s="567"/>
      <c r="DF120" s="567"/>
      <c r="DG120" s="567"/>
      <c r="DH120" s="567"/>
      <c r="DI120" s="567"/>
      <c r="DJ120" s="567">
        <f t="shared" si="128"/>
        <v>0</v>
      </c>
      <c r="DK120" s="567"/>
      <c r="DL120" s="521">
        <v>8</v>
      </c>
      <c r="DM120" s="564"/>
      <c r="DN120" s="564"/>
      <c r="DO120" s="564"/>
      <c r="DP120" s="564"/>
      <c r="DQ120" s="564"/>
      <c r="DR120" s="564"/>
      <c r="DS120" s="564"/>
      <c r="DT120" s="564"/>
      <c r="DU120" s="564"/>
      <c r="DV120" s="516">
        <v>8</v>
      </c>
      <c r="DW120" s="560">
        <v>0</v>
      </c>
      <c r="DX120" s="560">
        <v>0</v>
      </c>
      <c r="DY120" s="560"/>
      <c r="DZ120" s="560"/>
      <c r="EA120" s="560"/>
      <c r="EB120" s="560">
        <v>0</v>
      </c>
      <c r="EC120" s="560">
        <v>0</v>
      </c>
      <c r="ED120" s="560">
        <v>0</v>
      </c>
      <c r="EE120" s="560">
        <v>0</v>
      </c>
      <c r="EF120" s="536">
        <v>8</v>
      </c>
      <c r="EG120" s="575">
        <v>0</v>
      </c>
      <c r="EH120" s="575">
        <v>0</v>
      </c>
      <c r="EI120" s="575"/>
      <c r="EJ120" s="575"/>
      <c r="EK120" s="575"/>
      <c r="EL120" s="575">
        <v>0</v>
      </c>
      <c r="EM120" s="575">
        <v>0</v>
      </c>
      <c r="EN120" s="575">
        <f t="shared" si="129"/>
        <v>0</v>
      </c>
      <c r="EO120" s="575">
        <v>0</v>
      </c>
      <c r="EP120" s="509">
        <v>8</v>
      </c>
      <c r="EQ120" s="554"/>
      <c r="ER120" s="554"/>
      <c r="ES120" s="554"/>
      <c r="ET120" s="554"/>
      <c r="EU120" s="554"/>
      <c r="EV120" s="554"/>
      <c r="EW120" s="554"/>
      <c r="EX120" s="554"/>
      <c r="EY120" s="554"/>
      <c r="EZ120" s="509">
        <v>8</v>
      </c>
      <c r="FA120" s="554"/>
      <c r="FB120" s="554"/>
      <c r="FC120" s="554"/>
      <c r="FD120" s="554"/>
      <c r="FE120" s="554"/>
      <c r="FF120" s="554"/>
      <c r="FG120" s="554"/>
      <c r="FH120" s="554"/>
      <c r="FI120" s="554"/>
      <c r="FJ120" s="649">
        <v>8</v>
      </c>
      <c r="FK120" s="677"/>
      <c r="FL120" s="677"/>
      <c r="FM120" s="677"/>
      <c r="FN120" s="677"/>
      <c r="FO120" s="677"/>
      <c r="FP120" s="677"/>
      <c r="FQ120" s="677"/>
      <c r="FR120" s="677"/>
      <c r="FS120" s="677">
        <f t="shared" si="130"/>
        <v>0</v>
      </c>
      <c r="FT120" s="677"/>
      <c r="FU120" s="533">
        <v>8</v>
      </c>
      <c r="FV120" s="573"/>
      <c r="FW120" s="573"/>
      <c r="FX120" s="573"/>
      <c r="FY120" s="573"/>
      <c r="FZ120" s="573"/>
      <c r="GA120" s="573"/>
      <c r="GB120" s="573"/>
      <c r="GC120" s="573">
        <f t="shared" si="133"/>
        <v>0</v>
      </c>
      <c r="GD120" s="573"/>
      <c r="GE120" s="865">
        <v>8</v>
      </c>
      <c r="GF120" s="866"/>
      <c r="GG120" s="866"/>
      <c r="GH120" s="866"/>
      <c r="GI120" s="866"/>
      <c r="GJ120" s="866"/>
      <c r="GK120" s="866"/>
      <c r="GL120" s="866"/>
      <c r="GM120" s="866"/>
      <c r="GN120" s="866"/>
      <c r="GO120" s="743">
        <v>8</v>
      </c>
      <c r="GP120" s="868"/>
      <c r="GQ120" s="868"/>
      <c r="GR120" s="749"/>
      <c r="GS120" s="749"/>
      <c r="GT120" s="749"/>
      <c r="GU120" s="867"/>
      <c r="GV120" s="749"/>
      <c r="GW120" s="868">
        <f t="shared" si="131"/>
        <v>0</v>
      </c>
      <c r="GX120" s="749"/>
      <c r="GY120" s="539">
        <v>8</v>
      </c>
      <c r="GZ120" s="577"/>
      <c r="HA120" s="577"/>
      <c r="HB120" s="577"/>
      <c r="HC120" s="577"/>
      <c r="HD120" s="577"/>
      <c r="HE120" s="577"/>
      <c r="HF120" s="577"/>
      <c r="HG120" s="577"/>
      <c r="HH120" s="577"/>
    </row>
    <row r="121" spans="1:216" ht="25.2" thickBot="1">
      <c r="A121" s="968">
        <v>9</v>
      </c>
      <c r="B121" s="715">
        <v>0</v>
      </c>
      <c r="C121" s="544">
        <v>0</v>
      </c>
      <c r="D121" s="544">
        <v>0</v>
      </c>
      <c r="E121" s="544">
        <v>0</v>
      </c>
      <c r="F121" s="545">
        <v>0</v>
      </c>
      <c r="G121" s="544">
        <v>0</v>
      </c>
      <c r="H121" s="836">
        <v>572</v>
      </c>
      <c r="I121" s="715">
        <f t="shared" si="119"/>
        <v>0</v>
      </c>
      <c r="J121" s="544">
        <v>16</v>
      </c>
      <c r="K121" s="1000">
        <v>9</v>
      </c>
      <c r="L121" s="581">
        <v>30</v>
      </c>
      <c r="M121" s="581"/>
      <c r="N121" s="581"/>
      <c r="O121" s="581"/>
      <c r="P121" s="581"/>
      <c r="Q121" s="581"/>
      <c r="R121" s="581"/>
      <c r="S121" s="581">
        <f t="shared" si="120"/>
        <v>30</v>
      </c>
      <c r="T121" s="581">
        <v>3</v>
      </c>
      <c r="U121" s="761">
        <v>9</v>
      </c>
      <c r="V121" s="661">
        <v>0</v>
      </c>
      <c r="W121" s="661"/>
      <c r="X121" s="661"/>
      <c r="Y121" s="661"/>
      <c r="Z121" s="661"/>
      <c r="AA121" s="661"/>
      <c r="AB121" s="661">
        <v>0</v>
      </c>
      <c r="AC121" s="661">
        <f t="shared" si="121"/>
        <v>0</v>
      </c>
      <c r="AD121" s="661">
        <v>0</v>
      </c>
      <c r="AE121" s="509">
        <v>9</v>
      </c>
      <c r="AF121" s="554">
        <v>0</v>
      </c>
      <c r="AG121" s="554"/>
      <c r="AH121" s="554"/>
      <c r="AI121" s="554"/>
      <c r="AJ121" s="554"/>
      <c r="AK121" s="554"/>
      <c r="AL121" s="554">
        <v>650</v>
      </c>
      <c r="AM121" s="554">
        <f t="shared" si="122"/>
        <v>0</v>
      </c>
      <c r="AN121" s="554">
        <v>6</v>
      </c>
      <c r="AO121" s="513">
        <v>9</v>
      </c>
      <c r="AP121" s="558">
        <v>0</v>
      </c>
      <c r="AQ121" s="692">
        <v>0</v>
      </c>
      <c r="AR121" s="558"/>
      <c r="AS121" s="558"/>
      <c r="AT121" s="558"/>
      <c r="AU121" s="558">
        <v>0</v>
      </c>
      <c r="AV121" s="558">
        <v>0</v>
      </c>
      <c r="AW121" s="558">
        <f t="shared" si="132"/>
        <v>0</v>
      </c>
      <c r="AX121" s="558">
        <v>0</v>
      </c>
      <c r="AY121" s="527">
        <v>9</v>
      </c>
      <c r="AZ121" s="569">
        <v>744</v>
      </c>
      <c r="BA121" s="569"/>
      <c r="BB121" s="569"/>
      <c r="BC121" s="569"/>
      <c r="BD121" s="569">
        <v>0</v>
      </c>
      <c r="BE121" s="569">
        <v>0</v>
      </c>
      <c r="BF121" s="569">
        <v>3000</v>
      </c>
      <c r="BG121" s="569">
        <f t="shared" si="123"/>
        <v>744</v>
      </c>
      <c r="BH121" s="569">
        <v>175</v>
      </c>
      <c r="BI121" s="703">
        <v>9</v>
      </c>
      <c r="BJ121" s="1069">
        <v>790</v>
      </c>
      <c r="BK121" s="672">
        <v>250</v>
      </c>
      <c r="BL121" s="672">
        <v>200</v>
      </c>
      <c r="BM121" s="672"/>
      <c r="BN121" s="672"/>
      <c r="BO121" s="672">
        <v>450</v>
      </c>
      <c r="BP121" s="672">
        <v>11250</v>
      </c>
      <c r="BQ121" s="962"/>
      <c r="BR121" s="962"/>
      <c r="BS121" s="1072">
        <v>125</v>
      </c>
      <c r="BT121" s="962"/>
      <c r="BU121" s="963">
        <f t="shared" si="118"/>
        <v>-125</v>
      </c>
      <c r="BV121" s="672">
        <f t="shared" si="124"/>
        <v>790</v>
      </c>
      <c r="BW121" s="1046">
        <v>68</v>
      </c>
      <c r="BX121" s="1033">
        <v>9</v>
      </c>
      <c r="BY121" s="564">
        <v>0</v>
      </c>
      <c r="BZ121" s="564">
        <v>0</v>
      </c>
      <c r="CA121" s="564"/>
      <c r="CB121" s="564"/>
      <c r="CC121" s="564"/>
      <c r="CD121" s="564">
        <v>0</v>
      </c>
      <c r="CE121" s="564">
        <v>0</v>
      </c>
      <c r="CF121" s="564">
        <f t="shared" si="125"/>
        <v>0</v>
      </c>
      <c r="CG121" s="564">
        <v>0</v>
      </c>
      <c r="CH121" s="524">
        <v>9</v>
      </c>
      <c r="CI121" s="567">
        <v>0</v>
      </c>
      <c r="CJ121" s="567"/>
      <c r="CK121" s="567"/>
      <c r="CL121" s="567"/>
      <c r="CM121" s="567"/>
      <c r="CN121" s="567"/>
      <c r="CO121" s="567"/>
      <c r="CP121" s="567">
        <f t="shared" si="126"/>
        <v>0</v>
      </c>
      <c r="CQ121" s="567">
        <v>0</v>
      </c>
      <c r="CR121" s="649">
        <v>9</v>
      </c>
      <c r="CS121" s="677">
        <v>0</v>
      </c>
      <c r="CT121" s="677"/>
      <c r="CU121" s="677"/>
      <c r="CV121" s="677"/>
      <c r="CW121" s="677"/>
      <c r="CX121" s="677">
        <v>0</v>
      </c>
      <c r="CY121" s="677">
        <v>0</v>
      </c>
      <c r="CZ121" s="677">
        <f t="shared" si="127"/>
        <v>0</v>
      </c>
      <c r="DA121" s="677">
        <v>0</v>
      </c>
      <c r="DB121" s="524">
        <v>9</v>
      </c>
      <c r="DC121" s="567">
        <v>0</v>
      </c>
      <c r="DD121" s="567"/>
      <c r="DE121" s="567"/>
      <c r="DF121" s="567"/>
      <c r="DG121" s="567"/>
      <c r="DH121" s="567"/>
      <c r="DI121" s="567"/>
      <c r="DJ121" s="567">
        <f t="shared" si="128"/>
        <v>0</v>
      </c>
      <c r="DK121" s="567"/>
      <c r="DL121" s="521">
        <v>9</v>
      </c>
      <c r="DM121" s="564"/>
      <c r="DN121" s="564"/>
      <c r="DO121" s="564"/>
      <c r="DP121" s="564"/>
      <c r="DQ121" s="564"/>
      <c r="DR121" s="564"/>
      <c r="DS121" s="564"/>
      <c r="DT121" s="564"/>
      <c r="DU121" s="564"/>
      <c r="DV121" s="516">
        <v>9</v>
      </c>
      <c r="DW121" s="560"/>
      <c r="DX121" s="560"/>
      <c r="DY121" s="560"/>
      <c r="DZ121" s="560"/>
      <c r="EA121" s="560"/>
      <c r="EB121" s="560"/>
      <c r="EC121" s="560"/>
      <c r="ED121" s="560"/>
      <c r="EE121" s="560"/>
      <c r="EF121" s="536">
        <v>9</v>
      </c>
      <c r="EG121" s="575">
        <v>0</v>
      </c>
      <c r="EH121" s="575">
        <v>0</v>
      </c>
      <c r="EI121" s="575"/>
      <c r="EJ121" s="575"/>
      <c r="EK121" s="575"/>
      <c r="EL121" s="575">
        <v>0</v>
      </c>
      <c r="EM121" s="575">
        <v>0</v>
      </c>
      <c r="EN121" s="575">
        <f t="shared" si="129"/>
        <v>0</v>
      </c>
      <c r="EO121" s="575">
        <v>0</v>
      </c>
      <c r="EP121" s="509">
        <v>9</v>
      </c>
      <c r="EQ121" s="554"/>
      <c r="ER121" s="554"/>
      <c r="ES121" s="554"/>
      <c r="ET121" s="554"/>
      <c r="EU121" s="554"/>
      <c r="EV121" s="554"/>
      <c r="EW121" s="554"/>
      <c r="EX121" s="554"/>
      <c r="EY121" s="554"/>
      <c r="EZ121" s="509">
        <v>9</v>
      </c>
      <c r="FA121" s="554"/>
      <c r="FB121" s="554"/>
      <c r="FC121" s="554"/>
      <c r="FD121" s="554"/>
      <c r="FE121" s="554"/>
      <c r="FF121" s="554"/>
      <c r="FG121" s="554"/>
      <c r="FH121" s="554"/>
      <c r="FI121" s="554"/>
      <c r="FJ121" s="649">
        <v>9</v>
      </c>
      <c r="FK121" s="677">
        <v>0</v>
      </c>
      <c r="FL121" s="677">
        <v>0</v>
      </c>
      <c r="FM121" s="677">
        <v>0</v>
      </c>
      <c r="FN121" s="677"/>
      <c r="FO121" s="677"/>
      <c r="FP121" s="677"/>
      <c r="FQ121" s="677">
        <v>0</v>
      </c>
      <c r="FR121" s="677">
        <v>0</v>
      </c>
      <c r="FS121" s="677">
        <f>+FL121+FM121-FP121-FQ121</f>
        <v>0</v>
      </c>
      <c r="FT121" s="677">
        <v>0</v>
      </c>
      <c r="FU121" s="533">
        <v>9</v>
      </c>
      <c r="FV121" s="573"/>
      <c r="FW121" s="573"/>
      <c r="FX121" s="573"/>
      <c r="FY121" s="573"/>
      <c r="FZ121" s="573"/>
      <c r="GA121" s="573"/>
      <c r="GB121" s="573"/>
      <c r="GC121" s="573">
        <f t="shared" si="133"/>
        <v>0</v>
      </c>
      <c r="GD121" s="573"/>
      <c r="GE121" s="865">
        <v>9</v>
      </c>
      <c r="GF121" s="866"/>
      <c r="GG121" s="866"/>
      <c r="GH121" s="866"/>
      <c r="GI121" s="866"/>
      <c r="GJ121" s="866"/>
      <c r="GK121" s="866"/>
      <c r="GL121" s="866"/>
      <c r="GM121" s="866"/>
      <c r="GN121" s="866"/>
      <c r="GO121" s="743">
        <v>9</v>
      </c>
      <c r="GP121" s="867"/>
      <c r="GQ121" s="867"/>
      <c r="GR121" s="749"/>
      <c r="GS121" s="749"/>
      <c r="GT121" s="749"/>
      <c r="GU121" s="867"/>
      <c r="GV121" s="749"/>
      <c r="GW121" s="867">
        <f t="shared" si="131"/>
        <v>0</v>
      </c>
      <c r="GX121" s="749"/>
      <c r="GY121" s="539">
        <v>9</v>
      </c>
      <c r="GZ121" s="577"/>
      <c r="HA121" s="577"/>
      <c r="HB121" s="577"/>
      <c r="HC121" s="577"/>
      <c r="HD121" s="577"/>
      <c r="HE121" s="577"/>
      <c r="HF121" s="577"/>
      <c r="HG121" s="577"/>
      <c r="HH121" s="577"/>
    </row>
    <row r="122" spans="1:216" ht="25.2" thickBot="1">
      <c r="A122" s="968">
        <v>10</v>
      </c>
      <c r="B122" s="715">
        <v>0</v>
      </c>
      <c r="C122" s="544">
        <v>0</v>
      </c>
      <c r="D122" s="544">
        <v>0</v>
      </c>
      <c r="E122" s="544">
        <v>0</v>
      </c>
      <c r="F122" s="545">
        <v>0</v>
      </c>
      <c r="G122" s="544">
        <v>0</v>
      </c>
      <c r="H122" s="836">
        <v>572</v>
      </c>
      <c r="I122" s="715">
        <f t="shared" si="119"/>
        <v>0</v>
      </c>
      <c r="J122" s="544">
        <f>86+122</f>
        <v>208</v>
      </c>
      <c r="K122" s="1000">
        <v>10</v>
      </c>
      <c r="L122" s="581">
        <v>225</v>
      </c>
      <c r="M122" s="581">
        <v>60</v>
      </c>
      <c r="N122" s="581"/>
      <c r="O122" s="581"/>
      <c r="P122" s="581"/>
      <c r="Q122" s="581"/>
      <c r="R122" s="581"/>
      <c r="S122" s="581">
        <f t="shared" si="120"/>
        <v>285</v>
      </c>
      <c r="T122" s="581">
        <v>34</v>
      </c>
      <c r="U122" s="761">
        <v>10</v>
      </c>
      <c r="V122" s="661"/>
      <c r="W122" s="661"/>
      <c r="X122" s="661"/>
      <c r="Y122" s="661"/>
      <c r="Z122" s="661"/>
      <c r="AA122" s="661"/>
      <c r="AB122" s="661"/>
      <c r="AC122" s="661">
        <f t="shared" si="121"/>
        <v>0</v>
      </c>
      <c r="AD122" s="661"/>
      <c r="AE122" s="509">
        <v>10</v>
      </c>
      <c r="AF122" s="554">
        <v>0</v>
      </c>
      <c r="AG122" s="554"/>
      <c r="AH122" s="554"/>
      <c r="AI122" s="554"/>
      <c r="AJ122" s="554"/>
      <c r="AK122" s="554"/>
      <c r="AL122" s="554">
        <v>650</v>
      </c>
      <c r="AM122" s="554">
        <f t="shared" si="122"/>
        <v>0</v>
      </c>
      <c r="AN122" s="554">
        <v>3</v>
      </c>
      <c r="AO122" s="513">
        <v>10</v>
      </c>
      <c r="AP122" s="558">
        <v>0</v>
      </c>
      <c r="AQ122" s="558">
        <v>0</v>
      </c>
      <c r="AR122" s="558"/>
      <c r="AS122" s="558"/>
      <c r="AT122" s="558"/>
      <c r="AU122" s="558">
        <v>0</v>
      </c>
      <c r="AV122" s="558">
        <v>0</v>
      </c>
      <c r="AW122" s="558">
        <f t="shared" si="132"/>
        <v>0</v>
      </c>
      <c r="AX122" s="558">
        <v>0</v>
      </c>
      <c r="AY122" s="527">
        <v>10</v>
      </c>
      <c r="AZ122" s="569">
        <v>0</v>
      </c>
      <c r="BA122" s="569"/>
      <c r="BB122" s="569"/>
      <c r="BC122" s="569"/>
      <c r="BD122" s="569"/>
      <c r="BE122" s="569">
        <v>0</v>
      </c>
      <c r="BF122" s="569">
        <v>0</v>
      </c>
      <c r="BG122" s="569">
        <f t="shared" si="123"/>
        <v>0</v>
      </c>
      <c r="BH122" s="569">
        <v>0</v>
      </c>
      <c r="BI122" s="703">
        <v>10</v>
      </c>
      <c r="BJ122" s="1070">
        <v>480</v>
      </c>
      <c r="BK122" s="1048">
        <v>100</v>
      </c>
      <c r="BL122" s="1048">
        <v>150</v>
      </c>
      <c r="BM122" s="1048"/>
      <c r="BN122" s="1048"/>
      <c r="BO122" s="1048">
        <v>195</v>
      </c>
      <c r="BP122" s="1048">
        <v>11250</v>
      </c>
      <c r="BQ122" s="1049"/>
      <c r="BR122" s="1049"/>
      <c r="BS122" s="1049">
        <v>90</v>
      </c>
      <c r="BT122" s="1049"/>
      <c r="BU122" s="963">
        <f t="shared" si="118"/>
        <v>-90</v>
      </c>
      <c r="BV122" s="1048">
        <f t="shared" si="124"/>
        <v>535</v>
      </c>
      <c r="BW122" s="1050">
        <v>28</v>
      </c>
      <c r="BX122" s="1033">
        <v>10</v>
      </c>
      <c r="BY122" s="564">
        <v>0</v>
      </c>
      <c r="BZ122" s="564">
        <v>0</v>
      </c>
      <c r="CA122" s="564"/>
      <c r="CB122" s="564"/>
      <c r="CC122" s="564"/>
      <c r="CD122" s="564">
        <v>0</v>
      </c>
      <c r="CE122" s="564">
        <v>0</v>
      </c>
      <c r="CF122" s="564">
        <f t="shared" si="125"/>
        <v>0</v>
      </c>
      <c r="CG122" s="564">
        <v>0</v>
      </c>
      <c r="CH122" s="524">
        <v>10</v>
      </c>
      <c r="CI122" s="567"/>
      <c r="CJ122" s="567"/>
      <c r="CK122" s="567"/>
      <c r="CL122" s="567"/>
      <c r="CM122" s="567"/>
      <c r="CN122" s="567"/>
      <c r="CO122" s="567"/>
      <c r="CP122" s="567">
        <f t="shared" si="126"/>
        <v>0</v>
      </c>
      <c r="CQ122" s="567"/>
      <c r="CR122" s="649">
        <v>10</v>
      </c>
      <c r="CS122" s="677">
        <v>0</v>
      </c>
      <c r="CT122" s="677">
        <v>0</v>
      </c>
      <c r="CU122" s="677"/>
      <c r="CV122" s="677"/>
      <c r="CW122" s="677"/>
      <c r="CX122" s="677">
        <v>0</v>
      </c>
      <c r="CY122" s="677">
        <v>0</v>
      </c>
      <c r="CZ122" s="677">
        <f t="shared" si="127"/>
        <v>0</v>
      </c>
      <c r="DA122" s="677">
        <v>0</v>
      </c>
      <c r="DB122" s="524">
        <v>10</v>
      </c>
      <c r="DC122" s="567">
        <v>0</v>
      </c>
      <c r="DD122" s="567">
        <v>20</v>
      </c>
      <c r="DE122" s="567"/>
      <c r="DF122" s="567"/>
      <c r="DG122" s="567"/>
      <c r="DH122" s="567">
        <v>0</v>
      </c>
      <c r="DI122" s="567">
        <v>0</v>
      </c>
      <c r="DJ122" s="567">
        <f t="shared" si="128"/>
        <v>20</v>
      </c>
      <c r="DK122" s="567">
        <v>3</v>
      </c>
      <c r="DL122" s="521">
        <v>10</v>
      </c>
      <c r="DM122" s="564"/>
      <c r="DN122" s="564"/>
      <c r="DO122" s="564"/>
      <c r="DP122" s="564"/>
      <c r="DQ122" s="564"/>
      <c r="DR122" s="564"/>
      <c r="DS122" s="564"/>
      <c r="DT122" s="564"/>
      <c r="DU122" s="564"/>
      <c r="DV122" s="516">
        <v>10</v>
      </c>
      <c r="DW122" s="560"/>
      <c r="DX122" s="560"/>
      <c r="DY122" s="560"/>
      <c r="DZ122" s="560"/>
      <c r="EA122" s="560"/>
      <c r="EB122" s="560"/>
      <c r="EC122" s="560"/>
      <c r="ED122" s="560"/>
      <c r="EE122" s="560"/>
      <c r="EF122" s="536">
        <v>10</v>
      </c>
      <c r="EG122" s="575">
        <v>0</v>
      </c>
      <c r="EH122" s="575">
        <v>0</v>
      </c>
      <c r="EI122" s="575"/>
      <c r="EJ122" s="575"/>
      <c r="EK122" s="575"/>
      <c r="EL122" s="575">
        <v>0</v>
      </c>
      <c r="EM122" s="575">
        <v>0</v>
      </c>
      <c r="EN122" s="575">
        <f t="shared" si="129"/>
        <v>0</v>
      </c>
      <c r="EO122" s="575">
        <v>0</v>
      </c>
      <c r="EP122" s="509">
        <v>10</v>
      </c>
      <c r="EQ122" s="554"/>
      <c r="ER122" s="554"/>
      <c r="ES122" s="554"/>
      <c r="ET122" s="554"/>
      <c r="EU122" s="554"/>
      <c r="EV122" s="554"/>
      <c r="EW122" s="554"/>
      <c r="EX122" s="554"/>
      <c r="EY122" s="554"/>
      <c r="EZ122" s="509">
        <v>10</v>
      </c>
      <c r="FA122" s="554">
        <v>0</v>
      </c>
      <c r="FB122" s="554">
        <v>0</v>
      </c>
      <c r="FC122" s="554"/>
      <c r="FD122" s="554"/>
      <c r="FE122" s="554"/>
      <c r="FF122" s="554">
        <v>0</v>
      </c>
      <c r="FG122" s="554">
        <v>0</v>
      </c>
      <c r="FH122" s="554">
        <f>+FA122+FB122-FE122-FF122</f>
        <v>0</v>
      </c>
      <c r="FI122" s="554">
        <v>0</v>
      </c>
      <c r="FJ122" s="649">
        <v>10</v>
      </c>
      <c r="FK122" s="677">
        <v>0</v>
      </c>
      <c r="FL122" s="677">
        <v>0</v>
      </c>
      <c r="FM122" s="677">
        <v>0</v>
      </c>
      <c r="FN122" s="677"/>
      <c r="FO122" s="677"/>
      <c r="FP122" s="677"/>
      <c r="FQ122" s="677">
        <v>0</v>
      </c>
      <c r="FR122" s="677">
        <v>0</v>
      </c>
      <c r="FS122" s="677">
        <f t="shared" si="130"/>
        <v>0</v>
      </c>
      <c r="FT122" s="677">
        <v>0</v>
      </c>
      <c r="FU122" s="533">
        <v>10</v>
      </c>
      <c r="FV122" s="573"/>
      <c r="FW122" s="573"/>
      <c r="FX122" s="573"/>
      <c r="FY122" s="573"/>
      <c r="FZ122" s="573"/>
      <c r="GA122" s="573"/>
      <c r="GB122" s="573"/>
      <c r="GC122" s="573">
        <f t="shared" si="133"/>
        <v>0</v>
      </c>
      <c r="GD122" s="573"/>
      <c r="GE122" s="865">
        <v>10</v>
      </c>
      <c r="GF122" s="866"/>
      <c r="GG122" s="866"/>
      <c r="GH122" s="866"/>
      <c r="GI122" s="866"/>
      <c r="GJ122" s="866"/>
      <c r="GK122" s="866"/>
      <c r="GL122" s="866"/>
      <c r="GM122" s="866"/>
      <c r="GN122" s="866"/>
      <c r="GO122" s="743">
        <v>10</v>
      </c>
      <c r="GP122" s="867"/>
      <c r="GQ122" s="867"/>
      <c r="GR122" s="749"/>
      <c r="GS122" s="749"/>
      <c r="GT122" s="749"/>
      <c r="GU122" s="867"/>
      <c r="GV122" s="749"/>
      <c r="GW122" s="867">
        <f t="shared" si="131"/>
        <v>0</v>
      </c>
      <c r="GX122" s="749"/>
      <c r="GY122" s="539">
        <v>10</v>
      </c>
      <c r="GZ122" s="577"/>
      <c r="HA122" s="577"/>
      <c r="HB122" s="577"/>
      <c r="HC122" s="577"/>
      <c r="HD122" s="577"/>
      <c r="HE122" s="577"/>
      <c r="HF122" s="577"/>
      <c r="HG122" s="577"/>
      <c r="HH122" s="577"/>
    </row>
    <row r="123" spans="1:216" ht="25.2" thickBot="1">
      <c r="A123" s="717"/>
      <c r="B123" s="840">
        <f>SUM(B113:B122)</f>
        <v>0</v>
      </c>
      <c r="C123" s="840">
        <f>SUM(C113:C122)</f>
        <v>0</v>
      </c>
      <c r="D123" s="840"/>
      <c r="E123" s="840"/>
      <c r="F123" s="997">
        <f>SUM(F113:F122)</f>
        <v>0</v>
      </c>
      <c r="G123" s="840">
        <f>SUM(G113:G122)</f>
        <v>0</v>
      </c>
      <c r="H123" s="840"/>
      <c r="I123" s="840">
        <f>SUM(I113:I122)</f>
        <v>0</v>
      </c>
      <c r="J123" s="840">
        <f>SUM(J113:J122)</f>
        <v>1425</v>
      </c>
      <c r="K123" s="871"/>
      <c r="L123" s="628">
        <f>SUM(L113:L122)</f>
        <v>1648</v>
      </c>
      <c r="M123" s="628">
        <f>SUM(M113:M122)</f>
        <v>380</v>
      </c>
      <c r="N123" s="628"/>
      <c r="O123" s="628"/>
      <c r="P123" s="628"/>
      <c r="Q123" s="628">
        <f>SUM(Q113:Q122)</f>
        <v>0</v>
      </c>
      <c r="R123" s="628"/>
      <c r="S123" s="628">
        <f>SUM(S113:S122)</f>
        <v>2028</v>
      </c>
      <c r="T123" s="628">
        <f>SUM(T113:T122)</f>
        <v>204</v>
      </c>
      <c r="U123" s="871"/>
      <c r="V123" s="628">
        <f>SUM(V113:V122)</f>
        <v>0</v>
      </c>
      <c r="W123" s="628">
        <f>SUM(W113:W122)</f>
        <v>0</v>
      </c>
      <c r="X123" s="628"/>
      <c r="Y123" s="628"/>
      <c r="Z123" s="628"/>
      <c r="AA123" s="628"/>
      <c r="AB123" s="628"/>
      <c r="AC123" s="628">
        <f>SUM(AC113:AC122)</f>
        <v>0</v>
      </c>
      <c r="AD123" s="628">
        <f>SUM(AD113:AD122)</f>
        <v>0</v>
      </c>
      <c r="AE123" s="871"/>
      <c r="AF123" s="628">
        <f>SUM(AF113:AF122)</f>
        <v>0</v>
      </c>
      <c r="AG123" s="628">
        <f>SUM(AG114:AG122)</f>
        <v>0</v>
      </c>
      <c r="AH123" s="628"/>
      <c r="AI123" s="628"/>
      <c r="AJ123" s="628"/>
      <c r="AK123" s="628">
        <f>SUM(AK113:AK122)</f>
        <v>0</v>
      </c>
      <c r="AL123" s="628"/>
      <c r="AM123" s="628">
        <f>SUM(AM113:AM122)</f>
        <v>0</v>
      </c>
      <c r="AN123" s="628">
        <f>SUM(AN113:AN122)</f>
        <v>19</v>
      </c>
      <c r="AO123" s="871"/>
      <c r="AP123" s="628">
        <f>SUM(AP113:AP122)</f>
        <v>0</v>
      </c>
      <c r="AQ123" s="628">
        <f>SUM(AQ113:AQ122)</f>
        <v>0</v>
      </c>
      <c r="AR123" s="628"/>
      <c r="AS123" s="628"/>
      <c r="AT123" s="628"/>
      <c r="AU123" s="628">
        <f>SUM(AU113:AU122)</f>
        <v>0</v>
      </c>
      <c r="AV123" s="628"/>
      <c r="AW123" s="628">
        <f>SUM(AW113:AW122)</f>
        <v>0</v>
      </c>
      <c r="AX123" s="628">
        <f>SUM(AX113:AX122)</f>
        <v>2</v>
      </c>
      <c r="AY123" s="871"/>
      <c r="AZ123" s="628">
        <f>SUM(AZ113:AZ122)</f>
        <v>1622</v>
      </c>
      <c r="BA123" s="628">
        <f>SUM(BA113:BA122)</f>
        <v>0</v>
      </c>
      <c r="BB123" s="628"/>
      <c r="BC123" s="628"/>
      <c r="BD123" s="628"/>
      <c r="BE123" s="628">
        <f>SUM(BE113:BE122)</f>
        <v>0</v>
      </c>
      <c r="BF123" s="628"/>
      <c r="BG123" s="628">
        <f>SUM(BG113:BG122)</f>
        <v>1622</v>
      </c>
      <c r="BH123" s="628">
        <f>SUM(BH113:BH122)</f>
        <v>405</v>
      </c>
      <c r="BI123" s="871"/>
      <c r="BJ123" s="1067">
        <f>SUM(BJ113:BJ122)</f>
        <v>5325</v>
      </c>
      <c r="BK123" s="986">
        <f>SUM(BK113:BK122)</f>
        <v>1280</v>
      </c>
      <c r="BL123" s="986">
        <f>SUM(BL113:BL122)</f>
        <v>1510</v>
      </c>
      <c r="BM123" s="986"/>
      <c r="BN123" s="986"/>
      <c r="BO123" s="986">
        <f>SUM(BO113:BO122)</f>
        <v>2635</v>
      </c>
      <c r="BP123" s="986"/>
      <c r="BQ123" s="986"/>
      <c r="BR123" s="986"/>
      <c r="BS123" s="986"/>
      <c r="BT123" s="986"/>
      <c r="BU123" s="986"/>
      <c r="BV123" s="986">
        <f>SUM(BV113:BV122)</f>
        <v>5480</v>
      </c>
      <c r="BW123" s="986">
        <f>SUM(BW113:BW122)</f>
        <v>596</v>
      </c>
      <c r="BX123" s="871"/>
      <c r="BY123" s="628">
        <f>SUM(BY113:BY122)</f>
        <v>0</v>
      </c>
      <c r="BZ123" s="628">
        <f>SUM(BZ113:BZ122)</f>
        <v>50</v>
      </c>
      <c r="CA123" s="628"/>
      <c r="CB123" s="628"/>
      <c r="CC123" s="628"/>
      <c r="CD123" s="628">
        <f>SUM(CD113:CD122)</f>
        <v>0</v>
      </c>
      <c r="CE123" s="628"/>
      <c r="CF123" s="628">
        <f>SUM(CF113:CF122)</f>
        <v>50</v>
      </c>
      <c r="CG123" s="628">
        <f>SUM(CG113:CG122)</f>
        <v>10</v>
      </c>
      <c r="CH123" s="871"/>
      <c r="CI123" s="628">
        <f>SUM(CI113:CI122)</f>
        <v>0</v>
      </c>
      <c r="CJ123" s="628">
        <f>SUM(CJ113:CJ122)</f>
        <v>0</v>
      </c>
      <c r="CK123" s="628"/>
      <c r="CL123" s="628"/>
      <c r="CM123" s="628"/>
      <c r="CN123" s="628">
        <f>SUM(CN113:CN122)</f>
        <v>0</v>
      </c>
      <c r="CO123" s="628"/>
      <c r="CP123" s="628">
        <f>SUM(CP113:CP122)</f>
        <v>0</v>
      </c>
      <c r="CQ123" s="628">
        <f>SUM(CQ113:CQ122)</f>
        <v>0</v>
      </c>
      <c r="CR123" s="871"/>
      <c r="CS123" s="628">
        <f>SUM(CS113:CS122)</f>
        <v>30</v>
      </c>
      <c r="CT123" s="628">
        <f>SUM(CT113:CT122)</f>
        <v>55</v>
      </c>
      <c r="CU123" s="628"/>
      <c r="CV123" s="628"/>
      <c r="CW123" s="628"/>
      <c r="CX123" s="628">
        <f>SUM(CX113:CX122)</f>
        <v>0</v>
      </c>
      <c r="CY123" s="628"/>
      <c r="CZ123" s="628">
        <f>SUM(CZ113:CZ122)</f>
        <v>85</v>
      </c>
      <c r="DA123" s="628">
        <f>SUM(DA113:DA122)</f>
        <v>10</v>
      </c>
      <c r="DB123" s="871"/>
      <c r="DC123" s="628">
        <f>SUM(DC113:DC122)</f>
        <v>0</v>
      </c>
      <c r="DD123" s="628">
        <f>SUM(DD113:DD122)</f>
        <v>20</v>
      </c>
      <c r="DE123" s="628"/>
      <c r="DF123" s="628"/>
      <c r="DG123" s="628"/>
      <c r="DH123" s="628">
        <f>SUM(DH113:DH122)</f>
        <v>0</v>
      </c>
      <c r="DI123" s="628"/>
      <c r="DJ123" s="628">
        <f>SUM(DJ113:DJ122)</f>
        <v>20</v>
      </c>
      <c r="DK123" s="628">
        <f>SUM(DK113:DK122)</f>
        <v>3</v>
      </c>
      <c r="DL123" s="871"/>
      <c r="DM123" s="628">
        <f>SUM(DM113:DM122)</f>
        <v>0</v>
      </c>
      <c r="DN123" s="628">
        <f>SUM(DN113:DN122)</f>
        <v>0</v>
      </c>
      <c r="DO123" s="628"/>
      <c r="DP123" s="628"/>
      <c r="DQ123" s="628"/>
      <c r="DR123" s="628">
        <f>SUM(DR113:DR122)</f>
        <v>0</v>
      </c>
      <c r="DS123" s="628"/>
      <c r="DT123" s="628">
        <f>SUM(DT113:DT122)</f>
        <v>0</v>
      </c>
      <c r="DU123" s="628">
        <f>SUM(DU113:DU122)</f>
        <v>0</v>
      </c>
      <c r="DV123" s="871"/>
      <c r="DW123" s="628">
        <f>SUM(DW113:DW122)</f>
        <v>0</v>
      </c>
      <c r="DX123" s="628">
        <f>SUM(DX113:DX122)</f>
        <v>0</v>
      </c>
      <c r="DY123" s="628"/>
      <c r="DZ123" s="628"/>
      <c r="EA123" s="628"/>
      <c r="EB123" s="628">
        <f>SUM(EB113:EB122)</f>
        <v>0</v>
      </c>
      <c r="EC123" s="628"/>
      <c r="ED123" s="628">
        <f>SUM(ED113:ED122)</f>
        <v>0</v>
      </c>
      <c r="EE123" s="628">
        <f>SUM(EE113:EE122)</f>
        <v>0</v>
      </c>
      <c r="EF123" s="871"/>
      <c r="EG123" s="628">
        <f>SUM(EG113:EG122)</f>
        <v>0</v>
      </c>
      <c r="EH123" s="628">
        <f>SUM(EH113:EH122)</f>
        <v>0</v>
      </c>
      <c r="EI123" s="628"/>
      <c r="EJ123" s="628"/>
      <c r="EK123" s="628"/>
      <c r="EL123" s="628">
        <f>SUM(EL113:EL122)</f>
        <v>0</v>
      </c>
      <c r="EM123" s="628"/>
      <c r="EN123" s="628">
        <f>SUM(EN113:EN122)</f>
        <v>0</v>
      </c>
      <c r="EO123" s="628">
        <f>SUM(EO113:EO122)</f>
        <v>0</v>
      </c>
      <c r="EP123" s="871"/>
      <c r="EQ123" s="628">
        <f>SUM(EQ113:EQ122)</f>
        <v>0</v>
      </c>
      <c r="ER123" s="628">
        <f>SUM(ER113:ER122)</f>
        <v>0</v>
      </c>
      <c r="ES123" s="628"/>
      <c r="ET123" s="628"/>
      <c r="EU123" s="628"/>
      <c r="EV123" s="628">
        <f>SUM(EV113:EV122)</f>
        <v>0</v>
      </c>
      <c r="EW123" s="628"/>
      <c r="EX123" s="628">
        <f>SUM(EX113:EX122)</f>
        <v>0</v>
      </c>
      <c r="EY123" s="628">
        <f>SUM(EY113:EY122)</f>
        <v>0</v>
      </c>
      <c r="EZ123" s="871"/>
      <c r="FA123" s="628">
        <f>SUM(FA113:FA122)</f>
        <v>0</v>
      </c>
      <c r="FB123" s="628">
        <f>SUM(FB113:FB122)</f>
        <v>0</v>
      </c>
      <c r="FC123" s="628"/>
      <c r="FD123" s="628"/>
      <c r="FE123" s="628"/>
      <c r="FF123" s="628">
        <f>SUM(FF113:FF122)</f>
        <v>0</v>
      </c>
      <c r="FG123" s="628"/>
      <c r="FH123" s="628">
        <f>SUM(FH113:FH122)</f>
        <v>0</v>
      </c>
      <c r="FI123" s="628">
        <f>SUM(FI113:FI122)</f>
        <v>0</v>
      </c>
      <c r="FK123" s="649"/>
      <c r="FL123" s="677">
        <f>SUM(FL114:FL122)</f>
        <v>0</v>
      </c>
      <c r="FM123" s="677">
        <f>SUM(FM114:FM122)</f>
        <v>0</v>
      </c>
      <c r="FN123" s="677"/>
      <c r="FO123" s="677"/>
      <c r="FP123" s="677"/>
      <c r="FQ123" s="677">
        <f>SUM(FQ113:FQ122)</f>
        <v>0</v>
      </c>
      <c r="FR123" s="677"/>
      <c r="FS123" s="677">
        <f>SUM(FS113:FS122)</f>
        <v>0</v>
      </c>
      <c r="FT123" s="677">
        <f>SUM(FT113:FT122)</f>
        <v>0</v>
      </c>
      <c r="FU123" s="871"/>
      <c r="FV123" s="628">
        <f>SUM(FV113:FV122)</f>
        <v>0</v>
      </c>
      <c r="FW123" s="628">
        <f>SUM(FW113:FW122)</f>
        <v>0</v>
      </c>
      <c r="FX123" s="628"/>
      <c r="FY123" s="628"/>
      <c r="FZ123" s="628"/>
      <c r="GA123" s="628">
        <f>SUM(GA113:GA122)</f>
        <v>0</v>
      </c>
      <c r="GB123" s="628"/>
      <c r="GC123" s="628">
        <f>SUM(GC113:GC122)</f>
        <v>0</v>
      </c>
      <c r="GD123" s="628">
        <f>SUM(GD113:GD122)</f>
        <v>0</v>
      </c>
      <c r="GE123" s="871"/>
      <c r="GF123" s="628">
        <f>SUM(GF113:GF122)</f>
        <v>0</v>
      </c>
      <c r="GG123" s="628">
        <f>SUM(GG113:GG122)</f>
        <v>0</v>
      </c>
      <c r="GH123" s="628"/>
      <c r="GI123" s="628"/>
      <c r="GJ123" s="628"/>
      <c r="GK123" s="628">
        <f>SUM(GK113:GK122)</f>
        <v>0</v>
      </c>
      <c r="GL123" s="628"/>
      <c r="GM123" s="628">
        <f>SUM(GM113:GM122)</f>
        <v>0</v>
      </c>
      <c r="GN123" s="628">
        <f>SUM(GN113:GN122)</f>
        <v>0</v>
      </c>
      <c r="GO123" s="871"/>
      <c r="GP123" s="632">
        <f>SUM(GP113:GP122)</f>
        <v>0</v>
      </c>
      <c r="GQ123" s="632">
        <f>SUM(GQ113:GQ122)</f>
        <v>0</v>
      </c>
      <c r="GR123" s="628"/>
      <c r="GS123" s="628"/>
      <c r="GT123" s="628"/>
      <c r="GU123" s="628">
        <f>SUM(GU113:GU122)</f>
        <v>0</v>
      </c>
      <c r="GV123" s="628"/>
      <c r="GW123" s="632">
        <f>SUM(GW113:GW122)</f>
        <v>0</v>
      </c>
      <c r="GX123" s="628">
        <f>SUM(GX113:GX122)</f>
        <v>0</v>
      </c>
      <c r="GY123" s="759"/>
      <c r="GZ123" s="720">
        <f>SUM(GZ113:GZ122)</f>
        <v>0</v>
      </c>
      <c r="HA123" s="720">
        <f>SUM(HA113:HA122)</f>
        <v>0</v>
      </c>
      <c r="HB123" s="720"/>
      <c r="HC123" s="720"/>
      <c r="HD123" s="720">
        <f>SUM(HD113:HD122)</f>
        <v>0</v>
      </c>
      <c r="HE123" s="720">
        <f>SUM(HE113:HE122)</f>
        <v>0</v>
      </c>
      <c r="HF123" s="720"/>
      <c r="HG123" s="720">
        <f>SUM(HG113:HG122)</f>
        <v>0</v>
      </c>
      <c r="HH123" s="720">
        <f>SUM(HH113:HH122)</f>
        <v>0</v>
      </c>
    </row>
    <row r="124" spans="1:216" ht="25.2" thickTop="1">
      <c r="K124" s="1173"/>
      <c r="L124" s="1173"/>
      <c r="M124" s="1173"/>
      <c r="N124" s="1173"/>
      <c r="O124" s="1173"/>
      <c r="P124" s="1173"/>
      <c r="Q124" s="1173"/>
      <c r="R124" s="1173"/>
      <c r="S124" s="1173"/>
      <c r="T124" s="1173"/>
      <c r="U124" s="788"/>
      <c r="V124" s="786"/>
      <c r="W124" s="786"/>
      <c r="X124" s="786"/>
      <c r="Y124" s="786"/>
      <c r="Z124" s="786"/>
      <c r="AA124" s="786"/>
      <c r="AB124" s="786"/>
      <c r="AC124" s="786"/>
      <c r="AD124" s="786"/>
      <c r="AE124" s="788"/>
      <c r="AF124" s="786"/>
      <c r="AG124" s="786"/>
      <c r="AH124" s="786"/>
      <c r="AI124" s="786"/>
      <c r="AJ124" s="786"/>
      <c r="AK124" s="786"/>
      <c r="AL124" s="786"/>
      <c r="AM124" s="786"/>
      <c r="AN124" s="786"/>
      <c r="AO124" s="788"/>
      <c r="AP124" s="786"/>
      <c r="AQ124" s="786"/>
      <c r="AR124" s="786"/>
      <c r="AS124" s="786"/>
      <c r="AT124" s="786"/>
      <c r="AU124" s="786"/>
      <c r="AV124" s="786"/>
      <c r="AW124" s="786"/>
      <c r="AX124" s="786"/>
      <c r="AY124" s="788"/>
      <c r="AZ124" s="786"/>
      <c r="BA124" s="786"/>
      <c r="BB124" s="786"/>
      <c r="BC124" s="786"/>
      <c r="BD124" s="786"/>
      <c r="BE124" s="786"/>
      <c r="BF124" s="786"/>
      <c r="BG124" s="786"/>
      <c r="BH124" s="786"/>
      <c r="BI124" s="788"/>
      <c r="BJ124" s="786"/>
      <c r="BK124" s="786"/>
      <c r="BL124" s="786"/>
      <c r="BM124" s="786"/>
      <c r="BN124" s="786"/>
      <c r="BO124" s="786"/>
      <c r="BP124" s="786"/>
      <c r="BQ124" s="786"/>
      <c r="BR124" s="786"/>
      <c r="BS124" s="786"/>
      <c r="BT124" s="786"/>
      <c r="BU124" s="786"/>
      <c r="BV124" s="786"/>
      <c r="BW124" s="786"/>
      <c r="BX124" s="788"/>
      <c r="BY124" s="786"/>
      <c r="BZ124" s="786"/>
      <c r="CA124" s="786"/>
      <c r="CB124" s="786"/>
      <c r="CC124" s="786"/>
      <c r="CD124" s="786"/>
      <c r="CE124" s="786"/>
      <c r="CF124" s="786"/>
      <c r="CG124" s="786"/>
    </row>
    <row r="125" spans="1:216" s="497" customFormat="1" ht="30">
      <c r="A125" s="1130" t="s">
        <v>234</v>
      </c>
      <c r="B125" s="1101"/>
      <c r="C125" s="1101"/>
      <c r="D125" s="1101"/>
      <c r="E125" s="1101"/>
      <c r="F125" s="1101"/>
      <c r="G125" s="1101"/>
      <c r="H125" s="1101"/>
      <c r="I125" s="1101"/>
      <c r="J125" s="1101"/>
      <c r="K125" s="1116" t="s">
        <v>234</v>
      </c>
      <c r="L125" s="1116"/>
      <c r="M125" s="1116"/>
      <c r="N125" s="1116"/>
      <c r="O125" s="1116"/>
      <c r="P125" s="1116"/>
      <c r="Q125" s="1116"/>
      <c r="R125" s="1116"/>
      <c r="S125" s="1116"/>
      <c r="T125" s="1116"/>
      <c r="U125" s="1116" t="s">
        <v>234</v>
      </c>
      <c r="V125" s="1116"/>
      <c r="W125" s="1116"/>
      <c r="X125" s="1116"/>
      <c r="Y125" s="1116"/>
      <c r="Z125" s="1116"/>
      <c r="AA125" s="1116"/>
      <c r="AB125" s="1116"/>
      <c r="AC125" s="1116"/>
      <c r="AD125" s="1116"/>
      <c r="AE125" s="1116" t="s">
        <v>234</v>
      </c>
      <c r="AF125" s="1116"/>
      <c r="AG125" s="1116"/>
      <c r="AH125" s="1116"/>
      <c r="AI125" s="1116"/>
      <c r="AJ125" s="1116"/>
      <c r="AK125" s="1116"/>
      <c r="AL125" s="1116"/>
      <c r="AM125" s="1116"/>
      <c r="AN125" s="1116"/>
      <c r="AO125" s="1116" t="s">
        <v>234</v>
      </c>
      <c r="AP125" s="1116"/>
      <c r="AQ125" s="1116"/>
      <c r="AR125" s="1116"/>
      <c r="AS125" s="1116"/>
      <c r="AT125" s="1116"/>
      <c r="AU125" s="1116"/>
      <c r="AV125" s="1116"/>
      <c r="AW125" s="1116"/>
      <c r="AX125" s="1116"/>
      <c r="AY125" s="1116" t="s">
        <v>234</v>
      </c>
      <c r="AZ125" s="1116"/>
      <c r="BA125" s="1116"/>
      <c r="BB125" s="1116"/>
      <c r="BC125" s="1116"/>
      <c r="BD125" s="1116"/>
      <c r="BE125" s="1116"/>
      <c r="BF125" s="1116"/>
      <c r="BG125" s="1116"/>
      <c r="BH125" s="1116"/>
      <c r="BI125" s="1116" t="s">
        <v>234</v>
      </c>
      <c r="BJ125" s="1116"/>
      <c r="BK125" s="1116"/>
      <c r="BL125" s="1116"/>
      <c r="BM125" s="1116"/>
      <c r="BN125" s="1116"/>
      <c r="BO125" s="1116"/>
      <c r="BP125" s="1116"/>
      <c r="BQ125" s="1116"/>
      <c r="BR125" s="1116"/>
      <c r="BS125" s="1116"/>
      <c r="BT125" s="1116"/>
      <c r="BU125" s="1116"/>
      <c r="BV125" s="1116"/>
      <c r="BW125" s="1116"/>
      <c r="BX125" s="1116" t="s">
        <v>234</v>
      </c>
      <c r="BY125" s="1116"/>
      <c r="BZ125" s="1116"/>
      <c r="CA125" s="1116"/>
      <c r="CB125" s="1116"/>
      <c r="CC125" s="1116"/>
      <c r="CD125" s="1116"/>
      <c r="CE125" s="1116"/>
      <c r="CF125" s="1116"/>
      <c r="CG125" s="1116"/>
      <c r="CH125" s="1116" t="s">
        <v>234</v>
      </c>
      <c r="CI125" s="1116"/>
      <c r="CJ125" s="1116"/>
      <c r="CK125" s="1116"/>
      <c r="CL125" s="1116"/>
      <c r="CM125" s="1116"/>
      <c r="CN125" s="1116"/>
      <c r="CO125" s="1116"/>
      <c r="CP125" s="1116"/>
      <c r="CQ125" s="1116"/>
      <c r="CR125" s="1116" t="s">
        <v>234</v>
      </c>
      <c r="CS125" s="1116"/>
      <c r="CT125" s="1116"/>
      <c r="CU125" s="1116"/>
      <c r="CV125" s="1116"/>
      <c r="CW125" s="1116"/>
      <c r="CX125" s="1116"/>
      <c r="CY125" s="1116"/>
      <c r="CZ125" s="1116"/>
      <c r="DA125" s="1116"/>
      <c r="DB125" s="1116" t="s">
        <v>234</v>
      </c>
      <c r="DC125" s="1116"/>
      <c r="DD125" s="1116"/>
      <c r="DE125" s="1116"/>
      <c r="DF125" s="1116"/>
      <c r="DG125" s="1116"/>
      <c r="DH125" s="1116"/>
      <c r="DI125" s="1116"/>
      <c r="DJ125" s="1116"/>
      <c r="DK125" s="1116"/>
      <c r="DL125" s="1116" t="s">
        <v>234</v>
      </c>
      <c r="DM125" s="1116"/>
      <c r="DN125" s="1116"/>
      <c r="DO125" s="1116"/>
      <c r="DP125" s="1116"/>
      <c r="DQ125" s="1116"/>
      <c r="DR125" s="1116"/>
      <c r="DS125" s="1116"/>
      <c r="DT125" s="1116"/>
      <c r="DU125" s="1116"/>
      <c r="DV125" s="1116" t="s">
        <v>234</v>
      </c>
      <c r="DW125" s="1116"/>
      <c r="DX125" s="1116"/>
      <c r="DY125" s="1116"/>
      <c r="DZ125" s="1116"/>
      <c r="EA125" s="1116"/>
      <c r="EB125" s="1116"/>
      <c r="EC125" s="1116"/>
      <c r="ED125" s="1116"/>
      <c r="EE125" s="1116"/>
      <c r="EF125" s="1116" t="s">
        <v>234</v>
      </c>
      <c r="EG125" s="1116"/>
      <c r="EH125" s="1116"/>
      <c r="EI125" s="1116"/>
      <c r="EJ125" s="1116"/>
      <c r="EK125" s="1116"/>
      <c r="EL125" s="1116"/>
      <c r="EM125" s="1116"/>
      <c r="EN125" s="1116"/>
      <c r="EO125" s="1116"/>
      <c r="EP125" s="1116" t="s">
        <v>234</v>
      </c>
      <c r="EQ125" s="1116"/>
      <c r="ER125" s="1116"/>
      <c r="ES125" s="1116"/>
      <c r="ET125" s="1116"/>
      <c r="EU125" s="1116"/>
      <c r="EV125" s="1116"/>
      <c r="EW125" s="1116"/>
      <c r="EX125" s="1116"/>
      <c r="EY125" s="1116"/>
      <c r="EZ125" s="1116" t="s">
        <v>234</v>
      </c>
      <c r="FA125" s="1116"/>
      <c r="FB125" s="1116"/>
      <c r="FC125" s="1116"/>
      <c r="FD125" s="1116"/>
      <c r="FE125" s="1116"/>
      <c r="FF125" s="1116"/>
      <c r="FG125" s="1116"/>
      <c r="FH125" s="1116"/>
      <c r="FI125" s="1116"/>
      <c r="FJ125" s="1116" t="s">
        <v>234</v>
      </c>
      <c r="FK125" s="1116"/>
      <c r="FL125" s="1116"/>
      <c r="FM125" s="1116"/>
      <c r="FN125" s="1116"/>
      <c r="FO125" s="1116"/>
      <c r="FP125" s="1116"/>
      <c r="FQ125" s="1116"/>
      <c r="FR125" s="1116"/>
      <c r="FS125" s="1116"/>
    </row>
    <row r="126" spans="1:216" s="498" customFormat="1">
      <c r="A126" s="1169" t="s">
        <v>220</v>
      </c>
      <c r="B126" s="1170"/>
      <c r="C126" s="1170"/>
      <c r="D126" s="1170"/>
      <c r="E126" s="1170"/>
      <c r="F126" s="1170"/>
      <c r="G126" s="1170"/>
      <c r="H126" s="1170"/>
      <c r="I126" s="1170"/>
      <c r="J126" s="1170"/>
      <c r="K126" s="1141" t="s">
        <v>221</v>
      </c>
      <c r="L126" s="1141"/>
      <c r="M126" s="1141"/>
      <c r="N126" s="1141"/>
      <c r="O126" s="1141"/>
      <c r="P126" s="1141"/>
      <c r="Q126" s="1141"/>
      <c r="R126" s="1141"/>
      <c r="S126" s="1141"/>
      <c r="T126" s="1141"/>
      <c r="U126" s="1154" t="s">
        <v>254</v>
      </c>
      <c r="V126" s="1154"/>
      <c r="W126" s="1154"/>
      <c r="X126" s="1154"/>
      <c r="Y126" s="1154"/>
      <c r="Z126" s="1154"/>
      <c r="AA126" s="1154"/>
      <c r="AB126" s="1154"/>
      <c r="AC126" s="1154"/>
      <c r="AD126" s="1154"/>
      <c r="AE126" s="1103" t="s">
        <v>238</v>
      </c>
      <c r="AF126" s="1103"/>
      <c r="AG126" s="1103"/>
      <c r="AH126" s="1103"/>
      <c r="AI126" s="1103"/>
      <c r="AJ126" s="1103"/>
      <c r="AK126" s="1103"/>
      <c r="AL126" s="1103"/>
      <c r="AM126" s="1103"/>
      <c r="AN126" s="1103"/>
      <c r="AO126" s="1140" t="s">
        <v>188</v>
      </c>
      <c r="AP126" s="1140"/>
      <c r="AQ126" s="1140"/>
      <c r="AR126" s="1140"/>
      <c r="AS126" s="1140"/>
      <c r="AT126" s="1140"/>
      <c r="AU126" s="1140"/>
      <c r="AV126" s="1140"/>
      <c r="AW126" s="1140"/>
      <c r="AX126" s="1140"/>
      <c r="AY126" s="1159" t="s">
        <v>27</v>
      </c>
      <c r="AZ126" s="1159"/>
      <c r="BA126" s="1159"/>
      <c r="BB126" s="1159"/>
      <c r="BC126" s="1159"/>
      <c r="BD126" s="1159"/>
      <c r="BE126" s="1159"/>
      <c r="BF126" s="1159"/>
      <c r="BG126" s="1159"/>
      <c r="BH126" s="1159"/>
      <c r="BI126" s="1150" t="s">
        <v>28</v>
      </c>
      <c r="BJ126" s="1150"/>
      <c r="BK126" s="1150"/>
      <c r="BL126" s="1150"/>
      <c r="BM126" s="1150"/>
      <c r="BN126" s="1150"/>
      <c r="BO126" s="1150"/>
      <c r="BP126" s="1150"/>
      <c r="BQ126" s="1150"/>
      <c r="BR126" s="1150"/>
      <c r="BS126" s="1150"/>
      <c r="BT126" s="1150"/>
      <c r="BU126" s="1150"/>
      <c r="BV126" s="1150"/>
      <c r="BW126" s="1150"/>
      <c r="BX126" s="1117" t="s">
        <v>239</v>
      </c>
      <c r="BY126" s="1117"/>
      <c r="BZ126" s="1117"/>
      <c r="CA126" s="1117"/>
      <c r="CB126" s="1117"/>
      <c r="CC126" s="1117"/>
      <c r="CD126" s="1117"/>
      <c r="CE126" s="1117"/>
      <c r="CF126" s="1117"/>
      <c r="CG126" s="1117"/>
      <c r="CH126" s="1231" t="s">
        <v>186</v>
      </c>
      <c r="CI126" s="1231"/>
      <c r="CJ126" s="1231"/>
      <c r="CK126" s="1231"/>
      <c r="CL126" s="1231"/>
      <c r="CM126" s="1231"/>
      <c r="CN126" s="1231"/>
      <c r="CO126" s="1231"/>
      <c r="CP126" s="1231"/>
      <c r="CQ126" s="1231"/>
      <c r="CR126" s="1139" t="s">
        <v>213</v>
      </c>
      <c r="CS126" s="1139"/>
      <c r="CT126" s="1139"/>
      <c r="CU126" s="1139"/>
      <c r="CV126" s="1139"/>
      <c r="CW126" s="1139"/>
      <c r="CX126" s="1139"/>
      <c r="CY126" s="1139"/>
      <c r="CZ126" s="1139"/>
      <c r="DA126" s="1139"/>
      <c r="DB126" s="1117" t="s">
        <v>218</v>
      </c>
      <c r="DC126" s="1117"/>
      <c r="DD126" s="1117"/>
      <c r="DE126" s="1117"/>
      <c r="DF126" s="1117"/>
      <c r="DG126" s="1117"/>
      <c r="DH126" s="1117"/>
      <c r="DI126" s="1117"/>
      <c r="DJ126" s="1117"/>
      <c r="DK126" s="1117"/>
      <c r="DL126" s="1137" t="s">
        <v>190</v>
      </c>
      <c r="DM126" s="1137"/>
      <c r="DN126" s="1137"/>
      <c r="DO126" s="1137"/>
      <c r="DP126" s="1137"/>
      <c r="DQ126" s="1137"/>
      <c r="DR126" s="1137"/>
      <c r="DS126" s="1137"/>
      <c r="DT126" s="1137"/>
      <c r="DU126" s="1137"/>
      <c r="DV126" s="1117" t="s">
        <v>212</v>
      </c>
      <c r="DW126" s="1117"/>
      <c r="DX126" s="1117"/>
      <c r="DY126" s="1117"/>
      <c r="DZ126" s="1117"/>
      <c r="EA126" s="1117"/>
      <c r="EB126" s="1117"/>
      <c r="EC126" s="1117"/>
      <c r="ED126" s="1117"/>
      <c r="EE126" s="1117"/>
      <c r="EF126" s="1140" t="s">
        <v>243</v>
      </c>
      <c r="EG126" s="1140"/>
      <c r="EH126" s="1140"/>
      <c r="EI126" s="1140"/>
      <c r="EJ126" s="1140"/>
      <c r="EK126" s="1140"/>
      <c r="EL126" s="1140"/>
      <c r="EM126" s="1140"/>
      <c r="EN126" s="1140"/>
      <c r="EO126" s="1140"/>
      <c r="EP126" s="1140" t="s">
        <v>327</v>
      </c>
      <c r="EQ126" s="1140"/>
      <c r="ER126" s="1140"/>
      <c r="ES126" s="1140"/>
      <c r="ET126" s="1140"/>
      <c r="EU126" s="1140"/>
      <c r="EV126" s="1140"/>
      <c r="EW126" s="1140"/>
      <c r="EX126" s="1140"/>
      <c r="EY126" s="1140"/>
      <c r="EZ126" s="1117" t="s">
        <v>279</v>
      </c>
      <c r="FA126" s="1117"/>
      <c r="FB126" s="1117"/>
      <c r="FC126" s="1117"/>
      <c r="FD126" s="1117"/>
      <c r="FE126" s="1117"/>
      <c r="FF126" s="1117"/>
      <c r="FG126" s="1117"/>
      <c r="FH126" s="1117"/>
      <c r="FI126" s="1117"/>
      <c r="FJ126" s="1117" t="s">
        <v>253</v>
      </c>
      <c r="FK126" s="1117"/>
      <c r="FL126" s="1117"/>
      <c r="FM126" s="1117"/>
      <c r="FN126" s="1117"/>
      <c r="FO126" s="1117"/>
      <c r="FP126" s="1117"/>
      <c r="FQ126" s="1117"/>
      <c r="FR126" s="1117"/>
      <c r="FS126" s="1117"/>
    </row>
    <row r="127" spans="1:216">
      <c r="A127" s="499" t="s">
        <v>222</v>
      </c>
      <c r="B127" s="500" t="s">
        <v>223</v>
      </c>
      <c r="C127" s="500" t="s">
        <v>224</v>
      </c>
      <c r="D127" s="500"/>
      <c r="E127" s="500"/>
      <c r="F127" s="501" t="s">
        <v>225</v>
      </c>
      <c r="G127" s="500" t="s">
        <v>17</v>
      </c>
      <c r="H127" s="500" t="s">
        <v>10</v>
      </c>
      <c r="I127" s="500" t="s">
        <v>236</v>
      </c>
      <c r="J127" s="500" t="s">
        <v>206</v>
      </c>
      <c r="K127" s="594" t="s">
        <v>222</v>
      </c>
      <c r="L127" s="594" t="s">
        <v>223</v>
      </c>
      <c r="M127" s="594" t="s">
        <v>224</v>
      </c>
      <c r="N127" s="594"/>
      <c r="O127" s="594"/>
      <c r="P127" s="594" t="s">
        <v>225</v>
      </c>
      <c r="Q127" s="594" t="s">
        <v>17</v>
      </c>
      <c r="R127" s="594" t="s">
        <v>10</v>
      </c>
      <c r="S127" s="594" t="s">
        <v>236</v>
      </c>
      <c r="T127" s="594" t="s">
        <v>206</v>
      </c>
      <c r="U127" s="761" t="s">
        <v>222</v>
      </c>
      <c r="V127" s="761" t="s">
        <v>223</v>
      </c>
      <c r="W127" s="761" t="s">
        <v>224</v>
      </c>
      <c r="X127" s="761"/>
      <c r="Y127" s="761"/>
      <c r="Z127" s="761" t="s">
        <v>225</v>
      </c>
      <c r="AA127" s="761" t="s">
        <v>17</v>
      </c>
      <c r="AB127" s="761" t="s">
        <v>10</v>
      </c>
      <c r="AC127" s="761" t="s">
        <v>236</v>
      </c>
      <c r="AD127" s="761" t="s">
        <v>206</v>
      </c>
      <c r="AE127" s="509" t="s">
        <v>222</v>
      </c>
      <c r="AF127" s="509" t="s">
        <v>223</v>
      </c>
      <c r="AG127" s="509" t="s">
        <v>224</v>
      </c>
      <c r="AH127" s="509"/>
      <c r="AI127" s="509"/>
      <c r="AJ127" s="509" t="s">
        <v>225</v>
      </c>
      <c r="AK127" s="509" t="s">
        <v>17</v>
      </c>
      <c r="AL127" s="509" t="s">
        <v>10</v>
      </c>
      <c r="AM127" s="509" t="s">
        <v>236</v>
      </c>
      <c r="AN127" s="509" t="s">
        <v>206</v>
      </c>
      <c r="AO127" s="513" t="s">
        <v>222</v>
      </c>
      <c r="AP127" s="513" t="s">
        <v>223</v>
      </c>
      <c r="AQ127" s="513" t="s">
        <v>224</v>
      </c>
      <c r="AR127" s="513"/>
      <c r="AS127" s="513"/>
      <c r="AT127" s="513" t="s">
        <v>225</v>
      </c>
      <c r="AU127" s="513" t="s">
        <v>17</v>
      </c>
      <c r="AV127" s="513" t="s">
        <v>10</v>
      </c>
      <c r="AW127" s="513" t="s">
        <v>236</v>
      </c>
      <c r="AX127" s="513" t="s">
        <v>206</v>
      </c>
      <c r="AY127" s="527" t="s">
        <v>222</v>
      </c>
      <c r="AZ127" s="527" t="s">
        <v>223</v>
      </c>
      <c r="BA127" s="527" t="s">
        <v>224</v>
      </c>
      <c r="BB127" s="527"/>
      <c r="BC127" s="527"/>
      <c r="BD127" s="527" t="s">
        <v>225</v>
      </c>
      <c r="BE127" s="527" t="s">
        <v>17</v>
      </c>
      <c r="BF127" s="527" t="s">
        <v>10</v>
      </c>
      <c r="BG127" s="527" t="s">
        <v>236</v>
      </c>
      <c r="BH127" s="527" t="s">
        <v>206</v>
      </c>
      <c r="BI127" s="702" t="s">
        <v>222</v>
      </c>
      <c r="BJ127" s="702" t="s">
        <v>223</v>
      </c>
      <c r="BK127" s="702" t="s">
        <v>224</v>
      </c>
      <c r="BL127" s="702" t="s">
        <v>237</v>
      </c>
      <c r="BM127" s="702"/>
      <c r="BN127" s="702" t="s">
        <v>225</v>
      </c>
      <c r="BO127" s="702" t="s">
        <v>17</v>
      </c>
      <c r="BP127" s="702" t="s">
        <v>10</v>
      </c>
      <c r="BQ127" s="961" t="s">
        <v>376</v>
      </c>
      <c r="BR127" s="961" t="s">
        <v>377</v>
      </c>
      <c r="BS127" s="961" t="s">
        <v>378</v>
      </c>
      <c r="BT127" s="961" t="s">
        <v>380</v>
      </c>
      <c r="BU127" s="961" t="s">
        <v>379</v>
      </c>
      <c r="BV127" s="702" t="s">
        <v>236</v>
      </c>
      <c r="BW127" s="702" t="s">
        <v>206</v>
      </c>
      <c r="BX127" s="521" t="s">
        <v>222</v>
      </c>
      <c r="BY127" s="521" t="s">
        <v>223</v>
      </c>
      <c r="BZ127" s="521" t="s">
        <v>224</v>
      </c>
      <c r="CA127" s="521"/>
      <c r="CB127" s="521"/>
      <c r="CC127" s="521" t="s">
        <v>225</v>
      </c>
      <c r="CD127" s="521" t="s">
        <v>17</v>
      </c>
      <c r="CE127" s="521" t="s">
        <v>10</v>
      </c>
      <c r="CF127" s="521" t="s">
        <v>236</v>
      </c>
      <c r="CG127" s="521" t="s">
        <v>206</v>
      </c>
      <c r="CH127" s="649" t="s">
        <v>222</v>
      </c>
      <c r="CI127" s="649" t="s">
        <v>223</v>
      </c>
      <c r="CJ127" s="649" t="s">
        <v>224</v>
      </c>
      <c r="CK127" s="649"/>
      <c r="CL127" s="649"/>
      <c r="CM127" s="649" t="s">
        <v>225</v>
      </c>
      <c r="CN127" s="649" t="s">
        <v>17</v>
      </c>
      <c r="CO127" s="649" t="s">
        <v>10</v>
      </c>
      <c r="CP127" s="649" t="s">
        <v>236</v>
      </c>
      <c r="CQ127" s="649" t="s">
        <v>206</v>
      </c>
      <c r="CR127" s="743" t="s">
        <v>222</v>
      </c>
      <c r="CS127" s="743" t="s">
        <v>223</v>
      </c>
      <c r="CT127" s="743" t="s">
        <v>224</v>
      </c>
      <c r="CU127" s="743"/>
      <c r="CV127" s="743"/>
      <c r="CW127" s="743" t="s">
        <v>225</v>
      </c>
      <c r="CX127" s="743" t="s">
        <v>17</v>
      </c>
      <c r="CY127" s="743" t="s">
        <v>10</v>
      </c>
      <c r="CZ127" s="743" t="s">
        <v>236</v>
      </c>
      <c r="DA127" s="743" t="s">
        <v>206</v>
      </c>
      <c r="DB127" s="521" t="s">
        <v>222</v>
      </c>
      <c r="DC127" s="521" t="s">
        <v>223</v>
      </c>
      <c r="DD127" s="521" t="s">
        <v>224</v>
      </c>
      <c r="DE127" s="521"/>
      <c r="DF127" s="521"/>
      <c r="DG127" s="521" t="s">
        <v>225</v>
      </c>
      <c r="DH127" s="521" t="s">
        <v>17</v>
      </c>
      <c r="DI127" s="521" t="s">
        <v>10</v>
      </c>
      <c r="DJ127" s="521" t="s">
        <v>236</v>
      </c>
      <c r="DK127" s="521" t="s">
        <v>206</v>
      </c>
      <c r="DL127" s="527" t="s">
        <v>222</v>
      </c>
      <c r="DM127" s="527" t="s">
        <v>223</v>
      </c>
      <c r="DN127" s="527" t="s">
        <v>224</v>
      </c>
      <c r="DO127" s="527"/>
      <c r="DP127" s="527"/>
      <c r="DQ127" s="527" t="s">
        <v>225</v>
      </c>
      <c r="DR127" s="527" t="s">
        <v>17</v>
      </c>
      <c r="DS127" s="527" t="s">
        <v>10</v>
      </c>
      <c r="DT127" s="527" t="s">
        <v>236</v>
      </c>
      <c r="DU127" s="527" t="s">
        <v>206</v>
      </c>
      <c r="DV127" s="521" t="s">
        <v>222</v>
      </c>
      <c r="DW127" s="521" t="s">
        <v>223</v>
      </c>
      <c r="DX127" s="521" t="s">
        <v>224</v>
      </c>
      <c r="DY127" s="521"/>
      <c r="DZ127" s="521"/>
      <c r="EA127" s="521" t="s">
        <v>225</v>
      </c>
      <c r="EB127" s="521" t="s">
        <v>17</v>
      </c>
      <c r="EC127" s="521" t="s">
        <v>10</v>
      </c>
      <c r="ED127" s="521" t="s">
        <v>236</v>
      </c>
      <c r="EE127" s="521" t="s">
        <v>206</v>
      </c>
      <c r="EF127" s="513" t="s">
        <v>222</v>
      </c>
      <c r="EG127" s="513" t="s">
        <v>223</v>
      </c>
      <c r="EH127" s="513" t="s">
        <v>224</v>
      </c>
      <c r="EI127" s="513"/>
      <c r="EJ127" s="513"/>
      <c r="EK127" s="513" t="s">
        <v>225</v>
      </c>
      <c r="EL127" s="513" t="s">
        <v>17</v>
      </c>
      <c r="EM127" s="513" t="s">
        <v>10</v>
      </c>
      <c r="EN127" s="513" t="s">
        <v>236</v>
      </c>
      <c r="EO127" s="513" t="s">
        <v>206</v>
      </c>
      <c r="EP127" s="513" t="s">
        <v>222</v>
      </c>
      <c r="EQ127" s="513" t="s">
        <v>223</v>
      </c>
      <c r="ER127" s="513" t="s">
        <v>224</v>
      </c>
      <c r="ES127" s="513"/>
      <c r="ET127" s="513"/>
      <c r="EU127" s="513" t="s">
        <v>225</v>
      </c>
      <c r="EV127" s="513" t="s">
        <v>17</v>
      </c>
      <c r="EW127" s="513" t="s">
        <v>10</v>
      </c>
      <c r="EX127" s="513" t="s">
        <v>236</v>
      </c>
      <c r="EY127" s="513" t="s">
        <v>206</v>
      </c>
      <c r="EZ127" s="536" t="s">
        <v>222</v>
      </c>
      <c r="FA127" s="536" t="s">
        <v>223</v>
      </c>
      <c r="FB127" s="536" t="s">
        <v>224</v>
      </c>
      <c r="FC127" s="536"/>
      <c r="FD127" s="536"/>
      <c r="FE127" s="536" t="s">
        <v>225</v>
      </c>
      <c r="FF127" s="536" t="s">
        <v>17</v>
      </c>
      <c r="FG127" s="536" t="s">
        <v>10</v>
      </c>
      <c r="FH127" s="536" t="s">
        <v>236</v>
      </c>
      <c r="FI127" s="536" t="s">
        <v>206</v>
      </c>
      <c r="FJ127" s="521" t="s">
        <v>222</v>
      </c>
      <c r="FK127" s="521" t="s">
        <v>223</v>
      </c>
      <c r="FL127" s="521" t="s">
        <v>224</v>
      </c>
      <c r="FM127" s="521"/>
      <c r="FN127" s="521"/>
      <c r="FO127" s="521" t="s">
        <v>225</v>
      </c>
      <c r="FP127" s="521" t="s">
        <v>17</v>
      </c>
      <c r="FQ127" s="521" t="s">
        <v>10</v>
      </c>
      <c r="FR127" s="521" t="s">
        <v>236</v>
      </c>
      <c r="FS127" s="521" t="s">
        <v>206</v>
      </c>
    </row>
    <row r="128" spans="1:216">
      <c r="A128" s="543">
        <v>1</v>
      </c>
      <c r="B128" s="769">
        <v>0</v>
      </c>
      <c r="C128" s="544">
        <v>0</v>
      </c>
      <c r="D128" s="544">
        <v>0</v>
      </c>
      <c r="E128" s="544">
        <v>0</v>
      </c>
      <c r="F128" s="545">
        <v>0</v>
      </c>
      <c r="G128" s="544">
        <v>0</v>
      </c>
      <c r="H128" s="544">
        <v>558</v>
      </c>
      <c r="I128" s="544">
        <f>+B128+C128+D128+E128-F128-G128</f>
        <v>0</v>
      </c>
      <c r="J128" s="544">
        <v>0</v>
      </c>
      <c r="K128" s="594">
        <v>1</v>
      </c>
      <c r="L128" s="581">
        <v>122</v>
      </c>
      <c r="M128" s="581">
        <v>0</v>
      </c>
      <c r="N128" s="581"/>
      <c r="O128" s="581"/>
      <c r="P128" s="581"/>
      <c r="Q128" s="581">
        <v>0</v>
      </c>
      <c r="R128" s="581">
        <v>0</v>
      </c>
      <c r="S128" s="581">
        <f>L128+M128+N128+O128-P128-Q128</f>
        <v>122</v>
      </c>
      <c r="T128" s="581">
        <v>12</v>
      </c>
      <c r="U128" s="761">
        <v>1</v>
      </c>
      <c r="V128" s="661">
        <v>0</v>
      </c>
      <c r="W128" s="661">
        <v>0</v>
      </c>
      <c r="X128" s="661"/>
      <c r="Y128" s="661"/>
      <c r="Z128" s="661"/>
      <c r="AA128" s="661">
        <v>0</v>
      </c>
      <c r="AB128" s="661">
        <v>0</v>
      </c>
      <c r="AC128" s="661">
        <f>V128+W128+X128+Y128-Z128-AA128</f>
        <v>0</v>
      </c>
      <c r="AD128" s="661">
        <v>0</v>
      </c>
      <c r="AE128" s="509">
        <v>1</v>
      </c>
      <c r="AF128" s="554"/>
      <c r="AG128" s="554"/>
      <c r="AH128" s="554"/>
      <c r="AI128" s="554"/>
      <c r="AJ128" s="554"/>
      <c r="AK128" s="554"/>
      <c r="AL128" s="554"/>
      <c r="AM128" s="554">
        <f>AF128+AG128+AH128+AI128-AJ128-AK128</f>
        <v>0</v>
      </c>
      <c r="AN128" s="554">
        <v>0</v>
      </c>
      <c r="AO128" s="513">
        <v>1</v>
      </c>
      <c r="AP128" s="558">
        <v>0</v>
      </c>
      <c r="AQ128" s="558">
        <v>0</v>
      </c>
      <c r="AR128" s="558"/>
      <c r="AS128" s="558"/>
      <c r="AT128" s="558"/>
      <c r="AU128" s="558">
        <v>0</v>
      </c>
      <c r="AV128" s="558">
        <v>0</v>
      </c>
      <c r="AW128" s="558">
        <f>AP128+AQ128+AR128+AS128-AT128-AU128</f>
        <v>0</v>
      </c>
      <c r="AX128" s="558">
        <v>0</v>
      </c>
      <c r="AY128" s="527">
        <v>1</v>
      </c>
      <c r="AZ128" s="569">
        <v>0</v>
      </c>
      <c r="BA128" s="569"/>
      <c r="BB128" s="569"/>
      <c r="BC128" s="569"/>
      <c r="BD128" s="569"/>
      <c r="BE128" s="569"/>
      <c r="BF128" s="569">
        <v>0</v>
      </c>
      <c r="BG128" s="569">
        <f>AZ128+BA128+BB128+BC128-BD128-BE128</f>
        <v>0</v>
      </c>
      <c r="BH128" s="569">
        <v>0</v>
      </c>
      <c r="BI128" s="702">
        <v>1</v>
      </c>
      <c r="BJ128" s="672">
        <v>175</v>
      </c>
      <c r="BK128" s="672"/>
      <c r="BL128" s="672">
        <v>45</v>
      </c>
      <c r="BM128" s="672"/>
      <c r="BN128" s="672"/>
      <c r="BO128" s="672">
        <v>86</v>
      </c>
      <c r="BP128" s="672">
        <v>0</v>
      </c>
      <c r="BQ128" s="965"/>
      <c r="BR128" s="965"/>
      <c r="BS128" s="965"/>
      <c r="BT128" s="965"/>
      <c r="BU128" s="963">
        <f t="shared" ref="BU128:BU135" si="134">BQ128-BR128-BS128-BT128</f>
        <v>0</v>
      </c>
      <c r="BV128" s="672">
        <f>BJ128+BK128+BL128+BM128-BN128-BO128</f>
        <v>134</v>
      </c>
      <c r="BW128" s="672">
        <v>65</v>
      </c>
      <c r="BX128" s="521">
        <v>1</v>
      </c>
      <c r="BY128" s="564"/>
      <c r="BZ128" s="564">
        <v>0</v>
      </c>
      <c r="CA128" s="564"/>
      <c r="CB128" s="564"/>
      <c r="CC128" s="564"/>
      <c r="CD128" s="564"/>
      <c r="CE128" s="564"/>
      <c r="CF128" s="564">
        <f>BY128+BZ128+CA128+CB128-CC128-CD128</f>
        <v>0</v>
      </c>
      <c r="CG128" s="564">
        <v>0</v>
      </c>
      <c r="CH128" s="649">
        <v>1</v>
      </c>
      <c r="CI128" s="677">
        <v>0</v>
      </c>
      <c r="CJ128" s="677"/>
      <c r="CK128" s="677"/>
      <c r="CL128" s="677"/>
      <c r="CM128" s="677"/>
      <c r="CN128" s="677">
        <v>0</v>
      </c>
      <c r="CO128" s="677">
        <v>0</v>
      </c>
      <c r="CP128" s="677">
        <f>CI128+CJ128+CK128+CL128-CM128-CN128</f>
        <v>0</v>
      </c>
      <c r="CQ128" s="677">
        <v>0</v>
      </c>
      <c r="CR128" s="743">
        <v>1</v>
      </c>
      <c r="CS128" s="749"/>
      <c r="CT128" s="749"/>
      <c r="CU128" s="749"/>
      <c r="CV128" s="749"/>
      <c r="CW128" s="749"/>
      <c r="CX128" s="749"/>
      <c r="CY128" s="749"/>
      <c r="CZ128" s="749">
        <f>CS128+CT128+CU128+CV128-CW128-CX128</f>
        <v>0</v>
      </c>
      <c r="DA128" s="749"/>
      <c r="DB128" s="521">
        <v>1</v>
      </c>
      <c r="DC128" s="564">
        <v>0</v>
      </c>
      <c r="DD128" s="564">
        <v>0</v>
      </c>
      <c r="DE128" s="564"/>
      <c r="DF128" s="564"/>
      <c r="DG128" s="564"/>
      <c r="DH128" s="564">
        <v>0</v>
      </c>
      <c r="DI128" s="564">
        <v>0</v>
      </c>
      <c r="DJ128" s="564">
        <f>DC128+DD128+DE128+DF128-DG128-DH128</f>
        <v>0</v>
      </c>
      <c r="DK128" s="564">
        <v>0</v>
      </c>
      <c r="DL128" s="527">
        <v>1</v>
      </c>
      <c r="DM128" s="569">
        <v>0</v>
      </c>
      <c r="DN128" s="569">
        <v>0</v>
      </c>
      <c r="DO128" s="569"/>
      <c r="DP128" s="569"/>
      <c r="DQ128" s="569"/>
      <c r="DR128" s="569"/>
      <c r="DS128" s="569"/>
      <c r="DT128" s="569">
        <f>DM128+DN128+DO128+DP128-DQ128-DR128</f>
        <v>0</v>
      </c>
      <c r="DU128" s="569">
        <v>0</v>
      </c>
      <c r="DV128" s="521">
        <v>1</v>
      </c>
      <c r="DW128" s="564">
        <v>0</v>
      </c>
      <c r="DX128" s="564">
        <v>0</v>
      </c>
      <c r="DY128" s="564"/>
      <c r="DZ128" s="564"/>
      <c r="EA128" s="564"/>
      <c r="EB128" s="564"/>
      <c r="EC128" s="564"/>
      <c r="ED128" s="564">
        <f>DW128+DX128+DY128+DZ128-EA128-EB128</f>
        <v>0</v>
      </c>
      <c r="EE128" s="564">
        <v>0</v>
      </c>
      <c r="EF128" s="513">
        <v>1</v>
      </c>
      <c r="EG128" s="558">
        <v>0</v>
      </c>
      <c r="EH128" s="558">
        <v>0</v>
      </c>
      <c r="EI128" s="558"/>
      <c r="EJ128" s="558"/>
      <c r="EK128" s="558"/>
      <c r="EL128" s="558">
        <v>0</v>
      </c>
      <c r="EM128" s="558">
        <v>0</v>
      </c>
      <c r="EN128" s="558">
        <f>EG128+EH128+EI128+EJ128-EK128-EL128</f>
        <v>0</v>
      </c>
      <c r="EO128" s="558">
        <v>0</v>
      </c>
      <c r="EP128" s="513">
        <v>1</v>
      </c>
      <c r="EQ128" s="872">
        <v>0</v>
      </c>
      <c r="ER128" s="872"/>
      <c r="ES128" s="558"/>
      <c r="ET128" s="558"/>
      <c r="EU128" s="558"/>
      <c r="EV128" s="872">
        <v>0</v>
      </c>
      <c r="EW128" s="558"/>
      <c r="EX128" s="872">
        <f>+EQ128+ER128-EU128-EV128</f>
        <v>0</v>
      </c>
      <c r="EY128" s="558"/>
      <c r="EZ128" s="536">
        <v>1</v>
      </c>
      <c r="FA128" s="575">
        <v>0</v>
      </c>
      <c r="FB128" s="575">
        <v>0</v>
      </c>
      <c r="FC128" s="575"/>
      <c r="FD128" s="575"/>
      <c r="FE128" s="575"/>
      <c r="FF128" s="575">
        <v>0</v>
      </c>
      <c r="FG128" s="575">
        <v>0</v>
      </c>
      <c r="FH128" s="575">
        <f>+FA128+FB128+FC128-FE128-FF128</f>
        <v>0</v>
      </c>
      <c r="FI128" s="575">
        <v>0</v>
      </c>
      <c r="FJ128" s="521">
        <v>1</v>
      </c>
      <c r="FK128" s="564"/>
      <c r="FL128" s="564">
        <v>0</v>
      </c>
      <c r="FM128" s="564"/>
      <c r="FN128" s="564"/>
      <c r="FO128" s="564"/>
      <c r="FP128" s="564">
        <v>0</v>
      </c>
      <c r="FQ128" s="564">
        <v>0</v>
      </c>
      <c r="FR128" s="564">
        <f>FK128+FL128+FM128+FN128-FO128-FP128</f>
        <v>0</v>
      </c>
      <c r="FS128" s="564"/>
    </row>
    <row r="129" spans="1:175">
      <c r="A129" s="543">
        <v>2</v>
      </c>
      <c r="B129" s="873">
        <v>0</v>
      </c>
      <c r="C129" s="544">
        <v>0</v>
      </c>
      <c r="D129" s="544">
        <v>0</v>
      </c>
      <c r="E129" s="544">
        <v>0</v>
      </c>
      <c r="F129" s="545">
        <v>0</v>
      </c>
      <c r="G129" s="544">
        <v>0</v>
      </c>
      <c r="H129" s="544">
        <v>558</v>
      </c>
      <c r="I129" s="544">
        <f t="shared" ref="I129:I135" si="135">+B129+C129+D129+E129-F129-G129</f>
        <v>0</v>
      </c>
      <c r="J129" s="544">
        <v>0</v>
      </c>
      <c r="K129" s="594">
        <v>2</v>
      </c>
      <c r="L129" s="581">
        <v>0</v>
      </c>
      <c r="M129" s="581">
        <v>0</v>
      </c>
      <c r="N129" s="581"/>
      <c r="O129" s="581"/>
      <c r="P129" s="581"/>
      <c r="Q129" s="581">
        <v>0</v>
      </c>
      <c r="R129" s="581">
        <v>0</v>
      </c>
      <c r="S129" s="581">
        <f t="shared" ref="S129:S135" si="136">L129+M129+N129+O129-P129-Q129</f>
        <v>0</v>
      </c>
      <c r="T129" s="581">
        <v>0</v>
      </c>
      <c r="U129" s="761">
        <v>2</v>
      </c>
      <c r="V129" s="661">
        <v>0</v>
      </c>
      <c r="W129" s="661">
        <v>0</v>
      </c>
      <c r="X129" s="661"/>
      <c r="Y129" s="661"/>
      <c r="Z129" s="661"/>
      <c r="AA129" s="661">
        <v>0</v>
      </c>
      <c r="AB129" s="661">
        <v>0</v>
      </c>
      <c r="AC129" s="661">
        <f t="shared" ref="AC129:AC135" si="137">V129+W129+X129+Y129-Z129-AA129</f>
        <v>0</v>
      </c>
      <c r="AD129" s="661">
        <v>0</v>
      </c>
      <c r="AE129" s="509">
        <v>2</v>
      </c>
      <c r="AF129" s="554"/>
      <c r="AG129" s="554"/>
      <c r="AH129" s="554"/>
      <c r="AI129" s="554"/>
      <c r="AJ129" s="554"/>
      <c r="AK129" s="554"/>
      <c r="AL129" s="554"/>
      <c r="AM129" s="554">
        <f t="shared" ref="AM129:AM135" si="138">AF129+AG129+AH129+AI129-AJ129-AK129</f>
        <v>0</v>
      </c>
      <c r="AN129" s="554"/>
      <c r="AO129" s="513">
        <v>2</v>
      </c>
      <c r="AP129" s="558">
        <v>0</v>
      </c>
      <c r="AQ129" s="558">
        <v>0</v>
      </c>
      <c r="AR129" s="558"/>
      <c r="AS129" s="558"/>
      <c r="AT129" s="558"/>
      <c r="AU129" s="558">
        <v>0</v>
      </c>
      <c r="AV129" s="558">
        <v>0</v>
      </c>
      <c r="AW129" s="558">
        <f t="shared" ref="AW129:AW135" si="139">AP129+AQ129+AR129+AS129-AT129-AU129</f>
        <v>0</v>
      </c>
      <c r="AX129" s="558">
        <v>0</v>
      </c>
      <c r="AY129" s="527">
        <v>2</v>
      </c>
      <c r="AZ129" s="569">
        <v>55</v>
      </c>
      <c r="BA129" s="569"/>
      <c r="BB129" s="569"/>
      <c r="BC129" s="569"/>
      <c r="BD129" s="569"/>
      <c r="BE129" s="569"/>
      <c r="BF129" s="569">
        <v>0</v>
      </c>
      <c r="BG129" s="569">
        <f t="shared" ref="BG129:BG135" si="140">AZ129+BA129+BB129+BC129-BD129-BE129</f>
        <v>55</v>
      </c>
      <c r="BH129" s="569">
        <v>7</v>
      </c>
      <c r="BI129" s="702">
        <v>2</v>
      </c>
      <c r="BJ129" s="672">
        <v>0</v>
      </c>
      <c r="BK129" s="672"/>
      <c r="BL129" s="672"/>
      <c r="BM129" s="672"/>
      <c r="BN129" s="672"/>
      <c r="BO129" s="672"/>
      <c r="BP129" s="672"/>
      <c r="BQ129" s="962"/>
      <c r="BR129" s="962"/>
      <c r="BS129" s="962"/>
      <c r="BT129" s="962"/>
      <c r="BU129" s="963">
        <f t="shared" si="134"/>
        <v>0</v>
      </c>
      <c r="BV129" s="672">
        <f t="shared" ref="BV129:BV135" si="141">BJ129+BK129+BL129+BM129-BN129-BO129</f>
        <v>0</v>
      </c>
      <c r="BW129" s="672"/>
      <c r="BX129" s="521">
        <v>2</v>
      </c>
      <c r="BY129" s="564"/>
      <c r="BZ129" s="564"/>
      <c r="CA129" s="564"/>
      <c r="CB129" s="564"/>
      <c r="CC129" s="564"/>
      <c r="CD129" s="564"/>
      <c r="CE129" s="564"/>
      <c r="CF129" s="564">
        <f t="shared" ref="CF129:CF135" si="142">BY129+BZ129+CA129+CB129-CC129-CD129</f>
        <v>0</v>
      </c>
      <c r="CG129" s="564"/>
      <c r="CH129" s="649">
        <v>2</v>
      </c>
      <c r="CI129" s="677">
        <v>0</v>
      </c>
      <c r="CJ129" s="677"/>
      <c r="CK129" s="677"/>
      <c r="CL129" s="677"/>
      <c r="CM129" s="677"/>
      <c r="CN129" s="677">
        <v>0</v>
      </c>
      <c r="CO129" s="677">
        <v>0</v>
      </c>
      <c r="CP129" s="677">
        <f t="shared" ref="CP129:CP135" si="143">CI129+CJ129+CK129+CL129-CM129-CN129</f>
        <v>0</v>
      </c>
      <c r="CQ129" s="677">
        <v>0</v>
      </c>
      <c r="CR129" s="743">
        <v>2</v>
      </c>
      <c r="CS129" s="749"/>
      <c r="CT129" s="749"/>
      <c r="CU129" s="749"/>
      <c r="CV129" s="749"/>
      <c r="CW129" s="749"/>
      <c r="CX129" s="749"/>
      <c r="CY129" s="749"/>
      <c r="CZ129" s="749">
        <f t="shared" ref="CZ129:CZ135" si="144">CS129+CT129+CU129+CV129-CW129-CX129</f>
        <v>0</v>
      </c>
      <c r="DA129" s="749"/>
      <c r="DB129" s="521">
        <v>2</v>
      </c>
      <c r="DC129" s="564"/>
      <c r="DD129" s="564"/>
      <c r="DE129" s="564"/>
      <c r="DF129" s="564"/>
      <c r="DG129" s="564"/>
      <c r="DH129" s="564"/>
      <c r="DI129" s="564"/>
      <c r="DJ129" s="564">
        <f t="shared" ref="DJ129:DJ135" si="145">DC129+DD129+DE129+DF129-DG129-DH129</f>
        <v>0</v>
      </c>
      <c r="DK129" s="564">
        <v>0</v>
      </c>
      <c r="DL129" s="527">
        <v>2</v>
      </c>
      <c r="DM129" s="569"/>
      <c r="DN129" s="569"/>
      <c r="DO129" s="569"/>
      <c r="DP129" s="569"/>
      <c r="DQ129" s="569"/>
      <c r="DR129" s="569"/>
      <c r="DS129" s="569"/>
      <c r="DT129" s="569">
        <f t="shared" ref="DT129:DT135" si="146">DM129+DN129+DO129+DP129-DQ129-DR129</f>
        <v>0</v>
      </c>
      <c r="DU129" s="569">
        <v>0</v>
      </c>
      <c r="DV129" s="521">
        <v>2</v>
      </c>
      <c r="DW129" s="564"/>
      <c r="DX129" s="564"/>
      <c r="DY129" s="564"/>
      <c r="DZ129" s="564"/>
      <c r="EA129" s="564"/>
      <c r="EB129" s="564"/>
      <c r="EC129" s="564"/>
      <c r="ED129" s="564">
        <f t="shared" ref="ED129:ED135" si="147">DW129+DX129+DY129+DZ129-EA129-EB129</f>
        <v>0</v>
      </c>
      <c r="EE129" s="564">
        <v>0</v>
      </c>
      <c r="EF129" s="513">
        <v>2</v>
      </c>
      <c r="EG129" s="558">
        <v>0</v>
      </c>
      <c r="EH129" s="558">
        <v>0</v>
      </c>
      <c r="EI129" s="558"/>
      <c r="EJ129" s="558"/>
      <c r="EK129" s="558"/>
      <c r="EL129" s="558">
        <v>0</v>
      </c>
      <c r="EM129" s="558">
        <v>0</v>
      </c>
      <c r="EN129" s="558">
        <f t="shared" ref="EN129:EN135" si="148">EG129+EH129+EI129+EJ129-EK129-EL129</f>
        <v>0</v>
      </c>
      <c r="EO129" s="558">
        <v>0</v>
      </c>
      <c r="EP129" s="513">
        <v>2</v>
      </c>
      <c r="EQ129" s="872">
        <v>0</v>
      </c>
      <c r="ER129" s="872"/>
      <c r="ES129" s="558"/>
      <c r="ET129" s="558"/>
      <c r="EU129" s="558"/>
      <c r="EV129" s="872">
        <v>0</v>
      </c>
      <c r="EW129" s="558"/>
      <c r="EX129" s="872">
        <f>+EQ129+ER129-EU129-EV129</f>
        <v>0</v>
      </c>
      <c r="EY129" s="558"/>
      <c r="EZ129" s="536">
        <v>2</v>
      </c>
      <c r="FA129" s="575">
        <v>0</v>
      </c>
      <c r="FB129" s="575">
        <v>0</v>
      </c>
      <c r="FC129" s="575"/>
      <c r="FD129" s="575"/>
      <c r="FE129" s="575"/>
      <c r="FF129" s="575">
        <v>0</v>
      </c>
      <c r="FG129" s="575">
        <v>0</v>
      </c>
      <c r="FH129" s="575">
        <f t="shared" ref="FH129:FH135" si="149">+FA129+FB129+FC129-FE129-FF129</f>
        <v>0</v>
      </c>
      <c r="FI129" s="575">
        <v>0</v>
      </c>
      <c r="FJ129" s="521">
        <v>2</v>
      </c>
      <c r="FK129" s="564">
        <v>0</v>
      </c>
      <c r="FL129" s="564">
        <v>0</v>
      </c>
      <c r="FM129" s="564"/>
      <c r="FN129" s="564"/>
      <c r="FO129" s="564"/>
      <c r="FP129" s="564">
        <v>0</v>
      </c>
      <c r="FQ129" s="564">
        <v>0</v>
      </c>
      <c r="FR129" s="564">
        <f t="shared" ref="FR129:FR135" si="150">FK129+FL129+FM129+FN129-FO129-FP129</f>
        <v>0</v>
      </c>
      <c r="FS129" s="564">
        <v>0</v>
      </c>
    </row>
    <row r="130" spans="1:175">
      <c r="A130" s="543">
        <v>3</v>
      </c>
      <c r="B130" s="769">
        <v>0</v>
      </c>
      <c r="C130" s="544">
        <v>0</v>
      </c>
      <c r="D130" s="544">
        <v>0</v>
      </c>
      <c r="E130" s="544">
        <v>0</v>
      </c>
      <c r="F130" s="545">
        <v>0</v>
      </c>
      <c r="G130" s="544">
        <v>0</v>
      </c>
      <c r="H130" s="544">
        <v>558</v>
      </c>
      <c r="I130" s="544">
        <f t="shared" si="135"/>
        <v>0</v>
      </c>
      <c r="J130" s="544">
        <v>0</v>
      </c>
      <c r="K130" s="594">
        <v>3</v>
      </c>
      <c r="L130" s="581">
        <v>0</v>
      </c>
      <c r="M130" s="581">
        <v>0</v>
      </c>
      <c r="N130" s="581"/>
      <c r="O130" s="581"/>
      <c r="P130" s="581"/>
      <c r="Q130" s="581">
        <v>0</v>
      </c>
      <c r="R130" s="581">
        <v>0</v>
      </c>
      <c r="S130" s="581">
        <f t="shared" si="136"/>
        <v>0</v>
      </c>
      <c r="T130" s="581">
        <v>0</v>
      </c>
      <c r="U130" s="761">
        <v>3</v>
      </c>
      <c r="V130" s="661">
        <v>0</v>
      </c>
      <c r="W130" s="661">
        <v>0</v>
      </c>
      <c r="X130" s="661"/>
      <c r="Y130" s="661"/>
      <c r="Z130" s="661"/>
      <c r="AA130" s="661">
        <v>0</v>
      </c>
      <c r="AB130" s="661">
        <v>0</v>
      </c>
      <c r="AC130" s="661">
        <f t="shared" si="137"/>
        <v>0</v>
      </c>
      <c r="AD130" s="661">
        <v>0</v>
      </c>
      <c r="AE130" s="509">
        <v>3</v>
      </c>
      <c r="AF130" s="554">
        <v>0</v>
      </c>
      <c r="AG130" s="554"/>
      <c r="AH130" s="554"/>
      <c r="AI130" s="554"/>
      <c r="AJ130" s="554"/>
      <c r="AK130" s="554">
        <v>0</v>
      </c>
      <c r="AL130" s="554">
        <v>0</v>
      </c>
      <c r="AM130" s="554">
        <f t="shared" si="138"/>
        <v>0</v>
      </c>
      <c r="AN130" s="554">
        <v>0</v>
      </c>
      <c r="AO130" s="513">
        <v>3</v>
      </c>
      <c r="AP130" s="558">
        <v>0</v>
      </c>
      <c r="AQ130" s="558">
        <v>0</v>
      </c>
      <c r="AR130" s="558"/>
      <c r="AS130" s="558"/>
      <c r="AT130" s="558"/>
      <c r="AU130" s="558">
        <v>0</v>
      </c>
      <c r="AV130" s="558">
        <v>0</v>
      </c>
      <c r="AW130" s="558">
        <f t="shared" si="139"/>
        <v>0</v>
      </c>
      <c r="AX130" s="558">
        <v>0</v>
      </c>
      <c r="AY130" s="527">
        <v>3</v>
      </c>
      <c r="AZ130" s="569">
        <v>22</v>
      </c>
      <c r="BA130" s="569"/>
      <c r="BB130" s="569"/>
      <c r="BC130" s="569"/>
      <c r="BD130" s="569"/>
      <c r="BE130" s="569"/>
      <c r="BF130" s="569">
        <v>0</v>
      </c>
      <c r="BG130" s="569">
        <f t="shared" si="140"/>
        <v>22</v>
      </c>
      <c r="BH130" s="569">
        <v>30</v>
      </c>
      <c r="BI130" s="702">
        <v>3</v>
      </c>
      <c r="BJ130" s="672">
        <v>280</v>
      </c>
      <c r="BK130" s="672"/>
      <c r="BL130" s="672">
        <v>35</v>
      </c>
      <c r="BM130" s="672"/>
      <c r="BN130" s="672"/>
      <c r="BO130" s="672">
        <v>95</v>
      </c>
      <c r="BP130" s="672">
        <v>0</v>
      </c>
      <c r="BQ130" s="965"/>
      <c r="BR130" s="965"/>
      <c r="BS130" s="965"/>
      <c r="BT130" s="965"/>
      <c r="BU130" s="963">
        <f t="shared" si="134"/>
        <v>0</v>
      </c>
      <c r="BV130" s="672">
        <f t="shared" si="141"/>
        <v>220</v>
      </c>
      <c r="BW130" s="672">
        <v>7</v>
      </c>
      <c r="BX130" s="521">
        <v>3</v>
      </c>
      <c r="BY130" s="564"/>
      <c r="BZ130" s="564"/>
      <c r="CA130" s="564"/>
      <c r="CB130" s="564"/>
      <c r="CC130" s="564"/>
      <c r="CD130" s="564"/>
      <c r="CE130" s="564"/>
      <c r="CF130" s="564">
        <f t="shared" si="142"/>
        <v>0</v>
      </c>
      <c r="CG130" s="564"/>
      <c r="CH130" s="649">
        <v>3</v>
      </c>
      <c r="CI130" s="677"/>
      <c r="CJ130" s="677"/>
      <c r="CK130" s="677"/>
      <c r="CL130" s="677"/>
      <c r="CM130" s="677"/>
      <c r="CN130" s="677"/>
      <c r="CO130" s="677"/>
      <c r="CP130" s="677">
        <f t="shared" si="143"/>
        <v>0</v>
      </c>
      <c r="CQ130" s="677"/>
      <c r="CR130" s="743">
        <v>3</v>
      </c>
      <c r="CS130" s="749"/>
      <c r="CT130" s="749"/>
      <c r="CU130" s="749"/>
      <c r="CV130" s="749"/>
      <c r="CW130" s="749"/>
      <c r="CX130" s="749"/>
      <c r="CY130" s="749"/>
      <c r="CZ130" s="749">
        <f t="shared" si="144"/>
        <v>0</v>
      </c>
      <c r="DA130" s="749"/>
      <c r="DB130" s="521">
        <v>3</v>
      </c>
      <c r="DC130" s="564"/>
      <c r="DD130" s="564"/>
      <c r="DE130" s="564"/>
      <c r="DF130" s="564"/>
      <c r="DG130" s="564"/>
      <c r="DH130" s="564"/>
      <c r="DI130" s="564"/>
      <c r="DJ130" s="564">
        <f t="shared" si="145"/>
        <v>0</v>
      </c>
      <c r="DK130" s="564"/>
      <c r="DL130" s="527">
        <v>3</v>
      </c>
      <c r="DM130" s="569"/>
      <c r="DN130" s="569"/>
      <c r="DO130" s="569"/>
      <c r="DP130" s="569"/>
      <c r="DQ130" s="569"/>
      <c r="DR130" s="569"/>
      <c r="DS130" s="569"/>
      <c r="DT130" s="569">
        <f t="shared" si="146"/>
        <v>0</v>
      </c>
      <c r="DU130" s="569">
        <v>0</v>
      </c>
      <c r="DV130" s="521">
        <v>3</v>
      </c>
      <c r="DW130" s="564"/>
      <c r="DX130" s="564"/>
      <c r="DY130" s="564"/>
      <c r="DZ130" s="564"/>
      <c r="EA130" s="564"/>
      <c r="EB130" s="564"/>
      <c r="EC130" s="564"/>
      <c r="ED130" s="564">
        <f t="shared" si="147"/>
        <v>0</v>
      </c>
      <c r="EE130" s="564">
        <v>0</v>
      </c>
      <c r="EF130" s="513">
        <v>3</v>
      </c>
      <c r="EG130" s="558">
        <v>0</v>
      </c>
      <c r="EH130" s="558">
        <v>0</v>
      </c>
      <c r="EI130" s="558"/>
      <c r="EJ130" s="558"/>
      <c r="EK130" s="558"/>
      <c r="EL130" s="558">
        <v>0</v>
      </c>
      <c r="EM130" s="558">
        <v>0</v>
      </c>
      <c r="EN130" s="558">
        <f t="shared" si="148"/>
        <v>0</v>
      </c>
      <c r="EO130" s="558">
        <v>0</v>
      </c>
      <c r="EP130" s="513">
        <v>3</v>
      </c>
      <c r="EQ130" s="872">
        <v>0</v>
      </c>
      <c r="ER130" s="872"/>
      <c r="ES130" s="558"/>
      <c r="ET130" s="558"/>
      <c r="EU130" s="558"/>
      <c r="EV130" s="872">
        <v>0</v>
      </c>
      <c r="EW130" s="558"/>
      <c r="EX130" s="872">
        <f t="shared" ref="EX130:EX135" si="151">+EQ130+ER130-EU130-EV130</f>
        <v>0</v>
      </c>
      <c r="EY130" s="558"/>
      <c r="EZ130" s="536">
        <v>3</v>
      </c>
      <c r="FA130" s="575">
        <v>0</v>
      </c>
      <c r="FB130" s="575">
        <v>0</v>
      </c>
      <c r="FC130" s="575"/>
      <c r="FD130" s="575"/>
      <c r="FE130" s="575"/>
      <c r="FF130" s="575">
        <v>0</v>
      </c>
      <c r="FG130" s="575">
        <v>0</v>
      </c>
      <c r="FH130" s="575">
        <f t="shared" si="149"/>
        <v>0</v>
      </c>
      <c r="FI130" s="575">
        <v>0</v>
      </c>
      <c r="FJ130" s="521">
        <v>3</v>
      </c>
      <c r="FK130" s="564"/>
      <c r="FL130" s="564"/>
      <c r="FM130" s="564"/>
      <c r="FN130" s="564"/>
      <c r="FO130" s="564"/>
      <c r="FP130" s="564"/>
      <c r="FQ130" s="564"/>
      <c r="FR130" s="564">
        <f t="shared" si="150"/>
        <v>0</v>
      </c>
      <c r="FS130" s="564"/>
    </row>
    <row r="131" spans="1:175">
      <c r="A131" s="543">
        <v>4</v>
      </c>
      <c r="B131" s="874">
        <v>0</v>
      </c>
      <c r="C131" s="544">
        <v>0</v>
      </c>
      <c r="D131" s="544">
        <v>0</v>
      </c>
      <c r="E131" s="544">
        <v>0</v>
      </c>
      <c r="F131" s="545">
        <v>0</v>
      </c>
      <c r="G131" s="544">
        <v>0</v>
      </c>
      <c r="H131" s="544">
        <v>558</v>
      </c>
      <c r="I131" s="544">
        <f t="shared" si="135"/>
        <v>0</v>
      </c>
      <c r="J131" s="544">
        <v>0</v>
      </c>
      <c r="K131" s="594">
        <v>4</v>
      </c>
      <c r="L131" s="581">
        <v>0</v>
      </c>
      <c r="M131" s="581">
        <v>0</v>
      </c>
      <c r="N131" s="581"/>
      <c r="O131" s="581"/>
      <c r="P131" s="581"/>
      <c r="Q131" s="581">
        <v>0</v>
      </c>
      <c r="R131" s="581">
        <v>0</v>
      </c>
      <c r="S131" s="581">
        <f t="shared" si="136"/>
        <v>0</v>
      </c>
      <c r="T131" s="581">
        <v>0</v>
      </c>
      <c r="U131" s="761">
        <v>4</v>
      </c>
      <c r="V131" s="661">
        <v>0</v>
      </c>
      <c r="W131" s="661">
        <v>0</v>
      </c>
      <c r="X131" s="661"/>
      <c r="Y131" s="661"/>
      <c r="Z131" s="661"/>
      <c r="AA131" s="661">
        <v>0</v>
      </c>
      <c r="AB131" s="661">
        <v>0</v>
      </c>
      <c r="AC131" s="661">
        <f t="shared" si="137"/>
        <v>0</v>
      </c>
      <c r="AD131" s="661">
        <v>0</v>
      </c>
      <c r="AE131" s="509">
        <v>4</v>
      </c>
      <c r="AF131" s="554">
        <v>0</v>
      </c>
      <c r="AG131" s="554">
        <v>0</v>
      </c>
      <c r="AH131" s="554"/>
      <c r="AI131" s="554"/>
      <c r="AJ131" s="554"/>
      <c r="AK131" s="554">
        <v>0</v>
      </c>
      <c r="AL131" s="554">
        <v>0</v>
      </c>
      <c r="AM131" s="554">
        <f t="shared" si="138"/>
        <v>0</v>
      </c>
      <c r="AN131" s="554">
        <v>0</v>
      </c>
      <c r="AO131" s="513">
        <v>4</v>
      </c>
      <c r="AP131" s="558">
        <v>0</v>
      </c>
      <c r="AQ131" s="558">
        <v>0</v>
      </c>
      <c r="AR131" s="558"/>
      <c r="AS131" s="558"/>
      <c r="AT131" s="558"/>
      <c r="AU131" s="558">
        <v>0</v>
      </c>
      <c r="AV131" s="558">
        <v>0</v>
      </c>
      <c r="AW131" s="558">
        <f t="shared" si="139"/>
        <v>0</v>
      </c>
      <c r="AX131" s="558">
        <v>0</v>
      </c>
      <c r="AY131" s="527">
        <v>4</v>
      </c>
      <c r="AZ131" s="569">
        <v>194</v>
      </c>
      <c r="BA131" s="569"/>
      <c r="BB131" s="569"/>
      <c r="BC131" s="569"/>
      <c r="BD131" s="569"/>
      <c r="BE131" s="569"/>
      <c r="BF131" s="569">
        <v>2800</v>
      </c>
      <c r="BG131" s="569">
        <f>AZ131+BA131+BB131+BC131-BD131-BE131</f>
        <v>194</v>
      </c>
      <c r="BH131" s="569">
        <v>35</v>
      </c>
      <c r="BI131" s="702">
        <v>4</v>
      </c>
      <c r="BJ131" s="672">
        <v>386</v>
      </c>
      <c r="BK131" s="672"/>
      <c r="BL131" s="672">
        <v>56</v>
      </c>
      <c r="BM131" s="672"/>
      <c r="BN131" s="672"/>
      <c r="BO131" s="672">
        <v>140</v>
      </c>
      <c r="BP131" s="672">
        <v>10000</v>
      </c>
      <c r="BQ131" s="965"/>
      <c r="BR131" s="962"/>
      <c r="BS131" s="962">
        <v>452</v>
      </c>
      <c r="BT131" s="962"/>
      <c r="BU131" s="963">
        <f t="shared" si="134"/>
        <v>-452</v>
      </c>
      <c r="BV131" s="672">
        <f t="shared" si="141"/>
        <v>302</v>
      </c>
      <c r="BW131" s="672">
        <v>32</v>
      </c>
      <c r="BX131" s="521">
        <v>4</v>
      </c>
      <c r="BY131" s="564">
        <v>0</v>
      </c>
      <c r="BZ131" s="564"/>
      <c r="CA131" s="564"/>
      <c r="CB131" s="564"/>
      <c r="CC131" s="564"/>
      <c r="CD131" s="564">
        <v>0</v>
      </c>
      <c r="CE131" s="564">
        <v>0</v>
      </c>
      <c r="CF131" s="564">
        <f t="shared" si="142"/>
        <v>0</v>
      </c>
      <c r="CG131" s="564">
        <v>0</v>
      </c>
      <c r="CH131" s="649">
        <v>4</v>
      </c>
      <c r="CI131" s="677">
        <v>0</v>
      </c>
      <c r="CJ131" s="677"/>
      <c r="CK131" s="677"/>
      <c r="CL131" s="677"/>
      <c r="CM131" s="677"/>
      <c r="CN131" s="677">
        <v>0</v>
      </c>
      <c r="CO131" s="677">
        <v>0</v>
      </c>
      <c r="CP131" s="677">
        <f t="shared" si="143"/>
        <v>0</v>
      </c>
      <c r="CQ131" s="677">
        <v>0</v>
      </c>
      <c r="CR131" s="743">
        <v>4</v>
      </c>
      <c r="CS131" s="749">
        <v>0</v>
      </c>
      <c r="CT131" s="749"/>
      <c r="CU131" s="749"/>
      <c r="CV131" s="749"/>
      <c r="CW131" s="749"/>
      <c r="CX131" s="749">
        <v>0</v>
      </c>
      <c r="CY131" s="749">
        <v>0</v>
      </c>
      <c r="CZ131" s="749">
        <f t="shared" si="144"/>
        <v>0</v>
      </c>
      <c r="DA131" s="749">
        <v>0</v>
      </c>
      <c r="DB131" s="521">
        <v>4</v>
      </c>
      <c r="DC131" s="564">
        <v>0</v>
      </c>
      <c r="DD131" s="564">
        <v>0</v>
      </c>
      <c r="DE131" s="564"/>
      <c r="DF131" s="564"/>
      <c r="DG131" s="564"/>
      <c r="DH131" s="564">
        <v>0</v>
      </c>
      <c r="DI131" s="564">
        <v>0</v>
      </c>
      <c r="DJ131" s="564">
        <f t="shared" si="145"/>
        <v>0</v>
      </c>
      <c r="DK131" s="564">
        <v>0</v>
      </c>
      <c r="DL131" s="527">
        <v>4</v>
      </c>
      <c r="DM131" s="569">
        <v>0</v>
      </c>
      <c r="DN131" s="569">
        <v>0</v>
      </c>
      <c r="DO131" s="569"/>
      <c r="DP131" s="569"/>
      <c r="DQ131" s="569"/>
      <c r="DR131" s="569"/>
      <c r="DS131" s="569"/>
      <c r="DT131" s="569">
        <f t="shared" si="146"/>
        <v>0</v>
      </c>
      <c r="DU131" s="569">
        <v>0</v>
      </c>
      <c r="DV131" s="521">
        <v>4</v>
      </c>
      <c r="DW131" s="564">
        <v>0</v>
      </c>
      <c r="DX131" s="564">
        <v>0</v>
      </c>
      <c r="DY131" s="564"/>
      <c r="DZ131" s="564"/>
      <c r="EA131" s="564"/>
      <c r="EB131" s="564">
        <v>0</v>
      </c>
      <c r="EC131" s="564">
        <v>0</v>
      </c>
      <c r="ED131" s="564">
        <f t="shared" si="147"/>
        <v>0</v>
      </c>
      <c r="EE131" s="564">
        <v>0</v>
      </c>
      <c r="EF131" s="513">
        <v>4</v>
      </c>
      <c r="EG131" s="558">
        <v>0</v>
      </c>
      <c r="EH131" s="558">
        <v>0</v>
      </c>
      <c r="EI131" s="558"/>
      <c r="EJ131" s="558"/>
      <c r="EK131" s="558"/>
      <c r="EL131" s="558">
        <v>0</v>
      </c>
      <c r="EM131" s="558">
        <v>0</v>
      </c>
      <c r="EN131" s="558">
        <f t="shared" si="148"/>
        <v>0</v>
      </c>
      <c r="EO131" s="558">
        <v>0</v>
      </c>
      <c r="EP131" s="513">
        <v>4</v>
      </c>
      <c r="EQ131" s="872">
        <v>0</v>
      </c>
      <c r="ER131" s="872"/>
      <c r="ES131" s="558"/>
      <c r="ET131" s="558"/>
      <c r="EU131" s="558"/>
      <c r="EV131" s="872">
        <v>0</v>
      </c>
      <c r="EW131" s="558"/>
      <c r="EX131" s="872">
        <f t="shared" si="151"/>
        <v>0</v>
      </c>
      <c r="EY131" s="558"/>
      <c r="EZ131" s="536">
        <v>4</v>
      </c>
      <c r="FA131" s="575"/>
      <c r="FB131" s="575"/>
      <c r="FC131" s="575"/>
      <c r="FD131" s="575"/>
      <c r="FE131" s="575"/>
      <c r="FF131" s="575"/>
      <c r="FG131" s="575"/>
      <c r="FH131" s="575">
        <f t="shared" si="149"/>
        <v>0</v>
      </c>
      <c r="FI131" s="575"/>
      <c r="FJ131" s="521">
        <v>4</v>
      </c>
      <c r="FK131" s="564"/>
      <c r="FL131" s="564">
        <v>0</v>
      </c>
      <c r="FM131" s="564"/>
      <c r="FN131" s="564"/>
      <c r="FO131" s="564"/>
      <c r="FP131" s="564"/>
      <c r="FQ131" s="564"/>
      <c r="FR131" s="564">
        <f t="shared" si="150"/>
        <v>0</v>
      </c>
      <c r="FS131" s="564"/>
    </row>
    <row r="132" spans="1:175">
      <c r="A132" s="543">
        <v>5</v>
      </c>
      <c r="B132" s="769">
        <v>0</v>
      </c>
      <c r="C132" s="544">
        <v>0</v>
      </c>
      <c r="D132" s="544">
        <v>0</v>
      </c>
      <c r="E132" s="544">
        <v>0</v>
      </c>
      <c r="F132" s="545">
        <v>0</v>
      </c>
      <c r="G132" s="544">
        <v>0</v>
      </c>
      <c r="H132" s="544">
        <v>558</v>
      </c>
      <c r="I132" s="544">
        <f t="shared" si="135"/>
        <v>0</v>
      </c>
      <c r="J132" s="544">
        <v>0</v>
      </c>
      <c r="K132" s="594">
        <v>5</v>
      </c>
      <c r="L132" s="581">
        <v>0</v>
      </c>
      <c r="M132" s="581">
        <v>0</v>
      </c>
      <c r="N132" s="581"/>
      <c r="O132" s="581"/>
      <c r="P132" s="581"/>
      <c r="Q132" s="581">
        <v>0</v>
      </c>
      <c r="R132" s="581">
        <v>0</v>
      </c>
      <c r="S132" s="581">
        <f t="shared" si="136"/>
        <v>0</v>
      </c>
      <c r="T132" s="581">
        <v>0</v>
      </c>
      <c r="U132" s="761">
        <v>5</v>
      </c>
      <c r="V132" s="661">
        <v>0</v>
      </c>
      <c r="W132" s="661"/>
      <c r="X132" s="661"/>
      <c r="Y132" s="661"/>
      <c r="Z132" s="661"/>
      <c r="AA132" s="661">
        <v>0</v>
      </c>
      <c r="AB132" s="661">
        <v>0</v>
      </c>
      <c r="AC132" s="661">
        <f t="shared" si="137"/>
        <v>0</v>
      </c>
      <c r="AD132" s="661">
        <v>0</v>
      </c>
      <c r="AE132" s="509">
        <v>5</v>
      </c>
      <c r="AF132" s="554"/>
      <c r="AG132" s="554"/>
      <c r="AH132" s="554"/>
      <c r="AI132" s="554"/>
      <c r="AJ132" s="554"/>
      <c r="AK132" s="554"/>
      <c r="AL132" s="554"/>
      <c r="AM132" s="554">
        <f t="shared" si="138"/>
        <v>0</v>
      </c>
      <c r="AN132" s="554">
        <v>0</v>
      </c>
      <c r="AO132" s="513">
        <v>5</v>
      </c>
      <c r="AP132" s="558">
        <v>0</v>
      </c>
      <c r="AQ132" s="558">
        <v>0</v>
      </c>
      <c r="AR132" s="558"/>
      <c r="AS132" s="558"/>
      <c r="AT132" s="558"/>
      <c r="AU132" s="558">
        <v>0</v>
      </c>
      <c r="AV132" s="558">
        <v>0</v>
      </c>
      <c r="AW132" s="558">
        <f t="shared" si="139"/>
        <v>0</v>
      </c>
      <c r="AX132" s="558">
        <v>0</v>
      </c>
      <c r="AY132" s="527">
        <v>5</v>
      </c>
      <c r="AZ132" s="569">
        <v>19</v>
      </c>
      <c r="BA132" s="569"/>
      <c r="BB132" s="569"/>
      <c r="BC132" s="569"/>
      <c r="BD132" s="569"/>
      <c r="BE132" s="569"/>
      <c r="BF132" s="569">
        <v>0</v>
      </c>
      <c r="BG132" s="569">
        <f t="shared" si="140"/>
        <v>19</v>
      </c>
      <c r="BH132" s="569">
        <v>23</v>
      </c>
      <c r="BI132" s="702">
        <v>5</v>
      </c>
      <c r="BJ132" s="672">
        <v>1210</v>
      </c>
      <c r="BK132" s="672"/>
      <c r="BL132" s="672">
        <v>145</v>
      </c>
      <c r="BM132" s="672"/>
      <c r="BN132" s="672"/>
      <c r="BO132" s="672">
        <v>356</v>
      </c>
      <c r="BP132" s="672">
        <v>10000</v>
      </c>
      <c r="BQ132" s="965"/>
      <c r="BR132" s="962"/>
      <c r="BS132" s="962"/>
      <c r="BT132" s="962"/>
      <c r="BU132" s="963">
        <f t="shared" si="134"/>
        <v>0</v>
      </c>
      <c r="BV132" s="672">
        <f>+BJ132+BK132+BL132+BM132-BN132-BO132</f>
        <v>999</v>
      </c>
      <c r="BW132" s="672">
        <v>53</v>
      </c>
      <c r="BX132" s="521">
        <v>5</v>
      </c>
      <c r="BY132" s="564">
        <v>0</v>
      </c>
      <c r="BZ132" s="564">
        <v>0</v>
      </c>
      <c r="CA132" s="564"/>
      <c r="CB132" s="564"/>
      <c r="CC132" s="564"/>
      <c r="CD132" s="564">
        <v>0</v>
      </c>
      <c r="CE132" s="564">
        <v>0</v>
      </c>
      <c r="CF132" s="564">
        <f t="shared" si="142"/>
        <v>0</v>
      </c>
      <c r="CG132" s="564">
        <v>0</v>
      </c>
      <c r="CH132" s="649">
        <v>5</v>
      </c>
      <c r="CI132" s="677">
        <v>0</v>
      </c>
      <c r="CJ132" s="677"/>
      <c r="CK132" s="677"/>
      <c r="CL132" s="677"/>
      <c r="CM132" s="677"/>
      <c r="CN132" s="677"/>
      <c r="CO132" s="677"/>
      <c r="CP132" s="677">
        <f t="shared" si="143"/>
        <v>0</v>
      </c>
      <c r="CQ132" s="677"/>
      <c r="CR132" s="743">
        <v>5</v>
      </c>
      <c r="CS132" s="749"/>
      <c r="CT132" s="749"/>
      <c r="CU132" s="749"/>
      <c r="CV132" s="749"/>
      <c r="CW132" s="749"/>
      <c r="CX132" s="749"/>
      <c r="CY132" s="749"/>
      <c r="CZ132" s="749">
        <f t="shared" si="144"/>
        <v>0</v>
      </c>
      <c r="DA132" s="749">
        <v>0</v>
      </c>
      <c r="DB132" s="521">
        <v>5</v>
      </c>
      <c r="DC132" s="564">
        <v>0</v>
      </c>
      <c r="DD132" s="564"/>
      <c r="DE132" s="564"/>
      <c r="DF132" s="564"/>
      <c r="DG132" s="564"/>
      <c r="DH132" s="564">
        <v>0</v>
      </c>
      <c r="DI132" s="564">
        <v>0</v>
      </c>
      <c r="DJ132" s="564">
        <f t="shared" si="145"/>
        <v>0</v>
      </c>
      <c r="DK132" s="564">
        <v>0</v>
      </c>
      <c r="DL132" s="527">
        <v>5</v>
      </c>
      <c r="DM132" s="569">
        <v>0</v>
      </c>
      <c r="DN132" s="569">
        <v>0</v>
      </c>
      <c r="DO132" s="569"/>
      <c r="DP132" s="569"/>
      <c r="DQ132" s="569"/>
      <c r="DR132" s="569"/>
      <c r="DS132" s="569"/>
      <c r="DT132" s="569">
        <f t="shared" si="146"/>
        <v>0</v>
      </c>
      <c r="DU132" s="569">
        <v>0</v>
      </c>
      <c r="DV132" s="521">
        <v>5</v>
      </c>
      <c r="DW132" s="564">
        <v>0</v>
      </c>
      <c r="DX132" s="564">
        <v>0</v>
      </c>
      <c r="DY132" s="564"/>
      <c r="DZ132" s="564"/>
      <c r="EA132" s="564"/>
      <c r="EB132" s="564"/>
      <c r="EC132" s="564"/>
      <c r="ED132" s="564">
        <f t="shared" si="147"/>
        <v>0</v>
      </c>
      <c r="EE132" s="564">
        <v>0</v>
      </c>
      <c r="EF132" s="513">
        <v>5</v>
      </c>
      <c r="EG132" s="558">
        <v>0</v>
      </c>
      <c r="EH132" s="558">
        <v>0</v>
      </c>
      <c r="EI132" s="558"/>
      <c r="EJ132" s="558"/>
      <c r="EK132" s="558"/>
      <c r="EL132" s="558">
        <v>0</v>
      </c>
      <c r="EM132" s="558">
        <v>0</v>
      </c>
      <c r="EN132" s="558">
        <f t="shared" si="148"/>
        <v>0</v>
      </c>
      <c r="EO132" s="558">
        <v>0</v>
      </c>
      <c r="EP132" s="513">
        <v>5</v>
      </c>
      <c r="EQ132" s="872">
        <v>0</v>
      </c>
      <c r="ER132" s="872"/>
      <c r="ES132" s="558"/>
      <c r="ET132" s="558"/>
      <c r="EU132" s="558"/>
      <c r="EV132" s="872">
        <v>0</v>
      </c>
      <c r="EW132" s="558"/>
      <c r="EX132" s="872">
        <f t="shared" si="151"/>
        <v>0</v>
      </c>
      <c r="EY132" s="558"/>
      <c r="EZ132" s="536">
        <v>5</v>
      </c>
      <c r="FA132" s="575">
        <v>0</v>
      </c>
      <c r="FB132" s="575">
        <v>0</v>
      </c>
      <c r="FC132" s="575"/>
      <c r="FD132" s="575"/>
      <c r="FE132" s="575"/>
      <c r="FF132" s="575">
        <v>0</v>
      </c>
      <c r="FG132" s="575">
        <v>0</v>
      </c>
      <c r="FH132" s="575">
        <f t="shared" si="149"/>
        <v>0</v>
      </c>
      <c r="FI132" s="575">
        <v>0</v>
      </c>
      <c r="FJ132" s="521">
        <v>5</v>
      </c>
      <c r="FK132" s="564">
        <v>0</v>
      </c>
      <c r="FL132" s="564">
        <v>0</v>
      </c>
      <c r="FM132" s="564"/>
      <c r="FN132" s="564"/>
      <c r="FO132" s="564"/>
      <c r="FP132" s="564">
        <v>0</v>
      </c>
      <c r="FQ132" s="564">
        <v>0</v>
      </c>
      <c r="FR132" s="564">
        <f t="shared" si="150"/>
        <v>0</v>
      </c>
      <c r="FS132" s="564">
        <v>0</v>
      </c>
    </row>
    <row r="133" spans="1:175">
      <c r="A133" s="543">
        <v>6</v>
      </c>
      <c r="B133" s="769">
        <v>0</v>
      </c>
      <c r="C133" s="544">
        <v>0</v>
      </c>
      <c r="D133" s="544">
        <v>0</v>
      </c>
      <c r="E133" s="544">
        <v>0</v>
      </c>
      <c r="F133" s="545">
        <v>0</v>
      </c>
      <c r="G133" s="544">
        <v>0</v>
      </c>
      <c r="H133" s="544">
        <v>558</v>
      </c>
      <c r="I133" s="544">
        <f t="shared" si="135"/>
        <v>0</v>
      </c>
      <c r="J133" s="544">
        <v>0</v>
      </c>
      <c r="K133" s="594">
        <v>6</v>
      </c>
      <c r="L133" s="581">
        <v>326</v>
      </c>
      <c r="M133" s="581">
        <v>0</v>
      </c>
      <c r="N133" s="581"/>
      <c r="O133" s="581"/>
      <c r="P133" s="581"/>
      <c r="Q133" s="581">
        <v>0</v>
      </c>
      <c r="R133" s="581">
        <v>0</v>
      </c>
      <c r="S133" s="581">
        <f t="shared" si="136"/>
        <v>326</v>
      </c>
      <c r="T133" s="581">
        <v>24</v>
      </c>
      <c r="U133" s="761">
        <v>6</v>
      </c>
      <c r="V133" s="661">
        <v>0</v>
      </c>
      <c r="W133" s="661">
        <v>0</v>
      </c>
      <c r="X133" s="661"/>
      <c r="Y133" s="661"/>
      <c r="Z133" s="661"/>
      <c r="AA133" s="661">
        <v>0</v>
      </c>
      <c r="AB133" s="661">
        <v>0</v>
      </c>
      <c r="AC133" s="661">
        <f t="shared" si="137"/>
        <v>0</v>
      </c>
      <c r="AD133" s="661">
        <v>0</v>
      </c>
      <c r="AE133" s="509">
        <v>6</v>
      </c>
      <c r="AF133" s="554"/>
      <c r="AG133" s="554"/>
      <c r="AH133" s="554"/>
      <c r="AI133" s="554"/>
      <c r="AJ133" s="554"/>
      <c r="AK133" s="554"/>
      <c r="AL133" s="554"/>
      <c r="AM133" s="554">
        <f t="shared" si="138"/>
        <v>0</v>
      </c>
      <c r="AN133" s="554"/>
      <c r="AO133" s="513">
        <v>6</v>
      </c>
      <c r="AP133" s="558">
        <v>0</v>
      </c>
      <c r="AQ133" s="558">
        <v>0</v>
      </c>
      <c r="AR133" s="558"/>
      <c r="AS133" s="558"/>
      <c r="AT133" s="558"/>
      <c r="AU133" s="558">
        <v>0</v>
      </c>
      <c r="AV133" s="558">
        <v>0</v>
      </c>
      <c r="AW133" s="558">
        <f t="shared" si="139"/>
        <v>0</v>
      </c>
      <c r="AX133" s="558">
        <v>0</v>
      </c>
      <c r="AY133" s="527">
        <v>6</v>
      </c>
      <c r="AZ133" s="569">
        <v>24</v>
      </c>
      <c r="BA133" s="569"/>
      <c r="BB133" s="569"/>
      <c r="BC133" s="569"/>
      <c r="BD133" s="569"/>
      <c r="BE133" s="569"/>
      <c r="BF133" s="569">
        <v>0</v>
      </c>
      <c r="BG133" s="569">
        <f t="shared" si="140"/>
        <v>24</v>
      </c>
      <c r="BH133" s="569">
        <v>15</v>
      </c>
      <c r="BI133" s="702">
        <v>6</v>
      </c>
      <c r="BJ133" s="672">
        <v>645</v>
      </c>
      <c r="BK133" s="672"/>
      <c r="BL133" s="672">
        <v>152</v>
      </c>
      <c r="BM133" s="672"/>
      <c r="BN133" s="672"/>
      <c r="BO133" s="672"/>
      <c r="BP133" s="672">
        <v>10000</v>
      </c>
      <c r="BQ133" s="965"/>
      <c r="BR133" s="962"/>
      <c r="BS133" s="962"/>
      <c r="BT133" s="962"/>
      <c r="BU133" s="963">
        <f t="shared" si="134"/>
        <v>0</v>
      </c>
      <c r="BV133" s="672">
        <f t="shared" si="141"/>
        <v>797</v>
      </c>
      <c r="BW133" s="672">
        <v>32</v>
      </c>
      <c r="BX133" s="521">
        <v>6</v>
      </c>
      <c r="BY133" s="564">
        <v>0</v>
      </c>
      <c r="BZ133" s="564">
        <v>0</v>
      </c>
      <c r="CA133" s="564"/>
      <c r="CB133" s="564"/>
      <c r="CC133" s="564"/>
      <c r="CD133" s="564">
        <v>0</v>
      </c>
      <c r="CE133" s="564">
        <v>0</v>
      </c>
      <c r="CF133" s="564">
        <f t="shared" si="142"/>
        <v>0</v>
      </c>
      <c r="CG133" s="564">
        <v>0</v>
      </c>
      <c r="CH133" s="649">
        <v>6</v>
      </c>
      <c r="CI133" s="677"/>
      <c r="CJ133" s="677"/>
      <c r="CK133" s="677"/>
      <c r="CL133" s="677"/>
      <c r="CM133" s="677"/>
      <c r="CN133" s="677"/>
      <c r="CO133" s="677"/>
      <c r="CP133" s="677">
        <f t="shared" si="143"/>
        <v>0</v>
      </c>
      <c r="CQ133" s="677"/>
      <c r="CR133" s="743">
        <v>6</v>
      </c>
      <c r="CS133" s="749"/>
      <c r="CT133" s="749"/>
      <c r="CU133" s="749"/>
      <c r="CV133" s="749"/>
      <c r="CW133" s="749"/>
      <c r="CX133" s="749"/>
      <c r="CY133" s="749"/>
      <c r="CZ133" s="749">
        <f t="shared" si="144"/>
        <v>0</v>
      </c>
      <c r="DA133" s="749"/>
      <c r="DB133" s="521">
        <v>6</v>
      </c>
      <c r="DC133" s="564">
        <v>0</v>
      </c>
      <c r="DD133" s="564">
        <v>0</v>
      </c>
      <c r="DE133" s="564"/>
      <c r="DF133" s="564"/>
      <c r="DG133" s="564"/>
      <c r="DH133" s="564">
        <v>0</v>
      </c>
      <c r="DI133" s="564">
        <v>0</v>
      </c>
      <c r="DJ133" s="564">
        <f t="shared" si="145"/>
        <v>0</v>
      </c>
      <c r="DK133" s="564">
        <v>0</v>
      </c>
      <c r="DL133" s="527">
        <v>6</v>
      </c>
      <c r="DM133" s="569"/>
      <c r="DN133" s="569"/>
      <c r="DO133" s="569"/>
      <c r="DP133" s="569"/>
      <c r="DQ133" s="569"/>
      <c r="DR133" s="569"/>
      <c r="DS133" s="569"/>
      <c r="DT133" s="569">
        <f t="shared" si="146"/>
        <v>0</v>
      </c>
      <c r="DU133" s="569">
        <v>0</v>
      </c>
      <c r="DV133" s="521">
        <v>6</v>
      </c>
      <c r="DW133" s="564"/>
      <c r="DX133" s="564"/>
      <c r="DY133" s="564"/>
      <c r="DZ133" s="564"/>
      <c r="EA133" s="564"/>
      <c r="EB133" s="564"/>
      <c r="EC133" s="564"/>
      <c r="ED133" s="564">
        <f t="shared" si="147"/>
        <v>0</v>
      </c>
      <c r="EE133" s="564">
        <v>0</v>
      </c>
      <c r="EF133" s="513">
        <v>6</v>
      </c>
      <c r="EG133" s="558">
        <v>0</v>
      </c>
      <c r="EH133" s="558">
        <v>0</v>
      </c>
      <c r="EI133" s="558"/>
      <c r="EJ133" s="558"/>
      <c r="EK133" s="558"/>
      <c r="EL133" s="558">
        <v>0</v>
      </c>
      <c r="EM133" s="558">
        <v>0</v>
      </c>
      <c r="EN133" s="558">
        <f t="shared" si="148"/>
        <v>0</v>
      </c>
      <c r="EO133" s="558">
        <v>0</v>
      </c>
      <c r="EP133" s="513">
        <v>6</v>
      </c>
      <c r="EQ133" s="872">
        <v>0</v>
      </c>
      <c r="ER133" s="872"/>
      <c r="ES133" s="558"/>
      <c r="ET133" s="558"/>
      <c r="EU133" s="558"/>
      <c r="EV133" s="872">
        <v>0</v>
      </c>
      <c r="EW133" s="558"/>
      <c r="EX133" s="872">
        <f t="shared" si="151"/>
        <v>0</v>
      </c>
      <c r="EY133" s="558"/>
      <c r="EZ133" s="536">
        <v>6</v>
      </c>
      <c r="FA133" s="575">
        <v>0</v>
      </c>
      <c r="FB133" s="575">
        <v>0</v>
      </c>
      <c r="FC133" s="575"/>
      <c r="FD133" s="575"/>
      <c r="FE133" s="575"/>
      <c r="FF133" s="575">
        <v>0</v>
      </c>
      <c r="FG133" s="575">
        <v>0</v>
      </c>
      <c r="FH133" s="575">
        <f t="shared" si="149"/>
        <v>0</v>
      </c>
      <c r="FI133" s="575">
        <v>0</v>
      </c>
      <c r="FJ133" s="521">
        <v>6</v>
      </c>
      <c r="FK133" s="564"/>
      <c r="FL133" s="564">
        <v>0</v>
      </c>
      <c r="FM133" s="564"/>
      <c r="FN133" s="564"/>
      <c r="FO133" s="564"/>
      <c r="FP133" s="564"/>
      <c r="FQ133" s="564"/>
      <c r="FR133" s="564">
        <f t="shared" si="150"/>
        <v>0</v>
      </c>
      <c r="FS133" s="564"/>
    </row>
    <row r="134" spans="1:175">
      <c r="A134" s="543">
        <v>7</v>
      </c>
      <c r="B134" s="769">
        <v>0</v>
      </c>
      <c r="C134" s="544">
        <v>0</v>
      </c>
      <c r="D134" s="544">
        <v>0</v>
      </c>
      <c r="E134" s="544">
        <v>0</v>
      </c>
      <c r="F134" s="545">
        <v>0</v>
      </c>
      <c r="G134" s="544">
        <v>0</v>
      </c>
      <c r="H134" s="544">
        <v>558</v>
      </c>
      <c r="I134" s="544">
        <f t="shared" si="135"/>
        <v>0</v>
      </c>
      <c r="J134" s="544">
        <v>0</v>
      </c>
      <c r="K134" s="594">
        <v>7</v>
      </c>
      <c r="L134" s="581">
        <v>0</v>
      </c>
      <c r="M134" s="581">
        <v>0</v>
      </c>
      <c r="N134" s="581"/>
      <c r="O134" s="581"/>
      <c r="P134" s="581"/>
      <c r="Q134" s="581">
        <v>0</v>
      </c>
      <c r="R134" s="581">
        <v>0</v>
      </c>
      <c r="S134" s="581">
        <f t="shared" si="136"/>
        <v>0</v>
      </c>
      <c r="T134" s="581">
        <v>0</v>
      </c>
      <c r="U134" s="761">
        <v>7</v>
      </c>
      <c r="V134" s="661">
        <v>0</v>
      </c>
      <c r="W134" s="661">
        <v>0</v>
      </c>
      <c r="X134" s="661"/>
      <c r="Y134" s="661"/>
      <c r="Z134" s="661"/>
      <c r="AA134" s="661">
        <v>0</v>
      </c>
      <c r="AB134" s="661">
        <v>0</v>
      </c>
      <c r="AC134" s="661">
        <f t="shared" si="137"/>
        <v>0</v>
      </c>
      <c r="AD134" s="661">
        <v>0</v>
      </c>
      <c r="AE134" s="509">
        <v>7</v>
      </c>
      <c r="AF134" s="554">
        <v>0</v>
      </c>
      <c r="AG134" s="554"/>
      <c r="AH134" s="554"/>
      <c r="AI134" s="554"/>
      <c r="AJ134" s="554"/>
      <c r="AK134" s="554">
        <v>0</v>
      </c>
      <c r="AL134" s="554">
        <v>0</v>
      </c>
      <c r="AM134" s="554">
        <f t="shared" si="138"/>
        <v>0</v>
      </c>
      <c r="AN134" s="554">
        <v>0</v>
      </c>
      <c r="AO134" s="513">
        <v>7</v>
      </c>
      <c r="AP134" s="558">
        <v>0</v>
      </c>
      <c r="AQ134" s="558">
        <v>0</v>
      </c>
      <c r="AR134" s="558"/>
      <c r="AS134" s="558"/>
      <c r="AT134" s="558"/>
      <c r="AU134" s="558">
        <v>0</v>
      </c>
      <c r="AV134" s="558">
        <v>0</v>
      </c>
      <c r="AW134" s="558">
        <f t="shared" si="139"/>
        <v>0</v>
      </c>
      <c r="AX134" s="558">
        <v>0</v>
      </c>
      <c r="AY134" s="527">
        <v>7</v>
      </c>
      <c r="AZ134" s="569">
        <v>77</v>
      </c>
      <c r="BA134" s="569"/>
      <c r="BB134" s="569"/>
      <c r="BC134" s="569"/>
      <c r="BD134" s="569"/>
      <c r="BE134" s="569"/>
      <c r="BF134" s="569">
        <v>2800</v>
      </c>
      <c r="BG134" s="569">
        <f t="shared" si="140"/>
        <v>77</v>
      </c>
      <c r="BH134" s="569">
        <v>31</v>
      </c>
      <c r="BI134" s="702">
        <v>7</v>
      </c>
      <c r="BJ134" s="672">
        <v>188</v>
      </c>
      <c r="BK134" s="672"/>
      <c r="BL134" s="672">
        <v>47</v>
      </c>
      <c r="BM134" s="672"/>
      <c r="BN134" s="672"/>
      <c r="BO134" s="672">
        <v>64</v>
      </c>
      <c r="BP134" s="672">
        <v>10000</v>
      </c>
      <c r="BQ134" s="965"/>
      <c r="BR134" s="962"/>
      <c r="BS134" s="962"/>
      <c r="BT134" s="962"/>
      <c r="BU134" s="963">
        <f t="shared" si="134"/>
        <v>0</v>
      </c>
      <c r="BV134" s="672">
        <f t="shared" si="141"/>
        <v>171</v>
      </c>
      <c r="BW134" s="672">
        <v>21</v>
      </c>
      <c r="BX134" s="521">
        <v>7</v>
      </c>
      <c r="BY134" s="564">
        <v>0</v>
      </c>
      <c r="BZ134" s="564">
        <v>0</v>
      </c>
      <c r="CA134" s="564"/>
      <c r="CB134" s="564"/>
      <c r="CC134" s="564"/>
      <c r="CD134" s="564">
        <v>0</v>
      </c>
      <c r="CE134" s="564">
        <v>0</v>
      </c>
      <c r="CF134" s="564">
        <f t="shared" si="142"/>
        <v>0</v>
      </c>
      <c r="CG134" s="564">
        <v>0</v>
      </c>
      <c r="CH134" s="649">
        <v>7</v>
      </c>
      <c r="CI134" s="677"/>
      <c r="CJ134" s="677"/>
      <c r="CK134" s="677"/>
      <c r="CL134" s="677"/>
      <c r="CM134" s="677"/>
      <c r="CN134" s="677"/>
      <c r="CO134" s="677"/>
      <c r="CP134" s="677">
        <f t="shared" si="143"/>
        <v>0</v>
      </c>
      <c r="CQ134" s="677"/>
      <c r="CR134" s="743">
        <v>7</v>
      </c>
      <c r="CS134" s="749"/>
      <c r="CT134" s="749"/>
      <c r="CU134" s="749"/>
      <c r="CV134" s="749"/>
      <c r="CW134" s="749"/>
      <c r="CX134" s="749"/>
      <c r="CY134" s="749"/>
      <c r="CZ134" s="749">
        <f t="shared" si="144"/>
        <v>0</v>
      </c>
      <c r="DA134" s="749">
        <v>0</v>
      </c>
      <c r="DB134" s="521">
        <v>7</v>
      </c>
      <c r="DC134" s="564">
        <v>0</v>
      </c>
      <c r="DD134" s="564">
        <v>0</v>
      </c>
      <c r="DE134" s="564"/>
      <c r="DF134" s="564"/>
      <c r="DG134" s="564"/>
      <c r="DH134" s="564">
        <v>0</v>
      </c>
      <c r="DI134" s="564">
        <v>0</v>
      </c>
      <c r="DJ134" s="564">
        <f t="shared" si="145"/>
        <v>0</v>
      </c>
      <c r="DK134" s="564">
        <v>0</v>
      </c>
      <c r="DL134" s="527">
        <v>7</v>
      </c>
      <c r="DM134" s="569">
        <v>0</v>
      </c>
      <c r="DN134" s="569">
        <v>0</v>
      </c>
      <c r="DO134" s="569"/>
      <c r="DP134" s="569"/>
      <c r="DQ134" s="569"/>
      <c r="DR134" s="569"/>
      <c r="DS134" s="569"/>
      <c r="DT134" s="569">
        <f t="shared" si="146"/>
        <v>0</v>
      </c>
      <c r="DU134" s="569">
        <v>0</v>
      </c>
      <c r="DV134" s="521">
        <v>7</v>
      </c>
      <c r="DW134" s="564">
        <v>0</v>
      </c>
      <c r="DX134" s="564">
        <v>0</v>
      </c>
      <c r="DY134" s="564"/>
      <c r="DZ134" s="564"/>
      <c r="EA134" s="564"/>
      <c r="EB134" s="564"/>
      <c r="EC134" s="564"/>
      <c r="ED134" s="564">
        <f t="shared" si="147"/>
        <v>0</v>
      </c>
      <c r="EE134" s="564">
        <v>0</v>
      </c>
      <c r="EF134" s="513">
        <v>7</v>
      </c>
      <c r="EG134" s="558">
        <v>0</v>
      </c>
      <c r="EH134" s="558">
        <v>0</v>
      </c>
      <c r="EI134" s="558"/>
      <c r="EJ134" s="558"/>
      <c r="EK134" s="558"/>
      <c r="EL134" s="558">
        <v>0</v>
      </c>
      <c r="EM134" s="558">
        <v>0</v>
      </c>
      <c r="EN134" s="558">
        <f t="shared" si="148"/>
        <v>0</v>
      </c>
      <c r="EO134" s="558">
        <v>0</v>
      </c>
      <c r="EP134" s="513">
        <v>7</v>
      </c>
      <c r="EQ134" s="872">
        <v>0</v>
      </c>
      <c r="ER134" s="872"/>
      <c r="ES134" s="558"/>
      <c r="ET134" s="558"/>
      <c r="EU134" s="558"/>
      <c r="EV134" s="872">
        <v>0</v>
      </c>
      <c r="EW134" s="558"/>
      <c r="EX134" s="872">
        <f t="shared" si="151"/>
        <v>0</v>
      </c>
      <c r="EY134" s="558"/>
      <c r="EZ134" s="536">
        <v>7</v>
      </c>
      <c r="FA134" s="575">
        <v>0</v>
      </c>
      <c r="FB134" s="575">
        <v>0</v>
      </c>
      <c r="FC134" s="575"/>
      <c r="FD134" s="575"/>
      <c r="FE134" s="575"/>
      <c r="FF134" s="575">
        <v>0</v>
      </c>
      <c r="FG134" s="575">
        <v>0</v>
      </c>
      <c r="FH134" s="575">
        <f t="shared" si="149"/>
        <v>0</v>
      </c>
      <c r="FI134" s="575">
        <v>0</v>
      </c>
      <c r="FJ134" s="521">
        <v>7</v>
      </c>
      <c r="FK134" s="564">
        <v>0</v>
      </c>
      <c r="FL134" s="564">
        <v>0</v>
      </c>
      <c r="FM134" s="564"/>
      <c r="FN134" s="564"/>
      <c r="FO134" s="564"/>
      <c r="FP134" s="564"/>
      <c r="FQ134" s="564"/>
      <c r="FR134" s="564">
        <f t="shared" si="150"/>
        <v>0</v>
      </c>
      <c r="FS134" s="564">
        <v>0</v>
      </c>
    </row>
    <row r="135" spans="1:175">
      <c r="A135" s="543">
        <v>8</v>
      </c>
      <c r="B135" s="769">
        <v>0</v>
      </c>
      <c r="C135" s="544">
        <v>0</v>
      </c>
      <c r="D135" s="544">
        <v>0</v>
      </c>
      <c r="E135" s="544">
        <v>0</v>
      </c>
      <c r="F135" s="545">
        <v>0</v>
      </c>
      <c r="G135" s="544">
        <v>0</v>
      </c>
      <c r="H135" s="544">
        <v>558</v>
      </c>
      <c r="I135" s="544">
        <f t="shared" si="135"/>
        <v>0</v>
      </c>
      <c r="J135" s="544">
        <v>0</v>
      </c>
      <c r="K135" s="594">
        <v>8</v>
      </c>
      <c r="L135" s="581">
        <v>114</v>
      </c>
      <c r="M135" s="581">
        <v>0</v>
      </c>
      <c r="N135" s="581"/>
      <c r="O135" s="581"/>
      <c r="P135" s="581"/>
      <c r="Q135" s="581">
        <v>0</v>
      </c>
      <c r="R135" s="581">
        <v>0</v>
      </c>
      <c r="S135" s="581">
        <f t="shared" si="136"/>
        <v>114</v>
      </c>
      <c r="T135" s="581">
        <v>0</v>
      </c>
      <c r="U135" s="761">
        <v>8</v>
      </c>
      <c r="V135" s="661">
        <v>0</v>
      </c>
      <c r="W135" s="661">
        <v>0</v>
      </c>
      <c r="X135" s="661"/>
      <c r="Y135" s="661"/>
      <c r="Z135" s="661"/>
      <c r="AA135" s="661">
        <v>0</v>
      </c>
      <c r="AB135" s="661">
        <v>0</v>
      </c>
      <c r="AC135" s="661">
        <f t="shared" si="137"/>
        <v>0</v>
      </c>
      <c r="AD135" s="661">
        <v>0</v>
      </c>
      <c r="AE135" s="509">
        <v>8</v>
      </c>
      <c r="AF135" s="554">
        <v>0</v>
      </c>
      <c r="AG135" s="554"/>
      <c r="AH135" s="554"/>
      <c r="AI135" s="554"/>
      <c r="AJ135" s="554"/>
      <c r="AK135" s="554">
        <v>0</v>
      </c>
      <c r="AL135" s="554">
        <v>0</v>
      </c>
      <c r="AM135" s="554">
        <f t="shared" si="138"/>
        <v>0</v>
      </c>
      <c r="AN135" s="554">
        <v>0</v>
      </c>
      <c r="AO135" s="513">
        <v>8</v>
      </c>
      <c r="AP135" s="558">
        <v>0</v>
      </c>
      <c r="AQ135" s="558">
        <v>0</v>
      </c>
      <c r="AR135" s="558"/>
      <c r="AS135" s="558"/>
      <c r="AT135" s="558"/>
      <c r="AU135" s="558">
        <v>0</v>
      </c>
      <c r="AV135" s="558">
        <v>0</v>
      </c>
      <c r="AW135" s="558">
        <f t="shared" si="139"/>
        <v>0</v>
      </c>
      <c r="AX135" s="558">
        <v>0</v>
      </c>
      <c r="AY135" s="527">
        <v>8</v>
      </c>
      <c r="AZ135" s="569">
        <v>168</v>
      </c>
      <c r="BA135" s="569"/>
      <c r="BB135" s="569"/>
      <c r="BC135" s="569"/>
      <c r="BD135" s="569"/>
      <c r="BE135" s="569"/>
      <c r="BF135" s="569">
        <v>0</v>
      </c>
      <c r="BG135" s="569">
        <f t="shared" si="140"/>
        <v>168</v>
      </c>
      <c r="BH135" s="569">
        <v>48</v>
      </c>
      <c r="BI135" s="702">
        <v>8</v>
      </c>
      <c r="BJ135" s="672">
        <v>0</v>
      </c>
      <c r="BK135" s="672"/>
      <c r="BL135" s="672"/>
      <c r="BM135" s="672"/>
      <c r="BN135" s="672"/>
      <c r="BO135" s="672"/>
      <c r="BP135" s="672"/>
      <c r="BQ135" s="962"/>
      <c r="BR135" s="962"/>
      <c r="BS135" s="962"/>
      <c r="BT135" s="962"/>
      <c r="BU135" s="963">
        <f t="shared" si="134"/>
        <v>0</v>
      </c>
      <c r="BV135" s="672">
        <f t="shared" si="141"/>
        <v>0</v>
      </c>
      <c r="BW135" s="672"/>
      <c r="BX135" s="521">
        <v>8</v>
      </c>
      <c r="BY135" s="564"/>
      <c r="BZ135" s="564"/>
      <c r="CA135" s="564"/>
      <c r="CB135" s="564"/>
      <c r="CC135" s="564"/>
      <c r="CD135" s="564"/>
      <c r="CE135" s="564"/>
      <c r="CF135" s="564">
        <f t="shared" si="142"/>
        <v>0</v>
      </c>
      <c r="CG135" s="564"/>
      <c r="CH135" s="649">
        <v>8</v>
      </c>
      <c r="CI135" s="677"/>
      <c r="CJ135" s="677"/>
      <c r="CK135" s="677"/>
      <c r="CL135" s="677"/>
      <c r="CM135" s="677"/>
      <c r="CN135" s="677"/>
      <c r="CO135" s="677"/>
      <c r="CP135" s="677">
        <f t="shared" si="143"/>
        <v>0</v>
      </c>
      <c r="CQ135" s="677"/>
      <c r="CR135" s="743">
        <v>8</v>
      </c>
      <c r="CS135" s="749">
        <v>0</v>
      </c>
      <c r="CT135" s="749"/>
      <c r="CU135" s="749"/>
      <c r="CV135" s="749"/>
      <c r="CW135" s="749"/>
      <c r="CX135" s="749">
        <v>0</v>
      </c>
      <c r="CY135" s="749">
        <v>0</v>
      </c>
      <c r="CZ135" s="749">
        <f t="shared" si="144"/>
        <v>0</v>
      </c>
      <c r="DA135" s="749">
        <v>0</v>
      </c>
      <c r="DB135" s="521">
        <v>8</v>
      </c>
      <c r="DC135" s="564"/>
      <c r="DD135" s="564"/>
      <c r="DE135" s="564"/>
      <c r="DF135" s="564"/>
      <c r="DG135" s="564"/>
      <c r="DH135" s="564"/>
      <c r="DI135" s="564"/>
      <c r="DJ135" s="564">
        <f t="shared" si="145"/>
        <v>0</v>
      </c>
      <c r="DK135" s="564"/>
      <c r="DL135" s="527">
        <v>8</v>
      </c>
      <c r="DM135" s="569"/>
      <c r="DN135" s="569"/>
      <c r="DO135" s="569"/>
      <c r="DP135" s="569"/>
      <c r="DQ135" s="569"/>
      <c r="DR135" s="569"/>
      <c r="DS135" s="569"/>
      <c r="DT135" s="569">
        <f t="shared" si="146"/>
        <v>0</v>
      </c>
      <c r="DU135" s="569">
        <v>0</v>
      </c>
      <c r="DV135" s="521">
        <v>8</v>
      </c>
      <c r="DW135" s="564"/>
      <c r="DX135" s="564"/>
      <c r="DY135" s="564"/>
      <c r="DZ135" s="564"/>
      <c r="EA135" s="564"/>
      <c r="EB135" s="564"/>
      <c r="EC135" s="564"/>
      <c r="ED135" s="564">
        <f t="shared" si="147"/>
        <v>0</v>
      </c>
      <c r="EE135" s="564">
        <v>0</v>
      </c>
      <c r="EF135" s="513">
        <v>8</v>
      </c>
      <c r="EG135" s="558">
        <v>0</v>
      </c>
      <c r="EH135" s="558">
        <v>0</v>
      </c>
      <c r="EI135" s="558"/>
      <c r="EJ135" s="558"/>
      <c r="EK135" s="558"/>
      <c r="EL135" s="558">
        <v>0</v>
      </c>
      <c r="EM135" s="558">
        <v>0</v>
      </c>
      <c r="EN135" s="558">
        <f t="shared" si="148"/>
        <v>0</v>
      </c>
      <c r="EO135" s="558">
        <v>0</v>
      </c>
      <c r="EP135" s="513">
        <v>8</v>
      </c>
      <c r="EQ135" s="872">
        <v>0</v>
      </c>
      <c r="ER135" s="872"/>
      <c r="ES135" s="558"/>
      <c r="ET135" s="558"/>
      <c r="EU135" s="558"/>
      <c r="EV135" s="872">
        <v>0</v>
      </c>
      <c r="EW135" s="558"/>
      <c r="EX135" s="872">
        <f t="shared" si="151"/>
        <v>0</v>
      </c>
      <c r="EY135" s="558"/>
      <c r="EZ135" s="536">
        <v>8</v>
      </c>
      <c r="FA135" s="575"/>
      <c r="FB135" s="575"/>
      <c r="FC135" s="575"/>
      <c r="FD135" s="575"/>
      <c r="FE135" s="575"/>
      <c r="FF135" s="575"/>
      <c r="FG135" s="575"/>
      <c r="FH135" s="575">
        <f t="shared" si="149"/>
        <v>0</v>
      </c>
      <c r="FI135" s="575"/>
      <c r="FJ135" s="521">
        <v>8</v>
      </c>
      <c r="FK135" s="564"/>
      <c r="FL135" s="564"/>
      <c r="FM135" s="564"/>
      <c r="FN135" s="564"/>
      <c r="FO135" s="564"/>
      <c r="FP135" s="564"/>
      <c r="FQ135" s="564"/>
      <c r="FR135" s="564">
        <f t="shared" si="150"/>
        <v>0</v>
      </c>
      <c r="FS135" s="564">
        <v>0</v>
      </c>
    </row>
    <row r="136" spans="1:175" ht="25.2" thickBot="1">
      <c r="A136" s="717"/>
      <c r="B136" s="718">
        <f>SUM(B128:B135)</f>
        <v>0</v>
      </c>
      <c r="C136" s="718">
        <f>SUM(C128:C135)</f>
        <v>0</v>
      </c>
      <c r="D136" s="718"/>
      <c r="E136" s="718"/>
      <c r="F136" s="719">
        <f>SUM(F128:F135)</f>
        <v>0</v>
      </c>
      <c r="G136" s="718">
        <f>SUM(G128:G135)</f>
        <v>0</v>
      </c>
      <c r="H136" s="718"/>
      <c r="I136" s="718">
        <f>SUM(I128:I135)</f>
        <v>0</v>
      </c>
      <c r="J136" s="718">
        <f>SUM(J128:J135)</f>
        <v>0</v>
      </c>
      <c r="K136" s="871"/>
      <c r="L136" s="628">
        <f>SUM(L128:L135)</f>
        <v>562</v>
      </c>
      <c r="M136" s="628">
        <f>SUM(M128:M135)</f>
        <v>0</v>
      </c>
      <c r="N136" s="628"/>
      <c r="O136" s="628"/>
      <c r="P136" s="628"/>
      <c r="Q136" s="628">
        <f>SUM(Q128:Q135)</f>
        <v>0</v>
      </c>
      <c r="R136" s="628"/>
      <c r="S136" s="628">
        <f>SUM(S128:S135)</f>
        <v>562</v>
      </c>
      <c r="T136" s="628">
        <f>SUM(T128:T135)</f>
        <v>36</v>
      </c>
      <c r="U136" s="871"/>
      <c r="V136" s="628">
        <f>SUM(V128:V135)</f>
        <v>0</v>
      </c>
      <c r="W136" s="628"/>
      <c r="X136" s="628"/>
      <c r="Y136" s="628"/>
      <c r="Z136" s="628"/>
      <c r="AA136" s="628">
        <f>SUM(AA128:AA135)</f>
        <v>0</v>
      </c>
      <c r="AB136" s="628"/>
      <c r="AC136" s="628">
        <f>SUM(AC128:AC135)</f>
        <v>0</v>
      </c>
      <c r="AD136" s="628">
        <f>SUM(AD128:AD135)</f>
        <v>0</v>
      </c>
      <c r="AE136" s="871"/>
      <c r="AF136" s="628">
        <f>SUM(AF128:AF135)</f>
        <v>0</v>
      </c>
      <c r="AG136" s="628"/>
      <c r="AH136" s="628"/>
      <c r="AI136" s="628"/>
      <c r="AJ136" s="628"/>
      <c r="AK136" s="628"/>
      <c r="AL136" s="628"/>
      <c r="AM136" s="628">
        <f>SUM(AM128:AM135)</f>
        <v>0</v>
      </c>
      <c r="AN136" s="628">
        <f>SUM(AN128:AN135)</f>
        <v>0</v>
      </c>
      <c r="AO136" s="871"/>
      <c r="AP136" s="628">
        <f>SUM(AP128:AP135)</f>
        <v>0</v>
      </c>
      <c r="AQ136" s="628">
        <f>SUM(AQ128:AQ135)</f>
        <v>0</v>
      </c>
      <c r="AR136" s="628"/>
      <c r="AS136" s="628"/>
      <c r="AT136" s="628"/>
      <c r="AU136" s="628"/>
      <c r="AV136" s="628"/>
      <c r="AW136" s="628">
        <f>SUM(AW128:AW135)</f>
        <v>0</v>
      </c>
      <c r="AX136" s="628">
        <f>SUM(AX128:AX135)</f>
        <v>0</v>
      </c>
      <c r="AY136" s="871"/>
      <c r="AZ136" s="628">
        <f>SUM(AZ128:AZ135)</f>
        <v>559</v>
      </c>
      <c r="BA136" s="628">
        <f>SUM(BA128:BA135)</f>
        <v>0</v>
      </c>
      <c r="BB136" s="628"/>
      <c r="BC136" s="628"/>
      <c r="BD136" s="628">
        <f>SUM(BD133:BD135)</f>
        <v>0</v>
      </c>
      <c r="BE136" s="628">
        <f>SUM(BE128:BE135)</f>
        <v>0</v>
      </c>
      <c r="BF136" s="628"/>
      <c r="BG136" s="628">
        <f>SUM(BG128:BG135)</f>
        <v>559</v>
      </c>
      <c r="BH136" s="628">
        <f>SUM(BH128:BH135)</f>
        <v>189</v>
      </c>
      <c r="BI136" s="871"/>
      <c r="BJ136" s="628">
        <f>SUM(BJ128:BJ135)</f>
        <v>2884</v>
      </c>
      <c r="BK136" s="628">
        <f>SUM(BK128:BK135)</f>
        <v>0</v>
      </c>
      <c r="BL136" s="628">
        <f>SUM(BL128:BL135)</f>
        <v>480</v>
      </c>
      <c r="BM136" s="628"/>
      <c r="BN136" s="628"/>
      <c r="BO136" s="628">
        <f>SUM(BO128:BO135)</f>
        <v>741</v>
      </c>
      <c r="BP136" s="628">
        <f>SUM(BP128:BP135)</f>
        <v>40000</v>
      </c>
      <c r="BQ136" s="628"/>
      <c r="BR136" s="628"/>
      <c r="BS136" s="628"/>
      <c r="BT136" s="628"/>
      <c r="BU136" s="628"/>
      <c r="BV136" s="628">
        <f>SUM(BV128:BV135)</f>
        <v>2623</v>
      </c>
      <c r="BW136" s="628">
        <f>SUM(BW128:BW135)</f>
        <v>210</v>
      </c>
      <c r="BX136" s="871"/>
      <c r="BY136" s="628">
        <f>SUM(BY128:BY135)</f>
        <v>0</v>
      </c>
      <c r="BZ136" s="628">
        <f>SUM(BZ128:BZ135)</f>
        <v>0</v>
      </c>
      <c r="CA136" s="628"/>
      <c r="CB136" s="628"/>
      <c r="CC136" s="628"/>
      <c r="CD136" s="628">
        <f>SUM(CD128:CD135)</f>
        <v>0</v>
      </c>
      <c r="CE136" s="628"/>
      <c r="CF136" s="628">
        <f>SUM(CF128:CF135)</f>
        <v>0</v>
      </c>
      <c r="CG136" s="628">
        <f>SUM(CG128:CG135)</f>
        <v>0</v>
      </c>
      <c r="CH136" s="871"/>
      <c r="CI136" s="628">
        <f>SUM(CI128:CI135)</f>
        <v>0</v>
      </c>
      <c r="CJ136" s="628"/>
      <c r="CK136" s="628"/>
      <c r="CL136" s="628"/>
      <c r="CM136" s="628"/>
      <c r="CN136" s="628">
        <f>SUM(CN128:CN135)</f>
        <v>0</v>
      </c>
      <c r="CO136" s="628">
        <v>0</v>
      </c>
      <c r="CP136" s="628"/>
      <c r="CQ136" s="628">
        <f>SUM(CQ128:CQ135)</f>
        <v>0</v>
      </c>
      <c r="CR136" s="871"/>
      <c r="CS136" s="628">
        <f>SUM(CS128:CS135)</f>
        <v>0</v>
      </c>
      <c r="CT136" s="628"/>
      <c r="CU136" s="628"/>
      <c r="CV136" s="628"/>
      <c r="CW136" s="628"/>
      <c r="CX136" s="628"/>
      <c r="CY136" s="628"/>
      <c r="CZ136" s="628">
        <f>SUM(CZ128:CZ135)</f>
        <v>0</v>
      </c>
      <c r="DA136" s="628">
        <f>SUM(DA128:DA135)</f>
        <v>0</v>
      </c>
      <c r="DB136" s="871"/>
      <c r="DC136" s="628">
        <f>SUM(DC128:DC135)</f>
        <v>0</v>
      </c>
      <c r="DD136" s="628">
        <f>SUM(DD128:DD135)</f>
        <v>0</v>
      </c>
      <c r="DE136" s="628"/>
      <c r="DF136" s="628"/>
      <c r="DG136" s="628"/>
      <c r="DH136" s="628"/>
      <c r="DI136" s="628"/>
      <c r="DJ136" s="628">
        <f>SUM(DJ128:DJ135)</f>
        <v>0</v>
      </c>
      <c r="DK136" s="628">
        <f>SUM(DK128:DK135)</f>
        <v>0</v>
      </c>
      <c r="DL136" s="871"/>
      <c r="DM136" s="628">
        <f>SUM(DM128:DM135)</f>
        <v>0</v>
      </c>
      <c r="DN136" s="628">
        <f>SUM(DN128:DN135)</f>
        <v>0</v>
      </c>
      <c r="DO136" s="628"/>
      <c r="DP136" s="628"/>
      <c r="DQ136" s="628"/>
      <c r="DR136" s="628"/>
      <c r="DS136" s="628"/>
      <c r="DT136" s="628">
        <f>SUM(DT128:DT135)</f>
        <v>0</v>
      </c>
      <c r="DU136" s="628">
        <f>SUM(DU128:DU135)</f>
        <v>0</v>
      </c>
      <c r="DV136" s="871"/>
      <c r="DW136" s="628">
        <f>SUM(DW128:DW135)</f>
        <v>0</v>
      </c>
      <c r="DX136" s="628">
        <f>SUM(DX128:DX135)</f>
        <v>0</v>
      </c>
      <c r="DY136" s="628"/>
      <c r="DZ136" s="628"/>
      <c r="EA136" s="628"/>
      <c r="EB136" s="628"/>
      <c r="EC136" s="628"/>
      <c r="ED136" s="628">
        <f>SUM(ED128:ED135)</f>
        <v>0</v>
      </c>
      <c r="EE136" s="628">
        <f>SUM(EE128:EE135)</f>
        <v>0</v>
      </c>
      <c r="EF136" s="871"/>
      <c r="EG136" s="628">
        <f>SUM(EG128:EG135)</f>
        <v>0</v>
      </c>
      <c r="EH136" s="628">
        <f>SUM(EH128:EH135)</f>
        <v>0</v>
      </c>
      <c r="EI136" s="628"/>
      <c r="EJ136" s="628"/>
      <c r="EK136" s="628"/>
      <c r="EL136" s="628"/>
      <c r="EM136" s="628"/>
      <c r="EN136" s="628">
        <f>SUM(EN128:EN135)</f>
        <v>0</v>
      </c>
      <c r="EO136" s="628">
        <f>SUM(EO128:EO135)</f>
        <v>0</v>
      </c>
      <c r="EP136" s="871"/>
      <c r="EQ136" s="875"/>
      <c r="ER136" s="875"/>
      <c r="ES136" s="628"/>
      <c r="ET136" s="628"/>
      <c r="EU136" s="628"/>
      <c r="EV136" s="875">
        <f>SUM(EV128:EV135)</f>
        <v>0</v>
      </c>
      <c r="EW136" s="628"/>
      <c r="EX136" s="875">
        <f>SUM(EX128:EX135)</f>
        <v>0</v>
      </c>
      <c r="EY136" s="628">
        <f>SUM(EY128:EY135)</f>
        <v>0</v>
      </c>
      <c r="EZ136" s="871"/>
      <c r="FA136" s="876">
        <f>SUM(FA128:FA135)</f>
        <v>0</v>
      </c>
      <c r="FB136" s="876">
        <f>SUM(FB128:FB135)</f>
        <v>0</v>
      </c>
      <c r="FC136" s="876"/>
      <c r="FD136" s="876"/>
      <c r="FE136" s="876"/>
      <c r="FF136" s="876">
        <f>SUM(FF128:FF135)</f>
        <v>0</v>
      </c>
      <c r="FG136" s="876">
        <f>SUM(FG128:FG135)</f>
        <v>0</v>
      </c>
      <c r="FH136" s="877">
        <f>SUM(FH128:FH135)</f>
        <v>0</v>
      </c>
      <c r="FI136" s="876">
        <f>SUM(FI128:FI135)</f>
        <v>0</v>
      </c>
      <c r="FJ136" s="521"/>
      <c r="FK136" s="564">
        <f>SUM(FK128:FK135)</f>
        <v>0</v>
      </c>
      <c r="FL136" s="564">
        <f>SUM(FL128:FL135)</f>
        <v>0</v>
      </c>
      <c r="FM136" s="564"/>
      <c r="FN136" s="564"/>
      <c r="FO136" s="564"/>
      <c r="FP136" s="564"/>
      <c r="FQ136" s="564"/>
      <c r="FR136" s="564">
        <f>SUM(FR128:FR135)</f>
        <v>0</v>
      </c>
      <c r="FS136" s="564">
        <f>SUM(FS128:FS135)</f>
        <v>0</v>
      </c>
    </row>
    <row r="137" spans="1:175" ht="25.2" thickTop="1">
      <c r="U137" s="788"/>
      <c r="V137" s="786"/>
      <c r="W137" s="786"/>
      <c r="X137" s="786"/>
      <c r="Y137" s="786"/>
      <c r="Z137" s="786"/>
      <c r="AA137" s="786"/>
      <c r="AB137" s="786"/>
      <c r="AC137" s="786"/>
      <c r="AD137" s="786"/>
      <c r="AE137" s="788"/>
      <c r="AF137" s="786"/>
      <c r="AG137" s="786"/>
      <c r="AH137" s="786"/>
      <c r="AI137" s="786"/>
      <c r="AJ137" s="786"/>
      <c r="AK137" s="786"/>
      <c r="AL137" s="786"/>
      <c r="AM137" s="786"/>
      <c r="AN137" s="786"/>
      <c r="AO137" s="788"/>
      <c r="AP137" s="786"/>
      <c r="AQ137" s="786"/>
      <c r="AR137" s="786"/>
      <c r="AS137" s="786"/>
      <c r="AT137" s="786"/>
      <c r="AU137" s="786"/>
      <c r="AV137" s="786"/>
      <c r="AW137" s="786"/>
      <c r="AX137" s="786"/>
      <c r="AY137" s="788"/>
      <c r="AZ137" s="786"/>
      <c r="BA137" s="786"/>
      <c r="BB137" s="786"/>
      <c r="BC137" s="786"/>
      <c r="BD137" s="786"/>
      <c r="BE137" s="786"/>
      <c r="BF137" s="786"/>
      <c r="BG137" s="786"/>
      <c r="BH137" s="786"/>
      <c r="BI137" s="788"/>
      <c r="BJ137" s="786"/>
      <c r="BK137" s="786"/>
      <c r="BL137" s="786"/>
      <c r="BM137" s="786"/>
      <c r="BN137" s="786"/>
      <c r="BO137" s="786"/>
      <c r="BP137" s="786"/>
      <c r="BQ137" s="786"/>
      <c r="BR137" s="786"/>
      <c r="BS137" s="786"/>
      <c r="BT137" s="786"/>
      <c r="BU137" s="786"/>
      <c r="BV137" s="786"/>
      <c r="BW137" s="786"/>
      <c r="BX137" s="788"/>
      <c r="BY137" s="786"/>
      <c r="BZ137" s="786"/>
      <c r="CA137" s="786"/>
      <c r="CB137" s="786"/>
      <c r="CC137" s="786"/>
      <c r="CD137" s="786"/>
      <c r="CE137" s="786"/>
      <c r="CF137" s="786"/>
      <c r="CG137" s="786"/>
    </row>
    <row r="138" spans="1:175" s="497" customFormat="1" ht="30">
      <c r="A138" s="1171" t="s">
        <v>235</v>
      </c>
      <c r="B138" s="1172"/>
      <c r="C138" s="1172"/>
      <c r="D138" s="1172"/>
      <c r="E138" s="1172"/>
      <c r="F138" s="1172"/>
      <c r="G138" s="1172"/>
      <c r="H138" s="1172"/>
      <c r="I138" s="1172"/>
      <c r="J138" s="1172"/>
      <c r="K138" s="1158" t="s">
        <v>235</v>
      </c>
      <c r="L138" s="1158"/>
      <c r="M138" s="1158"/>
      <c r="N138" s="1158"/>
      <c r="O138" s="1158"/>
      <c r="P138" s="1158"/>
      <c r="Q138" s="1158"/>
      <c r="R138" s="1158"/>
      <c r="S138" s="1158"/>
      <c r="T138" s="1158"/>
      <c r="U138" s="1158" t="s">
        <v>235</v>
      </c>
      <c r="V138" s="1158"/>
      <c r="W138" s="1158"/>
      <c r="X138" s="1158"/>
      <c r="Y138" s="1158"/>
      <c r="Z138" s="1158"/>
      <c r="AA138" s="1158"/>
      <c r="AB138" s="1158"/>
      <c r="AC138" s="1158"/>
      <c r="AD138" s="1158"/>
      <c r="AE138" s="1158" t="s">
        <v>235</v>
      </c>
      <c r="AF138" s="1158"/>
      <c r="AG138" s="1158"/>
      <c r="AH138" s="1158"/>
      <c r="AI138" s="1158"/>
      <c r="AJ138" s="1158"/>
      <c r="AK138" s="1158"/>
      <c r="AL138" s="1158"/>
      <c r="AM138" s="1158"/>
      <c r="AN138" s="1158"/>
      <c r="AO138" s="1158" t="s">
        <v>235</v>
      </c>
      <c r="AP138" s="1158"/>
      <c r="AQ138" s="1158"/>
      <c r="AR138" s="1158"/>
      <c r="AS138" s="1158"/>
      <c r="AT138" s="1158"/>
      <c r="AU138" s="1158"/>
      <c r="AV138" s="1158"/>
      <c r="AW138" s="1158"/>
      <c r="AX138" s="1158"/>
      <c r="AY138" s="1158" t="s">
        <v>235</v>
      </c>
      <c r="AZ138" s="1158"/>
      <c r="BA138" s="1158"/>
      <c r="BB138" s="1158"/>
      <c r="BC138" s="1158"/>
      <c r="BD138" s="1158"/>
      <c r="BE138" s="1158"/>
      <c r="BF138" s="1158"/>
      <c r="BG138" s="1158"/>
      <c r="BH138" s="1158"/>
      <c r="BI138" s="1158" t="s">
        <v>235</v>
      </c>
      <c r="BJ138" s="1158"/>
      <c r="BK138" s="1158"/>
      <c r="BL138" s="1158"/>
      <c r="BM138" s="1158"/>
      <c r="BN138" s="1158"/>
      <c r="BO138" s="1158"/>
      <c r="BP138" s="1158"/>
      <c r="BQ138" s="1158"/>
      <c r="BR138" s="1158"/>
      <c r="BS138" s="1158"/>
      <c r="BT138" s="1158"/>
      <c r="BU138" s="1158"/>
      <c r="BV138" s="1158"/>
      <c r="BW138" s="1158"/>
      <c r="BX138" s="1158" t="s">
        <v>235</v>
      </c>
      <c r="BY138" s="1158"/>
      <c r="BZ138" s="1158"/>
      <c r="CA138" s="1158"/>
      <c r="CB138" s="1158"/>
      <c r="CC138" s="1158"/>
      <c r="CD138" s="1158"/>
      <c r="CE138" s="1158"/>
      <c r="CF138" s="1158"/>
      <c r="CG138" s="1158"/>
      <c r="CH138" s="1158" t="s">
        <v>235</v>
      </c>
      <c r="CI138" s="1158"/>
      <c r="CJ138" s="1158"/>
      <c r="CK138" s="1158"/>
      <c r="CL138" s="1158"/>
      <c r="CM138" s="1158"/>
      <c r="CN138" s="1158"/>
      <c r="CO138" s="1158"/>
      <c r="CP138" s="1158"/>
      <c r="CQ138" s="1158"/>
      <c r="CR138" s="1116" t="s">
        <v>235</v>
      </c>
      <c r="CS138" s="1116"/>
      <c r="CT138" s="1116"/>
      <c r="CU138" s="1116"/>
      <c r="CV138" s="1116"/>
      <c r="CW138" s="1116"/>
      <c r="CX138" s="1116"/>
      <c r="CY138" s="1116"/>
      <c r="CZ138" s="1116"/>
      <c r="DA138" s="1116"/>
      <c r="DB138" s="1116" t="s">
        <v>235</v>
      </c>
      <c r="DC138" s="1116"/>
      <c r="DD138" s="1116"/>
      <c r="DE138" s="1116"/>
      <c r="DF138" s="1116"/>
      <c r="DG138" s="1116"/>
      <c r="DH138" s="1116"/>
      <c r="DI138" s="1116"/>
      <c r="DJ138" s="1116"/>
      <c r="DK138" s="1116"/>
      <c r="DL138" s="1116" t="s">
        <v>235</v>
      </c>
      <c r="DM138" s="1116"/>
      <c r="DN138" s="1116"/>
      <c r="DO138" s="1116"/>
      <c r="DP138" s="1116"/>
      <c r="DQ138" s="1116"/>
      <c r="DR138" s="1116"/>
      <c r="DS138" s="1116"/>
      <c r="DT138" s="1116"/>
      <c r="DU138" s="1116"/>
      <c r="DV138" s="1116" t="s">
        <v>235</v>
      </c>
      <c r="DW138" s="1116"/>
      <c r="DX138" s="1116"/>
      <c r="DY138" s="1116"/>
      <c r="DZ138" s="1116"/>
      <c r="EA138" s="1116"/>
      <c r="EB138" s="1116"/>
      <c r="EC138" s="1116"/>
      <c r="ED138" s="1116"/>
      <c r="EE138" s="1116"/>
      <c r="EF138" s="1116" t="s">
        <v>235</v>
      </c>
      <c r="EG138" s="1116"/>
      <c r="EH138" s="1116"/>
      <c r="EI138" s="1116"/>
      <c r="EJ138" s="1116"/>
      <c r="EK138" s="1116"/>
      <c r="EL138" s="1116"/>
      <c r="EM138" s="1116"/>
      <c r="EN138" s="1116"/>
      <c r="EO138" s="1116"/>
      <c r="EP138" s="1116" t="s">
        <v>235</v>
      </c>
      <c r="EQ138" s="1116"/>
      <c r="ER138" s="1116"/>
      <c r="ES138" s="1116"/>
      <c r="ET138" s="1116"/>
      <c r="EU138" s="1116"/>
      <c r="EV138" s="1116"/>
      <c r="EW138" s="1116"/>
      <c r="EX138" s="1116"/>
      <c r="EY138" s="1116"/>
      <c r="EZ138" s="1116" t="s">
        <v>235</v>
      </c>
      <c r="FA138" s="1116"/>
      <c r="FB138" s="1116"/>
      <c r="FC138" s="1116"/>
      <c r="FD138" s="1116"/>
      <c r="FE138" s="1116"/>
      <c r="FF138" s="1116"/>
      <c r="FG138" s="1116"/>
      <c r="FH138" s="1116"/>
      <c r="FI138" s="1116"/>
      <c r="FJ138" s="1116" t="s">
        <v>235</v>
      </c>
      <c r="FK138" s="1116"/>
      <c r="FL138" s="1116"/>
      <c r="FM138" s="1116"/>
      <c r="FN138" s="1116"/>
      <c r="FO138" s="1116"/>
      <c r="FP138" s="1116"/>
      <c r="FQ138" s="1116"/>
      <c r="FR138" s="1116"/>
      <c r="FS138" s="1116"/>
    </row>
    <row r="139" spans="1:175" s="498" customFormat="1">
      <c r="A139" s="1169" t="s">
        <v>220</v>
      </c>
      <c r="B139" s="1170"/>
      <c r="C139" s="1170"/>
      <c r="D139" s="1170"/>
      <c r="E139" s="1170"/>
      <c r="F139" s="1170"/>
      <c r="G139" s="1170"/>
      <c r="H139" s="1170"/>
      <c r="I139" s="1170"/>
      <c r="J139" s="1170"/>
      <c r="K139" s="1141" t="s">
        <v>221</v>
      </c>
      <c r="L139" s="1141"/>
      <c r="M139" s="1141"/>
      <c r="N139" s="1141"/>
      <c r="O139" s="1141"/>
      <c r="P139" s="1141"/>
      <c r="Q139" s="1141"/>
      <c r="R139" s="1141"/>
      <c r="S139" s="1141"/>
      <c r="T139" s="1141"/>
      <c r="U139" s="1154" t="s">
        <v>219</v>
      </c>
      <c r="V139" s="1154"/>
      <c r="W139" s="1154"/>
      <c r="X139" s="1154"/>
      <c r="Y139" s="1154"/>
      <c r="Z139" s="1154"/>
      <c r="AA139" s="1154"/>
      <c r="AB139" s="1154"/>
      <c r="AC139" s="1154"/>
      <c r="AD139" s="1154"/>
      <c r="AE139" s="1103" t="s">
        <v>216</v>
      </c>
      <c r="AF139" s="1103"/>
      <c r="AG139" s="1103"/>
      <c r="AH139" s="1103"/>
      <c r="AI139" s="1103"/>
      <c r="AJ139" s="1103"/>
      <c r="AK139" s="1103"/>
      <c r="AL139" s="1103"/>
      <c r="AM139" s="1103"/>
      <c r="AN139" s="1103"/>
      <c r="AO139" s="1140" t="s">
        <v>188</v>
      </c>
      <c r="AP139" s="1140"/>
      <c r="AQ139" s="1140"/>
      <c r="AR139" s="1140"/>
      <c r="AS139" s="1140"/>
      <c r="AT139" s="1140"/>
      <c r="AU139" s="1140"/>
      <c r="AV139" s="1140"/>
      <c r="AW139" s="1140"/>
      <c r="AX139" s="1140"/>
      <c r="AY139" s="1159" t="s">
        <v>27</v>
      </c>
      <c r="AZ139" s="1159"/>
      <c r="BA139" s="1159"/>
      <c r="BB139" s="1159"/>
      <c r="BC139" s="1159"/>
      <c r="BD139" s="1159"/>
      <c r="BE139" s="1159"/>
      <c r="BF139" s="1159"/>
      <c r="BG139" s="1159"/>
      <c r="BH139" s="1159"/>
      <c r="BI139" s="1150" t="s">
        <v>28</v>
      </c>
      <c r="BJ139" s="1150"/>
      <c r="BK139" s="1150"/>
      <c r="BL139" s="1150"/>
      <c r="BM139" s="1150"/>
      <c r="BN139" s="1150"/>
      <c r="BO139" s="1150"/>
      <c r="BP139" s="1150"/>
      <c r="BQ139" s="1150"/>
      <c r="BR139" s="1150"/>
      <c r="BS139" s="1150"/>
      <c r="BT139" s="1150"/>
      <c r="BU139" s="1150"/>
      <c r="BV139" s="1150"/>
      <c r="BW139" s="1150"/>
      <c r="BX139" s="1117" t="s">
        <v>218</v>
      </c>
      <c r="BY139" s="1117"/>
      <c r="BZ139" s="1117"/>
      <c r="CA139" s="1117"/>
      <c r="CB139" s="1117"/>
      <c r="CC139" s="1117"/>
      <c r="CD139" s="1117"/>
      <c r="CE139" s="1117"/>
      <c r="CF139" s="1117"/>
      <c r="CG139" s="1117"/>
      <c r="CH139" s="1117" t="s">
        <v>208</v>
      </c>
      <c r="CI139" s="1117"/>
      <c r="CJ139" s="1117"/>
      <c r="CK139" s="1117"/>
      <c r="CL139" s="1117"/>
      <c r="CM139" s="1117"/>
      <c r="CN139" s="1117"/>
      <c r="CO139" s="1117"/>
      <c r="CP139" s="1117"/>
      <c r="CQ139" s="1117"/>
      <c r="CR139" s="1141" t="s">
        <v>238</v>
      </c>
      <c r="CS139" s="1141"/>
      <c r="CT139" s="1141"/>
      <c r="CU139" s="1141"/>
      <c r="CV139" s="1141"/>
      <c r="CW139" s="1141"/>
      <c r="CX139" s="1141"/>
      <c r="CY139" s="1141"/>
      <c r="CZ139" s="1141"/>
      <c r="DA139" s="1141"/>
      <c r="DB139" s="1141" t="s">
        <v>327</v>
      </c>
      <c r="DC139" s="1141"/>
      <c r="DD139" s="1141"/>
      <c r="DE139" s="1141"/>
      <c r="DF139" s="1141"/>
      <c r="DG139" s="1141"/>
      <c r="DH139" s="1141"/>
      <c r="DI139" s="1141"/>
      <c r="DJ139" s="1141"/>
      <c r="DK139" s="1141"/>
      <c r="DL139" s="1141"/>
      <c r="DM139" s="1141"/>
      <c r="DN139" s="1141"/>
      <c r="DO139" s="1141"/>
      <c r="DP139" s="1141"/>
      <c r="DQ139" s="1141"/>
      <c r="DR139" s="1141"/>
      <c r="DS139" s="1141"/>
      <c r="DT139" s="1141"/>
      <c r="DU139" s="1141"/>
      <c r="DV139" s="1140" t="s">
        <v>330</v>
      </c>
      <c r="DW139" s="1140"/>
      <c r="DX139" s="1140"/>
      <c r="DY139" s="1140"/>
      <c r="DZ139" s="1140"/>
      <c r="EA139" s="1140"/>
      <c r="EB139" s="1140"/>
      <c r="EC139" s="1140"/>
      <c r="ED139" s="1140"/>
      <c r="EE139" s="1140"/>
      <c r="EF139" s="1117" t="s">
        <v>190</v>
      </c>
      <c r="EG139" s="1117"/>
      <c r="EH139" s="1117"/>
      <c r="EI139" s="1117"/>
      <c r="EJ139" s="1117"/>
      <c r="EK139" s="1117"/>
      <c r="EL139" s="1117"/>
      <c r="EM139" s="1117"/>
      <c r="EN139" s="1117"/>
      <c r="EO139" s="1117"/>
      <c r="EP139" s="1148" t="s">
        <v>239</v>
      </c>
      <c r="EQ139" s="1148"/>
      <c r="ER139" s="1148"/>
      <c r="ES139" s="1148"/>
      <c r="ET139" s="1148"/>
      <c r="EU139" s="1148"/>
      <c r="EV139" s="1148"/>
      <c r="EW139" s="1148"/>
      <c r="EX139" s="1148"/>
      <c r="EY139" s="1148"/>
      <c r="EZ139" s="1146" t="s">
        <v>277</v>
      </c>
      <c r="FA139" s="1146"/>
      <c r="FB139" s="1146"/>
      <c r="FC139" s="1146"/>
      <c r="FD139" s="1146"/>
      <c r="FE139" s="1146"/>
      <c r="FF139" s="1146"/>
      <c r="FG139" s="1146"/>
      <c r="FH139" s="1146"/>
      <c r="FI139" s="1146"/>
      <c r="FJ139" s="1148" t="s">
        <v>212</v>
      </c>
      <c r="FK139" s="1148"/>
      <c r="FL139" s="1148"/>
      <c r="FM139" s="1148"/>
      <c r="FN139" s="1148"/>
      <c r="FO139" s="1148"/>
      <c r="FP139" s="1148"/>
      <c r="FQ139" s="1148"/>
      <c r="FR139" s="1148"/>
      <c r="FS139" s="1148"/>
    </row>
    <row r="140" spans="1:175" ht="25.2" thickBot="1">
      <c r="A140" s="499" t="s">
        <v>222</v>
      </c>
      <c r="B140" s="969" t="s">
        <v>223</v>
      </c>
      <c r="C140" s="969" t="s">
        <v>224</v>
      </c>
      <c r="D140" s="969"/>
      <c r="E140" s="969" t="s">
        <v>260</v>
      </c>
      <c r="F140" s="806" t="s">
        <v>225</v>
      </c>
      <c r="G140" s="969" t="s">
        <v>17</v>
      </c>
      <c r="H140" s="969" t="s">
        <v>10</v>
      </c>
      <c r="I140" s="969" t="s">
        <v>236</v>
      </c>
      <c r="J140" s="1007" t="s">
        <v>206</v>
      </c>
      <c r="K140" s="594" t="s">
        <v>222</v>
      </c>
      <c r="L140" s="502" t="s">
        <v>223</v>
      </c>
      <c r="M140" s="502" t="s">
        <v>224</v>
      </c>
      <c r="N140" s="502"/>
      <c r="O140" s="502"/>
      <c r="P140" s="502" t="s">
        <v>225</v>
      </c>
      <c r="Q140" s="502" t="s">
        <v>17</v>
      </c>
      <c r="R140" s="502" t="s">
        <v>10</v>
      </c>
      <c r="S140" s="502" t="s">
        <v>236</v>
      </c>
      <c r="T140" s="502" t="s">
        <v>206</v>
      </c>
      <c r="U140" s="761" t="s">
        <v>222</v>
      </c>
      <c r="V140" s="761" t="s">
        <v>223</v>
      </c>
      <c r="W140" s="761" t="s">
        <v>224</v>
      </c>
      <c r="X140" s="761"/>
      <c r="Y140" s="761"/>
      <c r="Z140" s="761" t="s">
        <v>225</v>
      </c>
      <c r="AA140" s="761" t="s">
        <v>17</v>
      </c>
      <c r="AB140" s="761" t="s">
        <v>10</v>
      </c>
      <c r="AC140" s="761" t="s">
        <v>236</v>
      </c>
      <c r="AD140" s="761" t="s">
        <v>206</v>
      </c>
      <c r="AE140" s="509" t="s">
        <v>222</v>
      </c>
      <c r="AF140" s="509" t="s">
        <v>223</v>
      </c>
      <c r="AG140" s="509" t="s">
        <v>224</v>
      </c>
      <c r="AH140" s="509"/>
      <c r="AI140" s="509" t="s">
        <v>276</v>
      </c>
      <c r="AJ140" s="509" t="s">
        <v>225</v>
      </c>
      <c r="AK140" s="509" t="s">
        <v>17</v>
      </c>
      <c r="AL140" s="509" t="s">
        <v>10</v>
      </c>
      <c r="AM140" s="509" t="s">
        <v>236</v>
      </c>
      <c r="AN140" s="509" t="s">
        <v>206</v>
      </c>
      <c r="AO140" s="513" t="s">
        <v>222</v>
      </c>
      <c r="AP140" s="513" t="s">
        <v>223</v>
      </c>
      <c r="AQ140" s="513" t="s">
        <v>224</v>
      </c>
      <c r="AR140" s="513"/>
      <c r="AS140" s="513"/>
      <c r="AT140" s="513" t="s">
        <v>225</v>
      </c>
      <c r="AU140" s="513" t="s">
        <v>17</v>
      </c>
      <c r="AV140" s="513" t="s">
        <v>10</v>
      </c>
      <c r="AW140" s="513" t="s">
        <v>236</v>
      </c>
      <c r="AX140" s="513" t="s">
        <v>206</v>
      </c>
      <c r="AY140" s="527" t="s">
        <v>222</v>
      </c>
      <c r="AZ140" s="527" t="s">
        <v>223</v>
      </c>
      <c r="BA140" s="527" t="s">
        <v>224</v>
      </c>
      <c r="BB140" s="527"/>
      <c r="BC140" s="527"/>
      <c r="BD140" s="527" t="s">
        <v>225</v>
      </c>
      <c r="BE140" s="527" t="s">
        <v>17</v>
      </c>
      <c r="BF140" s="527" t="s">
        <v>10</v>
      </c>
      <c r="BG140" s="527" t="s">
        <v>236</v>
      </c>
      <c r="BH140" s="527" t="s">
        <v>206</v>
      </c>
      <c r="BI140" s="702" t="s">
        <v>222</v>
      </c>
      <c r="BJ140" s="702" t="s">
        <v>223</v>
      </c>
      <c r="BK140" s="702" t="s">
        <v>224</v>
      </c>
      <c r="BL140" s="702" t="s">
        <v>237</v>
      </c>
      <c r="BM140" s="702"/>
      <c r="BN140" s="702" t="s">
        <v>225</v>
      </c>
      <c r="BO140" s="702" t="s">
        <v>17</v>
      </c>
      <c r="BP140" s="702" t="s">
        <v>10</v>
      </c>
      <c r="BQ140" s="961" t="s">
        <v>376</v>
      </c>
      <c r="BR140" s="961" t="s">
        <v>377</v>
      </c>
      <c r="BS140" s="961" t="s">
        <v>378</v>
      </c>
      <c r="BT140" s="961" t="s">
        <v>380</v>
      </c>
      <c r="BU140" s="961" t="s">
        <v>379</v>
      </c>
      <c r="BV140" s="702" t="s">
        <v>236</v>
      </c>
      <c r="BW140" s="702" t="s">
        <v>206</v>
      </c>
      <c r="BX140" s="521" t="s">
        <v>222</v>
      </c>
      <c r="BY140" s="521" t="s">
        <v>223</v>
      </c>
      <c r="BZ140" s="521" t="s">
        <v>224</v>
      </c>
      <c r="CA140" s="521"/>
      <c r="CB140" s="521"/>
      <c r="CC140" s="521" t="s">
        <v>225</v>
      </c>
      <c r="CD140" s="521" t="s">
        <v>17</v>
      </c>
      <c r="CE140" s="521" t="s">
        <v>10</v>
      </c>
      <c r="CF140" s="521" t="s">
        <v>236</v>
      </c>
      <c r="CG140" s="521" t="s">
        <v>206</v>
      </c>
      <c r="CH140" s="521" t="s">
        <v>222</v>
      </c>
      <c r="CI140" s="521" t="s">
        <v>223</v>
      </c>
      <c r="CJ140" s="521" t="s">
        <v>224</v>
      </c>
      <c r="CK140" s="521"/>
      <c r="CL140" s="521"/>
      <c r="CM140" s="766" t="s">
        <v>225</v>
      </c>
      <c r="CN140" s="521" t="s">
        <v>17</v>
      </c>
      <c r="CO140" s="521" t="s">
        <v>10</v>
      </c>
      <c r="CP140" s="521" t="s">
        <v>236</v>
      </c>
      <c r="CQ140" s="521" t="s">
        <v>206</v>
      </c>
      <c r="CR140" s="594" t="s">
        <v>222</v>
      </c>
      <c r="CS140" s="594" t="s">
        <v>223</v>
      </c>
      <c r="CT140" s="594" t="s">
        <v>224</v>
      </c>
      <c r="CU140" s="594"/>
      <c r="CV140" s="594"/>
      <c r="CW140" s="878" t="s">
        <v>225</v>
      </c>
      <c r="CX140" s="594" t="s">
        <v>17</v>
      </c>
      <c r="CY140" s="594" t="s">
        <v>10</v>
      </c>
      <c r="CZ140" s="594" t="s">
        <v>236</v>
      </c>
      <c r="DA140" s="594" t="s">
        <v>206</v>
      </c>
      <c r="DB140" s="594" t="s">
        <v>222</v>
      </c>
      <c r="DC140" s="594" t="s">
        <v>223</v>
      </c>
      <c r="DD140" s="594" t="s">
        <v>224</v>
      </c>
      <c r="DE140" s="594"/>
      <c r="DF140" s="594"/>
      <c r="DG140" s="878" t="s">
        <v>225</v>
      </c>
      <c r="DH140" s="594" t="s">
        <v>17</v>
      </c>
      <c r="DI140" s="594" t="s">
        <v>10</v>
      </c>
      <c r="DJ140" s="594" t="s">
        <v>236</v>
      </c>
      <c r="DK140" s="594" t="s">
        <v>206</v>
      </c>
      <c r="DL140" s="594" t="s">
        <v>222</v>
      </c>
      <c r="DM140" s="594" t="s">
        <v>223</v>
      </c>
      <c r="DN140" s="594" t="s">
        <v>224</v>
      </c>
      <c r="DO140" s="594"/>
      <c r="DP140" s="594"/>
      <c r="DQ140" s="878" t="s">
        <v>225</v>
      </c>
      <c r="DR140" s="594" t="s">
        <v>17</v>
      </c>
      <c r="DS140" s="594" t="s">
        <v>10</v>
      </c>
      <c r="DT140" s="594" t="s">
        <v>236</v>
      </c>
      <c r="DU140" s="594" t="s">
        <v>206</v>
      </c>
      <c r="DV140" s="533" t="s">
        <v>222</v>
      </c>
      <c r="DW140" s="533" t="s">
        <v>223</v>
      </c>
      <c r="DX140" s="533" t="s">
        <v>224</v>
      </c>
      <c r="DY140" s="533"/>
      <c r="DZ140" s="533"/>
      <c r="EA140" s="811" t="s">
        <v>225</v>
      </c>
      <c r="EB140" s="533" t="s">
        <v>17</v>
      </c>
      <c r="EC140" s="533" t="s">
        <v>10</v>
      </c>
      <c r="ED140" s="533" t="s">
        <v>236</v>
      </c>
      <c r="EE140" s="533" t="s">
        <v>206</v>
      </c>
      <c r="EF140" s="521" t="s">
        <v>222</v>
      </c>
      <c r="EG140" s="521" t="s">
        <v>223</v>
      </c>
      <c r="EH140" s="521" t="s">
        <v>224</v>
      </c>
      <c r="EI140" s="521"/>
      <c r="EJ140" s="521"/>
      <c r="EK140" s="766" t="s">
        <v>225</v>
      </c>
      <c r="EL140" s="521" t="s">
        <v>17</v>
      </c>
      <c r="EM140" s="521" t="s">
        <v>10</v>
      </c>
      <c r="EN140" s="521" t="s">
        <v>236</v>
      </c>
      <c r="EO140" s="521" t="s">
        <v>206</v>
      </c>
      <c r="EP140" s="524" t="s">
        <v>222</v>
      </c>
      <c r="EQ140" s="524" t="s">
        <v>223</v>
      </c>
      <c r="ER140" s="524" t="s">
        <v>224</v>
      </c>
      <c r="ES140" s="524"/>
      <c r="ET140" s="524"/>
      <c r="EU140" s="879" t="s">
        <v>225</v>
      </c>
      <c r="EV140" s="524" t="s">
        <v>17</v>
      </c>
      <c r="EW140" s="524" t="s">
        <v>10</v>
      </c>
      <c r="EX140" s="524" t="s">
        <v>236</v>
      </c>
      <c r="EY140" s="524" t="s">
        <v>206</v>
      </c>
      <c r="EZ140" s="880" t="s">
        <v>222</v>
      </c>
      <c r="FA140" s="880" t="s">
        <v>223</v>
      </c>
      <c r="FB140" s="880" t="s">
        <v>224</v>
      </c>
      <c r="FC140" s="880"/>
      <c r="FD140" s="880"/>
      <c r="FE140" s="881" t="s">
        <v>225</v>
      </c>
      <c r="FF140" s="880" t="s">
        <v>17</v>
      </c>
      <c r="FG140" s="880" t="s">
        <v>10</v>
      </c>
      <c r="FH140" s="880" t="s">
        <v>236</v>
      </c>
      <c r="FI140" s="880" t="s">
        <v>206</v>
      </c>
      <c r="FJ140" s="524" t="s">
        <v>222</v>
      </c>
      <c r="FK140" s="524" t="s">
        <v>223</v>
      </c>
      <c r="FL140" s="524" t="s">
        <v>224</v>
      </c>
      <c r="FM140" s="524"/>
      <c r="FN140" s="524"/>
      <c r="FO140" s="879" t="s">
        <v>225</v>
      </c>
      <c r="FP140" s="524" t="s">
        <v>17</v>
      </c>
      <c r="FQ140" s="524" t="s">
        <v>10</v>
      </c>
      <c r="FR140" s="524" t="s">
        <v>236</v>
      </c>
      <c r="FS140" s="524" t="s">
        <v>206</v>
      </c>
    </row>
    <row r="141" spans="1:175">
      <c r="A141" s="968">
        <v>1</v>
      </c>
      <c r="B141" s="972">
        <v>11</v>
      </c>
      <c r="C141" s="818"/>
      <c r="D141" s="818"/>
      <c r="E141" s="818"/>
      <c r="F141" s="819"/>
      <c r="G141" s="818">
        <v>11</v>
      </c>
      <c r="H141" s="818">
        <v>564</v>
      </c>
      <c r="I141" s="818">
        <f>+B141+C141+D141+E141-F141-G141</f>
        <v>0</v>
      </c>
      <c r="J141" s="973">
        <f>11+47+61+19</f>
        <v>138</v>
      </c>
      <c r="K141" s="993">
        <v>1</v>
      </c>
      <c r="L141" s="771">
        <v>365</v>
      </c>
      <c r="M141" s="548">
        <v>27</v>
      </c>
      <c r="N141" s="548"/>
      <c r="O141" s="548"/>
      <c r="P141" s="548"/>
      <c r="Q141" s="548"/>
      <c r="R141" s="548"/>
      <c r="S141" s="548">
        <f>L141+M141+N141+O141-P141-Q141</f>
        <v>392</v>
      </c>
      <c r="T141" s="549">
        <v>63</v>
      </c>
      <c r="U141" s="772">
        <v>1</v>
      </c>
      <c r="V141" s="661">
        <v>231</v>
      </c>
      <c r="W141" s="661"/>
      <c r="X141" s="661"/>
      <c r="Y141" s="661"/>
      <c r="Z141" s="661"/>
      <c r="AA141" s="661">
        <v>231</v>
      </c>
      <c r="AB141" s="661">
        <v>174</v>
      </c>
      <c r="AC141" s="661">
        <f>V141+W141+X141+Y141-Z141-AA141</f>
        <v>0</v>
      </c>
      <c r="AD141" s="661">
        <v>29</v>
      </c>
      <c r="AE141" s="509">
        <v>1</v>
      </c>
      <c r="AF141" s="554">
        <v>0</v>
      </c>
      <c r="AG141" s="554"/>
      <c r="AH141" s="554"/>
      <c r="AI141" s="554"/>
      <c r="AJ141" s="554"/>
      <c r="AK141" s="554">
        <v>0</v>
      </c>
      <c r="AL141" s="554">
        <v>623</v>
      </c>
      <c r="AM141" s="554">
        <f>+AF141+AG141-AH141-AI141-AJ141-AK141</f>
        <v>0</v>
      </c>
      <c r="AN141" s="554">
        <f>14+3+11</f>
        <v>28</v>
      </c>
      <c r="AO141" s="513">
        <v>1</v>
      </c>
      <c r="AP141" s="558"/>
      <c r="AQ141" s="558"/>
      <c r="AR141" s="558"/>
      <c r="AS141" s="558"/>
      <c r="AT141" s="558"/>
      <c r="AU141" s="558"/>
      <c r="AV141" s="558"/>
      <c r="AW141" s="558">
        <f>AP141+AQ141+AR141+AS141-AT141-AU141</f>
        <v>0</v>
      </c>
      <c r="AX141" s="558"/>
      <c r="AY141" s="527">
        <v>1</v>
      </c>
      <c r="AZ141" s="569">
        <v>226</v>
      </c>
      <c r="BA141" s="569">
        <v>27</v>
      </c>
      <c r="BB141" s="569"/>
      <c r="BC141" s="569"/>
      <c r="BD141" s="569"/>
      <c r="BE141" s="569">
        <v>46</v>
      </c>
      <c r="BF141" s="569">
        <v>3500</v>
      </c>
      <c r="BG141" s="569">
        <f>AZ141+BA141+BB141+BC141-BD141-BE141</f>
        <v>207</v>
      </c>
      <c r="BH141" s="569">
        <v>135</v>
      </c>
      <c r="BI141" s="702">
        <v>1</v>
      </c>
      <c r="BJ141" s="672">
        <v>543</v>
      </c>
      <c r="BK141" s="751">
        <v>57</v>
      </c>
      <c r="BL141" s="751">
        <v>187</v>
      </c>
      <c r="BM141" s="751"/>
      <c r="BN141" s="751"/>
      <c r="BO141" s="751">
        <v>241</v>
      </c>
      <c r="BP141" s="751">
        <v>12000</v>
      </c>
      <c r="BQ141" s="965"/>
      <c r="BR141" s="963"/>
      <c r="BS141" s="1071">
        <v>216</v>
      </c>
      <c r="BT141" s="963"/>
      <c r="BU141" s="963">
        <f t="shared" ref="BU141:BU145" si="152">BQ141-BR141-BS141-BT141</f>
        <v>-216</v>
      </c>
      <c r="BV141" s="751">
        <f>BJ141+BK141+BL141+BM141-BN141-BO141</f>
        <v>546</v>
      </c>
      <c r="BW141" s="751">
        <v>14</v>
      </c>
      <c r="BX141" s="521">
        <v>1</v>
      </c>
      <c r="BY141" s="564">
        <v>36</v>
      </c>
      <c r="BZ141" s="564"/>
      <c r="CA141" s="564"/>
      <c r="CB141" s="564"/>
      <c r="CC141" s="564"/>
      <c r="CD141" s="564">
        <v>0</v>
      </c>
      <c r="CE141" s="564">
        <v>0</v>
      </c>
      <c r="CF141" s="564">
        <f>BY141+BZ141+CA141+CB141-CC141-CD141</f>
        <v>36</v>
      </c>
      <c r="CG141" s="564">
        <v>6</v>
      </c>
      <c r="CH141" s="521">
        <v>1</v>
      </c>
      <c r="CI141" s="564">
        <v>0</v>
      </c>
      <c r="CJ141" s="564">
        <v>0</v>
      </c>
      <c r="CK141" s="564">
        <v>0</v>
      </c>
      <c r="CL141" s="564">
        <v>0</v>
      </c>
      <c r="CM141" s="675">
        <v>0</v>
      </c>
      <c r="CN141" s="564">
        <v>0</v>
      </c>
      <c r="CO141" s="564">
        <v>145</v>
      </c>
      <c r="CP141" s="564">
        <f>CI141+CJ141+CK141+CL141-CM141-CN141</f>
        <v>0</v>
      </c>
      <c r="CQ141" s="564">
        <v>0</v>
      </c>
      <c r="CR141" s="594">
        <v>1</v>
      </c>
      <c r="CS141" s="581">
        <v>36</v>
      </c>
      <c r="CT141" s="581"/>
      <c r="CU141" s="581"/>
      <c r="CV141" s="581"/>
      <c r="CW141" s="658">
        <v>0</v>
      </c>
      <c r="CX141" s="581">
        <v>0</v>
      </c>
      <c r="CY141" s="581">
        <v>675</v>
      </c>
      <c r="CZ141" s="581">
        <f>CS141+CT141+CU141+CV141-CW141-CX141</f>
        <v>36</v>
      </c>
      <c r="DA141" s="581">
        <v>4</v>
      </c>
      <c r="DB141" s="594">
        <v>1</v>
      </c>
      <c r="DC141" s="882">
        <v>0</v>
      </c>
      <c r="DD141" s="882"/>
      <c r="DE141" s="581"/>
      <c r="DF141" s="581"/>
      <c r="DG141" s="658"/>
      <c r="DH141" s="882">
        <v>0</v>
      </c>
      <c r="DI141" s="581">
        <v>0</v>
      </c>
      <c r="DJ141" s="882">
        <f>DC141+DD141+DE141+DF141-DG141-DH141</f>
        <v>0</v>
      </c>
      <c r="DK141" s="581">
        <v>0</v>
      </c>
      <c r="DL141" s="594">
        <v>1</v>
      </c>
      <c r="DM141" s="581"/>
      <c r="DN141" s="581">
        <v>0</v>
      </c>
      <c r="DO141" s="581"/>
      <c r="DP141" s="581"/>
      <c r="DQ141" s="658">
        <v>0</v>
      </c>
      <c r="DR141" s="581"/>
      <c r="DS141" s="581"/>
      <c r="DT141" s="581">
        <f>DM141+DN141+DO141+DP141-DQ141-DR141</f>
        <v>0</v>
      </c>
      <c r="DU141" s="581"/>
      <c r="DV141" s="533">
        <v>1</v>
      </c>
      <c r="DW141" s="573"/>
      <c r="DX141" s="573"/>
      <c r="DY141" s="573"/>
      <c r="DZ141" s="573"/>
      <c r="EA141" s="825">
        <v>0</v>
      </c>
      <c r="EB141" s="573"/>
      <c r="EC141" s="573"/>
      <c r="ED141" s="573">
        <f>DW141+DX141+DY141+DZ141-EA141-EB141</f>
        <v>0</v>
      </c>
      <c r="EE141" s="573"/>
      <c r="EF141" s="521">
        <v>1</v>
      </c>
      <c r="EG141" s="564"/>
      <c r="EH141" s="564">
        <v>0</v>
      </c>
      <c r="EI141" s="564"/>
      <c r="EJ141" s="564"/>
      <c r="EK141" s="675">
        <v>0</v>
      </c>
      <c r="EL141" s="564"/>
      <c r="EM141" s="564"/>
      <c r="EN141" s="564">
        <f>EG141+EH141+EI141+EJ141-EK141-EL141</f>
        <v>0</v>
      </c>
      <c r="EO141" s="564"/>
      <c r="EP141" s="524">
        <v>1</v>
      </c>
      <c r="EQ141" s="567">
        <v>0</v>
      </c>
      <c r="ER141" s="567">
        <v>0</v>
      </c>
      <c r="ES141" s="567"/>
      <c r="ET141" s="567"/>
      <c r="EU141" s="883"/>
      <c r="EV141" s="567">
        <v>0</v>
      </c>
      <c r="EW141" s="567">
        <v>0</v>
      </c>
      <c r="EX141" s="567">
        <f>+EQ141+ER141-EU141-EV141</f>
        <v>0</v>
      </c>
      <c r="EY141" s="567">
        <v>0</v>
      </c>
      <c r="EZ141" s="880">
        <v>1</v>
      </c>
      <c r="FA141" s="884">
        <v>0</v>
      </c>
      <c r="FB141" s="884">
        <v>0</v>
      </c>
      <c r="FC141" s="884"/>
      <c r="FD141" s="884"/>
      <c r="FE141" s="885"/>
      <c r="FF141" s="884">
        <v>0</v>
      </c>
      <c r="FG141" s="884">
        <v>0</v>
      </c>
      <c r="FH141" s="884">
        <f>+FA141+FB141-FE141-FF141</f>
        <v>0</v>
      </c>
      <c r="FI141" s="884">
        <v>0</v>
      </c>
      <c r="FJ141" s="524">
        <v>1</v>
      </c>
      <c r="FK141" s="567"/>
      <c r="FL141" s="567"/>
      <c r="FM141" s="567"/>
      <c r="FN141" s="567"/>
      <c r="FO141" s="883"/>
      <c r="FP141" s="567"/>
      <c r="FQ141" s="567"/>
      <c r="FR141" s="567">
        <f>+FK141+FL141-FO141-FP141</f>
        <v>0</v>
      </c>
      <c r="FS141" s="567"/>
    </row>
    <row r="142" spans="1:175">
      <c r="A142" s="968">
        <v>2</v>
      </c>
      <c r="B142" s="984">
        <v>0</v>
      </c>
      <c r="C142" s="544"/>
      <c r="D142" s="544"/>
      <c r="E142" s="544"/>
      <c r="F142" s="545"/>
      <c r="G142" s="544"/>
      <c r="H142" s="544">
        <v>564</v>
      </c>
      <c r="I142" s="715">
        <f>+B142+C142+D142+E142-F142-G142</f>
        <v>0</v>
      </c>
      <c r="J142" s="975">
        <f>7+32+42+19</f>
        <v>100</v>
      </c>
      <c r="K142" s="993">
        <v>2</v>
      </c>
      <c r="L142" s="776">
        <v>196</v>
      </c>
      <c r="M142" s="581">
        <v>11</v>
      </c>
      <c r="N142" s="581"/>
      <c r="O142" s="581"/>
      <c r="P142" s="581"/>
      <c r="Q142" s="581"/>
      <c r="R142" s="581"/>
      <c r="S142" s="581">
        <f>L142+M142+N142+O142-P142-Q142</f>
        <v>207</v>
      </c>
      <c r="T142" s="582">
        <v>27</v>
      </c>
      <c r="U142" s="772">
        <v>2</v>
      </c>
      <c r="V142" s="661">
        <v>21</v>
      </c>
      <c r="W142" s="661"/>
      <c r="X142" s="661"/>
      <c r="Y142" s="661"/>
      <c r="Z142" s="661"/>
      <c r="AA142" s="661">
        <v>21</v>
      </c>
      <c r="AB142" s="661">
        <v>174</v>
      </c>
      <c r="AC142" s="661">
        <f>V142+W142+X142+Y142-Z142-AA142</f>
        <v>0</v>
      </c>
      <c r="AD142" s="661">
        <v>3</v>
      </c>
      <c r="AE142" s="509">
        <v>2</v>
      </c>
      <c r="AF142" s="554">
        <v>0</v>
      </c>
      <c r="AG142" s="554"/>
      <c r="AH142" s="554"/>
      <c r="AI142" s="554"/>
      <c r="AJ142" s="554"/>
      <c r="AK142" s="554">
        <v>0</v>
      </c>
      <c r="AL142" s="554">
        <v>623</v>
      </c>
      <c r="AM142" s="554">
        <f>+AF142+AG142-AH142-AI142-AJ142-AK142</f>
        <v>0</v>
      </c>
      <c r="AN142" s="554">
        <f>47+3</f>
        <v>50</v>
      </c>
      <c r="AO142" s="513">
        <v>2</v>
      </c>
      <c r="AP142" s="558"/>
      <c r="AQ142" s="558"/>
      <c r="AR142" s="558"/>
      <c r="AS142" s="558"/>
      <c r="AT142" s="558"/>
      <c r="AU142" s="558"/>
      <c r="AV142" s="558"/>
      <c r="AW142" s="558"/>
      <c r="AX142" s="558"/>
      <c r="AY142" s="527">
        <v>2</v>
      </c>
      <c r="AZ142" s="569">
        <v>32</v>
      </c>
      <c r="BA142" s="756">
        <v>11</v>
      </c>
      <c r="BB142" s="569"/>
      <c r="BC142" s="569"/>
      <c r="BD142" s="569"/>
      <c r="BE142" s="569">
        <v>32</v>
      </c>
      <c r="BF142" s="569">
        <v>3500</v>
      </c>
      <c r="BG142" s="569">
        <f>AZ142+BA142+BB142+BC142-BD142-BE142</f>
        <v>11</v>
      </c>
      <c r="BH142" s="569">
        <v>188</v>
      </c>
      <c r="BI142" s="702">
        <v>2</v>
      </c>
      <c r="BJ142" s="751">
        <v>1225</v>
      </c>
      <c r="BK142" s="751">
        <v>124</v>
      </c>
      <c r="BL142" s="751">
        <v>421</v>
      </c>
      <c r="BM142" s="751"/>
      <c r="BN142" s="751"/>
      <c r="BO142" s="751">
        <v>513</v>
      </c>
      <c r="BP142" s="751">
        <v>12000</v>
      </c>
      <c r="BQ142" s="963"/>
      <c r="BR142" s="963"/>
      <c r="BS142" s="1071">
        <v>574</v>
      </c>
      <c r="BT142" s="963"/>
      <c r="BU142" s="963">
        <f t="shared" si="152"/>
        <v>-574</v>
      </c>
      <c r="BV142" s="751">
        <f>BJ142+BK142+BL142+BM142-BN142-BO142</f>
        <v>1257</v>
      </c>
      <c r="BW142" s="751">
        <v>95</v>
      </c>
      <c r="BX142" s="521">
        <v>2</v>
      </c>
      <c r="BY142" s="564">
        <v>58</v>
      </c>
      <c r="BZ142" s="564"/>
      <c r="CA142" s="564"/>
      <c r="CB142" s="564"/>
      <c r="CC142" s="564"/>
      <c r="CD142" s="564">
        <v>0</v>
      </c>
      <c r="CE142" s="564">
        <v>53</v>
      </c>
      <c r="CF142" s="564">
        <f>BY142+BZ142+CA142+CB142-CC142-CD142</f>
        <v>58</v>
      </c>
      <c r="CG142" s="564">
        <v>17</v>
      </c>
      <c r="CH142" s="521">
        <v>2</v>
      </c>
      <c r="CI142" s="564">
        <v>0</v>
      </c>
      <c r="CJ142" s="564">
        <v>0</v>
      </c>
      <c r="CK142" s="564">
        <v>0</v>
      </c>
      <c r="CL142" s="564">
        <v>0</v>
      </c>
      <c r="CM142" s="675">
        <v>0</v>
      </c>
      <c r="CN142" s="564">
        <v>0</v>
      </c>
      <c r="CO142" s="564">
        <v>145</v>
      </c>
      <c r="CP142" s="564">
        <f>CI142+CJ142+CK142+CL142-CM142-CN142</f>
        <v>0</v>
      </c>
      <c r="CQ142" s="564">
        <v>0</v>
      </c>
      <c r="CR142" s="594">
        <v>2</v>
      </c>
      <c r="CS142" s="581">
        <v>106</v>
      </c>
      <c r="CT142" s="581"/>
      <c r="CU142" s="581"/>
      <c r="CV142" s="581"/>
      <c r="CW142" s="658">
        <v>0</v>
      </c>
      <c r="CX142" s="581">
        <v>0</v>
      </c>
      <c r="CY142" s="581">
        <v>675</v>
      </c>
      <c r="CZ142" s="581">
        <f>CS142+CT142+CU142+CV142-CW142-CX142</f>
        <v>106</v>
      </c>
      <c r="DA142" s="581">
        <v>11</v>
      </c>
      <c r="DB142" s="594">
        <v>2</v>
      </c>
      <c r="DC142" s="882">
        <v>0</v>
      </c>
      <c r="DD142" s="882"/>
      <c r="DE142" s="581"/>
      <c r="DF142" s="581"/>
      <c r="DG142" s="658"/>
      <c r="DH142" s="882">
        <v>0</v>
      </c>
      <c r="DI142" s="581">
        <v>0</v>
      </c>
      <c r="DJ142" s="882">
        <f>DC142+DD142+DE142+DF142-DG142-DH142</f>
        <v>0</v>
      </c>
      <c r="DK142" s="581">
        <v>0</v>
      </c>
      <c r="DL142" s="594">
        <v>2</v>
      </c>
      <c r="DM142" s="581"/>
      <c r="DN142" s="581">
        <v>0</v>
      </c>
      <c r="DO142" s="581"/>
      <c r="DP142" s="581"/>
      <c r="DQ142" s="658">
        <v>0</v>
      </c>
      <c r="DR142" s="581"/>
      <c r="DS142" s="581"/>
      <c r="DT142" s="581">
        <f>DM142+DN142+DO142+DP142-DQ142-DR142</f>
        <v>0</v>
      </c>
      <c r="DU142" s="581"/>
      <c r="DV142" s="533">
        <v>2</v>
      </c>
      <c r="DW142" s="573"/>
      <c r="DX142" s="573"/>
      <c r="DY142" s="573"/>
      <c r="DZ142" s="573"/>
      <c r="EA142" s="825">
        <v>0</v>
      </c>
      <c r="EB142" s="573"/>
      <c r="EC142" s="573"/>
      <c r="ED142" s="573">
        <f>DW142+DX142+DY142+DZ142-EA142-EB142</f>
        <v>0</v>
      </c>
      <c r="EE142" s="573"/>
      <c r="EF142" s="521">
        <v>2</v>
      </c>
      <c r="EG142" s="564">
        <v>0</v>
      </c>
      <c r="EH142" s="564">
        <v>0</v>
      </c>
      <c r="EI142" s="564"/>
      <c r="EJ142" s="564"/>
      <c r="EK142" s="675">
        <v>0</v>
      </c>
      <c r="EL142" s="564">
        <v>0</v>
      </c>
      <c r="EM142" s="564">
        <v>0</v>
      </c>
      <c r="EN142" s="564">
        <f>EG142+EH142+EI142+EJ142-EK142-EL142</f>
        <v>0</v>
      </c>
      <c r="EO142" s="564">
        <v>0</v>
      </c>
      <c r="EP142" s="524">
        <v>2</v>
      </c>
      <c r="EQ142" s="567">
        <v>0</v>
      </c>
      <c r="ER142" s="567">
        <v>0</v>
      </c>
      <c r="ES142" s="567"/>
      <c r="ET142" s="567"/>
      <c r="EU142" s="883"/>
      <c r="EV142" s="567">
        <v>0</v>
      </c>
      <c r="EW142" s="567">
        <v>0</v>
      </c>
      <c r="EX142" s="567">
        <f>+EQ142+ER142-EU142-EV142</f>
        <v>0</v>
      </c>
      <c r="EY142" s="567">
        <v>0</v>
      </c>
      <c r="EZ142" s="880">
        <v>2</v>
      </c>
      <c r="FA142" s="884">
        <v>0</v>
      </c>
      <c r="FB142" s="884">
        <v>0</v>
      </c>
      <c r="FC142" s="884"/>
      <c r="FD142" s="884"/>
      <c r="FE142" s="885"/>
      <c r="FF142" s="884">
        <v>0</v>
      </c>
      <c r="FG142" s="884">
        <v>0</v>
      </c>
      <c r="FH142" s="884">
        <f>+FA142+FB142-FE142-FF142</f>
        <v>0</v>
      </c>
      <c r="FI142" s="884">
        <v>0</v>
      </c>
      <c r="FJ142" s="524">
        <v>2</v>
      </c>
      <c r="FK142" s="567"/>
      <c r="FL142" s="567"/>
      <c r="FM142" s="567"/>
      <c r="FN142" s="567"/>
      <c r="FO142" s="883"/>
      <c r="FP142" s="567"/>
      <c r="FQ142" s="567"/>
      <c r="FR142" s="567">
        <f>+FK142+FL142-FO142-FP142</f>
        <v>0</v>
      </c>
      <c r="FS142" s="567"/>
    </row>
    <row r="143" spans="1:175" ht="25.2" thickBot="1">
      <c r="A143" s="968">
        <v>3</v>
      </c>
      <c r="B143" s="976">
        <v>21</v>
      </c>
      <c r="C143" s="831"/>
      <c r="D143" s="831"/>
      <c r="E143" s="831"/>
      <c r="F143" s="832"/>
      <c r="G143" s="831">
        <v>21</v>
      </c>
      <c r="H143" s="831">
        <v>564</v>
      </c>
      <c r="I143" s="830">
        <f>+B143+C143+D143+E143-F143-G143</f>
        <v>0</v>
      </c>
      <c r="J143" s="977">
        <f>8+72+59+19</f>
        <v>158</v>
      </c>
      <c r="K143" s="993">
        <v>3</v>
      </c>
      <c r="L143" s="777">
        <v>408</v>
      </c>
      <c r="M143" s="588">
        <v>11</v>
      </c>
      <c r="N143" s="588"/>
      <c r="O143" s="588"/>
      <c r="P143" s="588"/>
      <c r="Q143" s="588"/>
      <c r="R143" s="588"/>
      <c r="S143" s="588">
        <f>L143+M143+N143+O143-P143-Q143</f>
        <v>419</v>
      </c>
      <c r="T143" s="589">
        <v>47</v>
      </c>
      <c r="U143" s="772">
        <v>3</v>
      </c>
      <c r="V143" s="661">
        <v>21</v>
      </c>
      <c r="W143" s="661"/>
      <c r="X143" s="661"/>
      <c r="Y143" s="661"/>
      <c r="Z143" s="661"/>
      <c r="AA143" s="661">
        <v>21</v>
      </c>
      <c r="AB143" s="661">
        <v>174</v>
      </c>
      <c r="AC143" s="661">
        <f>V143+W143+X143+Y143-Z143-AA143</f>
        <v>0</v>
      </c>
      <c r="AD143" s="661">
        <v>14</v>
      </c>
      <c r="AE143" s="509">
        <v>3</v>
      </c>
      <c r="AF143" s="554">
        <v>0</v>
      </c>
      <c r="AG143" s="554"/>
      <c r="AH143" s="554"/>
      <c r="AI143" s="554"/>
      <c r="AJ143" s="554"/>
      <c r="AK143" s="554"/>
      <c r="AL143" s="554">
        <v>623</v>
      </c>
      <c r="AM143" s="554">
        <f>+AF143+AG143-AH143-AI143-AJ143-AK143</f>
        <v>0</v>
      </c>
      <c r="AN143" s="554">
        <f>8+7+4</f>
        <v>19</v>
      </c>
      <c r="AO143" s="513">
        <v>3</v>
      </c>
      <c r="AP143" s="558"/>
      <c r="AQ143" s="558"/>
      <c r="AR143" s="558"/>
      <c r="AS143" s="558"/>
      <c r="AT143" s="558"/>
      <c r="AU143" s="558"/>
      <c r="AV143" s="558"/>
      <c r="AW143" s="558"/>
      <c r="AX143" s="558"/>
      <c r="AY143" s="527">
        <v>3</v>
      </c>
      <c r="AZ143" s="569">
        <v>69</v>
      </c>
      <c r="BA143" s="756">
        <v>26</v>
      </c>
      <c r="BB143" s="569"/>
      <c r="BC143" s="569"/>
      <c r="BD143" s="569"/>
      <c r="BE143" s="569">
        <v>48</v>
      </c>
      <c r="BF143" s="569">
        <v>3500</v>
      </c>
      <c r="BG143" s="569">
        <f>AZ143+BA143+BB143+BC143-BD143-BE143</f>
        <v>47</v>
      </c>
      <c r="BH143" s="569">
        <v>64</v>
      </c>
      <c r="BI143" s="702">
        <v>3</v>
      </c>
      <c r="BJ143" s="886">
        <v>1887</v>
      </c>
      <c r="BK143" s="886">
        <v>189</v>
      </c>
      <c r="BL143" s="886">
        <v>741</v>
      </c>
      <c r="BM143" s="886"/>
      <c r="BN143" s="886"/>
      <c r="BO143" s="886">
        <v>874</v>
      </c>
      <c r="BP143" s="751">
        <v>12000</v>
      </c>
      <c r="BQ143" s="963"/>
      <c r="BR143" s="963"/>
      <c r="BS143" s="1071">
        <v>474</v>
      </c>
      <c r="BT143" s="963"/>
      <c r="BU143" s="963">
        <f t="shared" si="152"/>
        <v>-474</v>
      </c>
      <c r="BV143" s="886">
        <f>BJ143+BK143+BL143+BM143-BN143-BO143</f>
        <v>1943</v>
      </c>
      <c r="BW143" s="886">
        <v>145</v>
      </c>
      <c r="BX143" s="521">
        <v>3</v>
      </c>
      <c r="BY143" s="564">
        <v>32</v>
      </c>
      <c r="BZ143" s="564"/>
      <c r="CA143" s="564"/>
      <c r="CB143" s="564"/>
      <c r="CC143" s="564"/>
      <c r="CD143" s="564">
        <v>0</v>
      </c>
      <c r="CE143" s="564">
        <v>9</v>
      </c>
      <c r="CF143" s="564">
        <f>BY143+BZ143+CA143+CB143-CC143-CD143</f>
        <v>32</v>
      </c>
      <c r="CG143" s="564">
        <v>6</v>
      </c>
      <c r="CH143" s="521">
        <v>3</v>
      </c>
      <c r="CI143" s="564">
        <v>0</v>
      </c>
      <c r="CJ143" s="564">
        <v>0</v>
      </c>
      <c r="CK143" s="564">
        <v>0</v>
      </c>
      <c r="CL143" s="564">
        <v>0</v>
      </c>
      <c r="CM143" s="675">
        <v>0</v>
      </c>
      <c r="CN143" s="564">
        <v>0</v>
      </c>
      <c r="CO143" s="564">
        <v>145</v>
      </c>
      <c r="CP143" s="564">
        <f>CI143+CJ143+CK143+CL143-CM143-CN143</f>
        <v>0</v>
      </c>
      <c r="CQ143" s="564">
        <v>0</v>
      </c>
      <c r="CR143" s="594">
        <v>3</v>
      </c>
      <c r="CS143" s="581">
        <v>67</v>
      </c>
      <c r="CT143" s="581"/>
      <c r="CU143" s="581"/>
      <c r="CV143" s="581"/>
      <c r="CW143" s="658">
        <v>0</v>
      </c>
      <c r="CX143" s="581">
        <v>0</v>
      </c>
      <c r="CY143" s="581">
        <v>675</v>
      </c>
      <c r="CZ143" s="581">
        <f>CS143+CT143+CU143+CV143-CW143-CX143</f>
        <v>67</v>
      </c>
      <c r="DA143" s="581">
        <v>9</v>
      </c>
      <c r="DB143" s="594">
        <v>3</v>
      </c>
      <c r="DC143" s="882">
        <v>0</v>
      </c>
      <c r="DD143" s="882"/>
      <c r="DE143" s="581"/>
      <c r="DF143" s="581"/>
      <c r="DG143" s="658"/>
      <c r="DH143" s="882">
        <v>0</v>
      </c>
      <c r="DI143" s="581">
        <v>0</v>
      </c>
      <c r="DJ143" s="882">
        <f>DC143+DD143+DE143+DF143-DG143-DH143</f>
        <v>0</v>
      </c>
      <c r="DK143" s="581">
        <v>0</v>
      </c>
      <c r="DL143" s="594">
        <v>3</v>
      </c>
      <c r="DM143" s="581"/>
      <c r="DN143" s="581">
        <v>0</v>
      </c>
      <c r="DO143" s="581"/>
      <c r="DP143" s="581"/>
      <c r="DQ143" s="658">
        <v>0</v>
      </c>
      <c r="DR143" s="581"/>
      <c r="DS143" s="581"/>
      <c r="DT143" s="581">
        <f>DM143+DN143+DO143+DP143-DQ143-DR143</f>
        <v>0</v>
      </c>
      <c r="DU143" s="581"/>
      <c r="DV143" s="533">
        <v>3</v>
      </c>
      <c r="DW143" s="573">
        <v>0</v>
      </c>
      <c r="DX143" s="573">
        <v>0</v>
      </c>
      <c r="DY143" s="573"/>
      <c r="DZ143" s="573"/>
      <c r="EA143" s="825">
        <v>0</v>
      </c>
      <c r="EB143" s="573">
        <v>0</v>
      </c>
      <c r="EC143" s="573">
        <v>0</v>
      </c>
      <c r="ED143" s="573">
        <f>DW143+DX143+DY143+DZ143-EA143-EB143</f>
        <v>0</v>
      </c>
      <c r="EE143" s="573">
        <v>0</v>
      </c>
      <c r="EF143" s="521">
        <v>3</v>
      </c>
      <c r="EG143" s="564">
        <v>0</v>
      </c>
      <c r="EH143" s="564">
        <v>0</v>
      </c>
      <c r="EI143" s="564"/>
      <c r="EJ143" s="564"/>
      <c r="EK143" s="675">
        <v>0</v>
      </c>
      <c r="EL143" s="564">
        <v>0</v>
      </c>
      <c r="EM143" s="564">
        <v>0</v>
      </c>
      <c r="EN143" s="564">
        <f>EG143+EH143+EI143+EJ143-EK143-EL143</f>
        <v>0</v>
      </c>
      <c r="EO143" s="564">
        <v>0</v>
      </c>
      <c r="EP143" s="524">
        <v>3</v>
      </c>
      <c r="EQ143" s="567">
        <v>0</v>
      </c>
      <c r="ER143" s="567">
        <v>0</v>
      </c>
      <c r="ES143" s="567"/>
      <c r="ET143" s="567"/>
      <c r="EU143" s="883"/>
      <c r="EV143" s="567">
        <v>0</v>
      </c>
      <c r="EW143" s="567">
        <v>0</v>
      </c>
      <c r="EX143" s="567">
        <f>+EQ143+ER143-EU143-EV143</f>
        <v>0</v>
      </c>
      <c r="EY143" s="567">
        <v>0</v>
      </c>
      <c r="EZ143" s="880">
        <v>3</v>
      </c>
      <c r="FA143" s="884">
        <v>0</v>
      </c>
      <c r="FB143" s="884">
        <v>0</v>
      </c>
      <c r="FC143" s="884"/>
      <c r="FD143" s="884"/>
      <c r="FE143" s="885"/>
      <c r="FF143" s="884">
        <v>0</v>
      </c>
      <c r="FG143" s="884">
        <v>0</v>
      </c>
      <c r="FH143" s="884">
        <f>+FA143+FB143-FE143-FF143</f>
        <v>0</v>
      </c>
      <c r="FI143" s="884">
        <v>0</v>
      </c>
      <c r="FJ143" s="524">
        <v>3</v>
      </c>
      <c r="FK143" s="567"/>
      <c r="FL143" s="567"/>
      <c r="FM143" s="567"/>
      <c r="FN143" s="567"/>
      <c r="FO143" s="883"/>
      <c r="FP143" s="567"/>
      <c r="FQ143" s="567"/>
      <c r="FR143" s="567">
        <f>+FK143+FL143-FO143-FP143</f>
        <v>0</v>
      </c>
      <c r="FS143" s="567"/>
    </row>
    <row r="144" spans="1:175">
      <c r="A144" s="543">
        <v>4</v>
      </c>
      <c r="B144" s="970">
        <v>0</v>
      </c>
      <c r="C144" s="970"/>
      <c r="D144" s="970"/>
      <c r="E144" s="970"/>
      <c r="F144" s="971"/>
      <c r="G144" s="970"/>
      <c r="H144" s="970">
        <v>564</v>
      </c>
      <c r="I144" s="970">
        <f>+B144+C144+D144+E144-F144-G144</f>
        <v>0</v>
      </c>
      <c r="J144" s="1008">
        <f>4+53+38+16</f>
        <v>111</v>
      </c>
      <c r="K144" s="594">
        <v>4</v>
      </c>
      <c r="L144" s="626">
        <v>281</v>
      </c>
      <c r="M144" s="626">
        <v>134</v>
      </c>
      <c r="N144" s="626"/>
      <c r="O144" s="626"/>
      <c r="P144" s="626"/>
      <c r="Q144" s="626"/>
      <c r="R144" s="626"/>
      <c r="S144" s="626">
        <f>L144+M144+N144+O144-P144-Q144</f>
        <v>415</v>
      </c>
      <c r="T144" s="626">
        <v>33</v>
      </c>
      <c r="U144" s="761">
        <v>4</v>
      </c>
      <c r="V144" s="661">
        <v>0</v>
      </c>
      <c r="W144" s="661"/>
      <c r="X144" s="661"/>
      <c r="Y144" s="661"/>
      <c r="Z144" s="661"/>
      <c r="AA144" s="661">
        <v>0</v>
      </c>
      <c r="AB144" s="661">
        <v>174</v>
      </c>
      <c r="AC144" s="661">
        <f>V144+W144+X144+Y144-Z144-AA144</f>
        <v>0</v>
      </c>
      <c r="AD144" s="661">
        <v>0</v>
      </c>
      <c r="AE144" s="509">
        <v>4</v>
      </c>
      <c r="AF144" s="554">
        <v>0</v>
      </c>
      <c r="AG144" s="554"/>
      <c r="AH144" s="554"/>
      <c r="AI144" s="554"/>
      <c r="AJ144" s="554"/>
      <c r="AK144" s="554"/>
      <c r="AL144" s="554">
        <v>623</v>
      </c>
      <c r="AM144" s="554">
        <f>+AF144+AG144-AH144-AI144-AJ144-AK144</f>
        <v>0</v>
      </c>
      <c r="AN144" s="554">
        <f>5+20</f>
        <v>25</v>
      </c>
      <c r="AO144" s="513">
        <v>4</v>
      </c>
      <c r="AP144" s="558"/>
      <c r="AQ144" s="558"/>
      <c r="AR144" s="558"/>
      <c r="AS144" s="558"/>
      <c r="AT144" s="558"/>
      <c r="AU144" s="558"/>
      <c r="AV144" s="558"/>
      <c r="AW144" s="558"/>
      <c r="AX144" s="558"/>
      <c r="AY144" s="527">
        <v>4</v>
      </c>
      <c r="AZ144" s="569">
        <v>100</v>
      </c>
      <c r="BA144" s="756">
        <v>42</v>
      </c>
      <c r="BB144" s="569"/>
      <c r="BC144" s="569"/>
      <c r="BD144" s="569"/>
      <c r="BE144" s="569">
        <v>71</v>
      </c>
      <c r="BF144" s="569">
        <v>3500</v>
      </c>
      <c r="BG144" s="569">
        <f>AZ144+BA144+BB144+BC144-BD144-BE144</f>
        <v>71</v>
      </c>
      <c r="BH144" s="569">
        <v>76</v>
      </c>
      <c r="BI144" s="702">
        <v>4</v>
      </c>
      <c r="BJ144" s="886">
        <v>972</v>
      </c>
      <c r="BK144" s="886">
        <v>187</v>
      </c>
      <c r="BL144" s="886">
        <v>312</v>
      </c>
      <c r="BM144" s="886"/>
      <c r="BN144" s="886"/>
      <c r="BO144" s="886">
        <v>427</v>
      </c>
      <c r="BP144" s="751">
        <v>12000</v>
      </c>
      <c r="BQ144" s="963"/>
      <c r="BR144" s="963"/>
      <c r="BS144" s="1071">
        <v>387</v>
      </c>
      <c r="BT144" s="963"/>
      <c r="BU144" s="963">
        <f t="shared" si="152"/>
        <v>-387</v>
      </c>
      <c r="BV144" s="886">
        <f>BJ144+BK144+BL144+BM144-BN144-BO144</f>
        <v>1044</v>
      </c>
      <c r="BW144" s="886">
        <v>112</v>
      </c>
      <c r="BX144" s="521">
        <v>4</v>
      </c>
      <c r="BY144" s="564">
        <v>135</v>
      </c>
      <c r="BZ144" s="564"/>
      <c r="CA144" s="564"/>
      <c r="CB144" s="564"/>
      <c r="CC144" s="564"/>
      <c r="CD144" s="564">
        <v>0</v>
      </c>
      <c r="CE144" s="564">
        <v>0</v>
      </c>
      <c r="CF144" s="564">
        <f>BY144+BZ144+CA144+CB144-CC144-CD144</f>
        <v>135</v>
      </c>
      <c r="CG144" s="564">
        <v>18</v>
      </c>
      <c r="CH144" s="521">
        <v>4</v>
      </c>
      <c r="CI144" s="564">
        <v>0</v>
      </c>
      <c r="CJ144" s="564">
        <v>0</v>
      </c>
      <c r="CK144" s="564">
        <v>0</v>
      </c>
      <c r="CL144" s="564">
        <v>0</v>
      </c>
      <c r="CM144" s="675">
        <v>0</v>
      </c>
      <c r="CN144" s="564">
        <v>0</v>
      </c>
      <c r="CO144" s="564">
        <v>145</v>
      </c>
      <c r="CP144" s="564">
        <f>CI144+CJ144+CK144+CL144-CM144-CN144</f>
        <v>0</v>
      </c>
      <c r="CQ144" s="564">
        <v>0</v>
      </c>
      <c r="CR144" s="594">
        <v>4</v>
      </c>
      <c r="CS144" s="581">
        <v>97</v>
      </c>
      <c r="CT144" s="581"/>
      <c r="CU144" s="581"/>
      <c r="CV144" s="581"/>
      <c r="CW144" s="658">
        <v>0</v>
      </c>
      <c r="CX144" s="581">
        <v>0</v>
      </c>
      <c r="CY144" s="581">
        <v>675</v>
      </c>
      <c r="CZ144" s="581">
        <f>CS144+CT144+CU144+CV144-CW144-CX144</f>
        <v>97</v>
      </c>
      <c r="DA144" s="581">
        <v>12</v>
      </c>
      <c r="DB144" s="594">
        <v>4</v>
      </c>
      <c r="DC144" s="887">
        <v>0</v>
      </c>
      <c r="DD144" s="887"/>
      <c r="DE144" s="581"/>
      <c r="DF144" s="581"/>
      <c r="DG144" s="658"/>
      <c r="DH144" s="882">
        <v>0</v>
      </c>
      <c r="DI144" s="581">
        <v>0</v>
      </c>
      <c r="DJ144" s="887">
        <f>DC144+DD144+DE144+DF144-DG144-DH144</f>
        <v>0</v>
      </c>
      <c r="DK144" s="581">
        <v>0</v>
      </c>
      <c r="DL144" s="594">
        <v>4</v>
      </c>
      <c r="DM144" s="581"/>
      <c r="DN144" s="581">
        <v>0</v>
      </c>
      <c r="DO144" s="581"/>
      <c r="DP144" s="581"/>
      <c r="DQ144" s="658">
        <v>0</v>
      </c>
      <c r="DR144" s="581"/>
      <c r="DS144" s="581"/>
      <c r="DT144" s="581">
        <f>DM144+DN144+DO144+DP144-DQ144-DR144</f>
        <v>0</v>
      </c>
      <c r="DU144" s="581"/>
      <c r="DV144" s="533">
        <v>4</v>
      </c>
      <c r="DW144" s="573"/>
      <c r="DX144" s="573"/>
      <c r="DY144" s="573"/>
      <c r="DZ144" s="573"/>
      <c r="EA144" s="825">
        <v>0</v>
      </c>
      <c r="EB144" s="573"/>
      <c r="EC144" s="573"/>
      <c r="ED144" s="573">
        <f>DW144+DX144+DY144+DZ144-EA144-EB144</f>
        <v>0</v>
      </c>
      <c r="EE144" s="573"/>
      <c r="EF144" s="521">
        <v>4</v>
      </c>
      <c r="EG144" s="564">
        <v>0</v>
      </c>
      <c r="EH144" s="564"/>
      <c r="EI144" s="564"/>
      <c r="EJ144" s="564"/>
      <c r="EK144" s="675">
        <v>0</v>
      </c>
      <c r="EL144" s="564">
        <v>0</v>
      </c>
      <c r="EM144" s="564">
        <v>0</v>
      </c>
      <c r="EN144" s="564">
        <f>EG144+EH144+EI144+EJ144-EK144-EL144</f>
        <v>0</v>
      </c>
      <c r="EO144" s="564">
        <v>0</v>
      </c>
      <c r="EP144" s="524">
        <v>4</v>
      </c>
      <c r="EQ144" s="567">
        <v>0</v>
      </c>
      <c r="ER144" s="567">
        <v>0</v>
      </c>
      <c r="ES144" s="567"/>
      <c r="ET144" s="567"/>
      <c r="EU144" s="883"/>
      <c r="EV144" s="567">
        <v>0</v>
      </c>
      <c r="EW144" s="567">
        <v>150</v>
      </c>
      <c r="EX144" s="567">
        <f>+EQ144+ER144-EU144-EV144</f>
        <v>0</v>
      </c>
      <c r="EY144" s="567">
        <v>0</v>
      </c>
      <c r="EZ144" s="880">
        <v>4</v>
      </c>
      <c r="FA144" s="884">
        <v>0</v>
      </c>
      <c r="FB144" s="884">
        <v>0</v>
      </c>
      <c r="FC144" s="884"/>
      <c r="FD144" s="884"/>
      <c r="FE144" s="885"/>
      <c r="FF144" s="884">
        <v>0</v>
      </c>
      <c r="FG144" s="884">
        <v>0</v>
      </c>
      <c r="FH144" s="884">
        <f>+FA144+FB144-FE144-FF144</f>
        <v>0</v>
      </c>
      <c r="FI144" s="884">
        <v>0</v>
      </c>
      <c r="FJ144" s="524">
        <v>4</v>
      </c>
      <c r="FK144" s="567"/>
      <c r="FL144" s="567"/>
      <c r="FM144" s="567"/>
      <c r="FN144" s="567"/>
      <c r="FO144" s="883"/>
      <c r="FP144" s="567"/>
      <c r="FQ144" s="567"/>
      <c r="FR144" s="567">
        <f>+FK144+FL144-FO144-FP144</f>
        <v>0</v>
      </c>
      <c r="FS144" s="567"/>
    </row>
    <row r="145" spans="1:175">
      <c r="A145" s="543">
        <v>5</v>
      </c>
      <c r="B145" s="544">
        <v>0</v>
      </c>
      <c r="C145" s="544"/>
      <c r="D145" s="544"/>
      <c r="E145" s="544"/>
      <c r="F145" s="545"/>
      <c r="G145" s="544"/>
      <c r="H145" s="544">
        <v>564</v>
      </c>
      <c r="I145" s="544">
        <f>+B145+C145+D145+E145-F145-G145</f>
        <v>0</v>
      </c>
      <c r="J145" s="546">
        <f>5+54+34+9</f>
        <v>102</v>
      </c>
      <c r="K145" s="594">
        <v>5</v>
      </c>
      <c r="L145" s="581">
        <v>157</v>
      </c>
      <c r="M145" s="581">
        <v>32</v>
      </c>
      <c r="N145" s="581"/>
      <c r="O145" s="581"/>
      <c r="P145" s="581"/>
      <c r="Q145" s="581"/>
      <c r="R145" s="581"/>
      <c r="S145" s="581">
        <f>L145+M145+N145+O145-P145-Q145</f>
        <v>189</v>
      </c>
      <c r="T145" s="581">
        <v>31</v>
      </c>
      <c r="U145" s="761">
        <v>5</v>
      </c>
      <c r="V145" s="661">
        <v>138</v>
      </c>
      <c r="W145" s="661"/>
      <c r="X145" s="661"/>
      <c r="Y145" s="661"/>
      <c r="Z145" s="661"/>
      <c r="AA145" s="661">
        <v>138</v>
      </c>
      <c r="AB145" s="661">
        <v>174</v>
      </c>
      <c r="AC145" s="661">
        <f>V145+W145+X145+Y145-Z145-AA145</f>
        <v>0</v>
      </c>
      <c r="AD145" s="661">
        <v>19</v>
      </c>
      <c r="AE145" s="509">
        <v>5</v>
      </c>
      <c r="AF145" s="554">
        <v>0</v>
      </c>
      <c r="AG145" s="554"/>
      <c r="AH145" s="554"/>
      <c r="AI145" s="554"/>
      <c r="AJ145" s="554"/>
      <c r="AK145" s="554"/>
      <c r="AL145" s="554">
        <v>623</v>
      </c>
      <c r="AM145" s="554">
        <f>+AF145+AG145-AH145+AI145-AJ145-AK145</f>
        <v>0</v>
      </c>
      <c r="AN145" s="554">
        <f>12+2+2</f>
        <v>16</v>
      </c>
      <c r="AO145" s="513">
        <v>5</v>
      </c>
      <c r="AP145" s="558"/>
      <c r="AQ145" s="558"/>
      <c r="AR145" s="558"/>
      <c r="AS145" s="558"/>
      <c r="AT145" s="558"/>
      <c r="AU145" s="558"/>
      <c r="AV145" s="558"/>
      <c r="AW145" s="558"/>
      <c r="AX145" s="558"/>
      <c r="AY145" s="527">
        <v>5</v>
      </c>
      <c r="AZ145" s="569">
        <v>168</v>
      </c>
      <c r="BA145" s="569">
        <v>41</v>
      </c>
      <c r="BB145" s="569"/>
      <c r="BC145" s="569"/>
      <c r="BD145" s="569"/>
      <c r="BE145" s="569">
        <v>61</v>
      </c>
      <c r="BF145" s="569">
        <v>3500</v>
      </c>
      <c r="BG145" s="569">
        <f>AZ145+BA145+BB145+BC145-BD145-BE145</f>
        <v>148</v>
      </c>
      <c r="BH145" s="569">
        <v>57</v>
      </c>
      <c r="BI145" s="702">
        <v>5</v>
      </c>
      <c r="BJ145" s="751">
        <v>1103</v>
      </c>
      <c r="BK145" s="751">
        <v>174</v>
      </c>
      <c r="BL145" s="751">
        <v>415</v>
      </c>
      <c r="BM145" s="751"/>
      <c r="BN145" s="751"/>
      <c r="BO145" s="751">
        <v>542</v>
      </c>
      <c r="BP145" s="751">
        <v>12000</v>
      </c>
      <c r="BQ145" s="963"/>
      <c r="BR145" s="963"/>
      <c r="BS145" s="1071">
        <v>347</v>
      </c>
      <c r="BT145" s="963"/>
      <c r="BU145" s="963">
        <f t="shared" si="152"/>
        <v>-347</v>
      </c>
      <c r="BV145" s="751">
        <f>BJ145+BK145+BL145+BM145-BN145-BO145</f>
        <v>1150</v>
      </c>
      <c r="BW145" s="751">
        <v>61</v>
      </c>
      <c r="BX145" s="521">
        <v>5</v>
      </c>
      <c r="BY145" s="564">
        <v>38</v>
      </c>
      <c r="BZ145" s="564"/>
      <c r="CA145" s="564"/>
      <c r="CB145" s="564"/>
      <c r="CC145" s="564"/>
      <c r="CD145" s="564">
        <v>0</v>
      </c>
      <c r="CE145" s="564">
        <v>0</v>
      </c>
      <c r="CF145" s="564">
        <f>BY145+BZ145+CA145+CB145-CC145-CD145</f>
        <v>38</v>
      </c>
      <c r="CG145" s="564">
        <v>8</v>
      </c>
      <c r="CH145" s="521">
        <v>5</v>
      </c>
      <c r="CI145" s="564">
        <v>0</v>
      </c>
      <c r="CJ145" s="564">
        <v>0</v>
      </c>
      <c r="CK145" s="564">
        <v>0</v>
      </c>
      <c r="CL145" s="564">
        <v>0</v>
      </c>
      <c r="CM145" s="780">
        <v>0</v>
      </c>
      <c r="CN145" s="564">
        <v>0</v>
      </c>
      <c r="CO145" s="564">
        <v>145</v>
      </c>
      <c r="CP145" s="564">
        <f>CI145+CJ145+CK145+CL145-CM145-CN145</f>
        <v>0</v>
      </c>
      <c r="CQ145" s="564">
        <v>0</v>
      </c>
      <c r="CR145" s="594">
        <v>5</v>
      </c>
      <c r="CS145" s="581">
        <v>37</v>
      </c>
      <c r="CT145" s="581"/>
      <c r="CU145" s="581"/>
      <c r="CV145" s="581"/>
      <c r="CW145" s="658">
        <v>0</v>
      </c>
      <c r="CX145" s="581">
        <v>0</v>
      </c>
      <c r="CY145" s="581">
        <v>675</v>
      </c>
      <c r="CZ145" s="581">
        <f>CS145+CT145+CU145+CV145-CW145-CX145</f>
        <v>37</v>
      </c>
      <c r="DA145" s="581">
        <v>6</v>
      </c>
      <c r="DB145" s="594">
        <v>5</v>
      </c>
      <c r="DC145" s="882">
        <v>0</v>
      </c>
      <c r="DD145" s="882"/>
      <c r="DE145" s="581"/>
      <c r="DF145" s="581"/>
      <c r="DG145" s="658"/>
      <c r="DH145" s="882">
        <v>0</v>
      </c>
      <c r="DI145" s="581">
        <v>0</v>
      </c>
      <c r="DJ145" s="882">
        <f>DC145+DD145+DE145+DF145-DG145-DH145</f>
        <v>0</v>
      </c>
      <c r="DK145" s="581">
        <v>0</v>
      </c>
      <c r="DL145" s="594">
        <v>5</v>
      </c>
      <c r="DM145" s="581"/>
      <c r="DN145" s="581">
        <v>0</v>
      </c>
      <c r="DO145" s="581"/>
      <c r="DP145" s="581"/>
      <c r="DQ145" s="658">
        <v>0</v>
      </c>
      <c r="DR145" s="581"/>
      <c r="DS145" s="581"/>
      <c r="DT145" s="581">
        <f>DM145+DN145+DO145+DP145-DQ145-DR145</f>
        <v>0</v>
      </c>
      <c r="DU145" s="581"/>
      <c r="DV145" s="533">
        <v>5</v>
      </c>
      <c r="DW145" s="573"/>
      <c r="DX145" s="573"/>
      <c r="DY145" s="573"/>
      <c r="DZ145" s="573"/>
      <c r="EA145" s="825">
        <v>0</v>
      </c>
      <c r="EB145" s="573"/>
      <c r="EC145" s="573"/>
      <c r="ED145" s="573">
        <f>DW145+DX145+DY145+DZ145-EA145-EB145</f>
        <v>0</v>
      </c>
      <c r="EE145" s="573"/>
      <c r="EF145" s="521">
        <v>5</v>
      </c>
      <c r="EG145" s="564">
        <v>0</v>
      </c>
      <c r="EH145" s="564">
        <v>0</v>
      </c>
      <c r="EI145" s="564"/>
      <c r="EJ145" s="564"/>
      <c r="EK145" s="675">
        <v>0</v>
      </c>
      <c r="EL145" s="564">
        <v>0</v>
      </c>
      <c r="EM145" s="564">
        <v>0</v>
      </c>
      <c r="EN145" s="564">
        <f>EG145+EH145+EI145+EJ145-EK145-EL145</f>
        <v>0</v>
      </c>
      <c r="EO145" s="564">
        <v>0</v>
      </c>
      <c r="EP145" s="524">
        <v>5</v>
      </c>
      <c r="EQ145" s="567"/>
      <c r="ER145" s="567">
        <v>0</v>
      </c>
      <c r="ES145" s="567"/>
      <c r="ET145" s="567"/>
      <c r="EU145" s="883"/>
      <c r="EV145" s="567"/>
      <c r="EW145" s="567"/>
      <c r="EX145" s="567">
        <f>+EQ145+ER145-EU145-EV145</f>
        <v>0</v>
      </c>
      <c r="EY145" s="567">
        <v>0</v>
      </c>
      <c r="EZ145" s="880">
        <v>5</v>
      </c>
      <c r="FA145" s="884">
        <v>0</v>
      </c>
      <c r="FB145" s="884">
        <v>0</v>
      </c>
      <c r="FC145" s="884"/>
      <c r="FD145" s="884"/>
      <c r="FE145" s="885"/>
      <c r="FF145" s="884">
        <v>0</v>
      </c>
      <c r="FG145" s="884">
        <v>0</v>
      </c>
      <c r="FH145" s="884">
        <f>+FA145+FB145-FE145-FF145</f>
        <v>0</v>
      </c>
      <c r="FI145" s="884">
        <v>0</v>
      </c>
      <c r="FJ145" s="524">
        <v>5</v>
      </c>
      <c r="FK145" s="567">
        <v>0</v>
      </c>
      <c r="FL145" s="567">
        <v>0</v>
      </c>
      <c r="FM145" s="567"/>
      <c r="FN145" s="567"/>
      <c r="FO145" s="883"/>
      <c r="FP145" s="567">
        <v>0</v>
      </c>
      <c r="FQ145" s="567">
        <v>0</v>
      </c>
      <c r="FR145" s="567">
        <f>+FK145+FL145-FO145-FP145</f>
        <v>0</v>
      </c>
      <c r="FS145" s="567">
        <v>0</v>
      </c>
    </row>
    <row r="146" spans="1:175" ht="25.2" thickBot="1">
      <c r="A146" s="717"/>
      <c r="B146" s="718">
        <f>SUM(B141:B145)</f>
        <v>32</v>
      </c>
      <c r="C146" s="718">
        <f>SUM(C141:C145)</f>
        <v>0</v>
      </c>
      <c r="D146" s="718"/>
      <c r="E146" s="718">
        <f>SUM(E141:E145)</f>
        <v>0</v>
      </c>
      <c r="F146" s="719">
        <f>SUM(F141:F145)</f>
        <v>0</v>
      </c>
      <c r="G146" s="718">
        <f>SUM(G141:G145)</f>
        <v>32</v>
      </c>
      <c r="H146" s="718"/>
      <c r="I146" s="718">
        <f>SUM(I141:I145)</f>
        <v>0</v>
      </c>
      <c r="J146" s="888">
        <f>SUM(J141:J145)</f>
        <v>609</v>
      </c>
      <c r="K146" s="871"/>
      <c r="L146" s="628">
        <f>SUM(L141:L145)</f>
        <v>1407</v>
      </c>
      <c r="M146" s="628">
        <f>SUM(M141:M145)</f>
        <v>215</v>
      </c>
      <c r="N146" s="628"/>
      <c r="O146" s="628"/>
      <c r="P146" s="628"/>
      <c r="Q146" s="628">
        <f>SUM(Q141:Q145)</f>
        <v>0</v>
      </c>
      <c r="R146" s="628">
        <v>0</v>
      </c>
      <c r="S146" s="628">
        <f>SUM(S141:S145)</f>
        <v>1622</v>
      </c>
      <c r="T146" s="628">
        <f>SUM(T141:T145)</f>
        <v>201</v>
      </c>
      <c r="U146" s="871"/>
      <c r="V146" s="628">
        <f>SUM(V141:V145)</f>
        <v>411</v>
      </c>
      <c r="W146" s="628">
        <f>SUM(W141:W145)</f>
        <v>0</v>
      </c>
      <c r="X146" s="628"/>
      <c r="Y146" s="628"/>
      <c r="Z146" s="628"/>
      <c r="AA146" s="628">
        <f>SUM(AA141:AA145)</f>
        <v>411</v>
      </c>
      <c r="AB146" s="628"/>
      <c r="AC146" s="628">
        <f>SUM(AC141:AC145)</f>
        <v>0</v>
      </c>
      <c r="AD146" s="628">
        <f>SUM(AD141:AD145)</f>
        <v>65</v>
      </c>
      <c r="AE146" s="871"/>
      <c r="AF146" s="628">
        <f>SUM(AF141:AF145)</f>
        <v>0</v>
      </c>
      <c r="AG146" s="628">
        <f>SUM(AG141:AG145)</f>
        <v>0</v>
      </c>
      <c r="AH146" s="628"/>
      <c r="AI146" s="628"/>
      <c r="AJ146" s="628"/>
      <c r="AK146" s="628">
        <f>SUM(AK141:AK145)</f>
        <v>0</v>
      </c>
      <c r="AL146" s="628"/>
      <c r="AM146" s="628">
        <f>SUM(AM141:AM145)</f>
        <v>0</v>
      </c>
      <c r="AN146" s="628">
        <f>SUM(AN141:AN145)</f>
        <v>138</v>
      </c>
      <c r="AO146" s="871"/>
      <c r="AP146" s="628"/>
      <c r="AQ146" s="628"/>
      <c r="AR146" s="628"/>
      <c r="AS146" s="628"/>
      <c r="AT146" s="628"/>
      <c r="AU146" s="628"/>
      <c r="AV146" s="628"/>
      <c r="AW146" s="628"/>
      <c r="AX146" s="628"/>
      <c r="AY146" s="871"/>
      <c r="AZ146" s="628">
        <f>SUM(AZ141:AZ145)</f>
        <v>595</v>
      </c>
      <c r="BA146" s="628">
        <f>SUM(BA141:BA145)</f>
        <v>147</v>
      </c>
      <c r="BB146" s="628"/>
      <c r="BC146" s="628"/>
      <c r="BD146" s="628"/>
      <c r="BE146" s="628">
        <f>SUM(BE141:BE145)</f>
        <v>258</v>
      </c>
      <c r="BF146" s="628">
        <v>0</v>
      </c>
      <c r="BG146" s="628">
        <f>SUM(BG141:BG145)</f>
        <v>484</v>
      </c>
      <c r="BH146" s="628" t="s">
        <v>296</v>
      </c>
      <c r="BI146" s="871"/>
      <c r="BJ146" s="967">
        <f>SUM(BJ141:BJ145)</f>
        <v>5730</v>
      </c>
      <c r="BK146" s="628">
        <f>SUM(BK141:BK145)</f>
        <v>731</v>
      </c>
      <c r="BL146" s="628">
        <f>SUM(BL141:BL145)</f>
        <v>2076</v>
      </c>
      <c r="BM146" s="628"/>
      <c r="BN146" s="628"/>
      <c r="BO146" s="628">
        <f>SUM(BO141:BO145)</f>
        <v>2597</v>
      </c>
      <c r="BP146" s="628"/>
      <c r="BQ146" s="628"/>
      <c r="BR146" s="628"/>
      <c r="BS146" s="628"/>
      <c r="BT146" s="628"/>
      <c r="BU146" s="628"/>
      <c r="BV146" s="628">
        <f>SUM(BV141:BV145)</f>
        <v>5940</v>
      </c>
      <c r="BW146" s="628">
        <f>SUM(BW141:BW145)</f>
        <v>427</v>
      </c>
      <c r="BX146" s="871"/>
      <c r="BY146" s="628">
        <f>SUM(BY141:BY145)</f>
        <v>299</v>
      </c>
      <c r="BZ146" s="628">
        <f>SUM(BZ141:BZ145)</f>
        <v>0</v>
      </c>
      <c r="CA146" s="628"/>
      <c r="CB146" s="628"/>
      <c r="CC146" s="628"/>
      <c r="CD146" s="628">
        <f>SUM(CD141:CD145)</f>
        <v>0</v>
      </c>
      <c r="CE146" s="628">
        <f>SUM(CE141:CE145)</f>
        <v>62</v>
      </c>
      <c r="CF146" s="628">
        <f>SUM(CF141:CF145)</f>
        <v>299</v>
      </c>
      <c r="CG146" s="628">
        <f>SUM(CG141:CG145)</f>
        <v>55</v>
      </c>
      <c r="CH146" s="871"/>
      <c r="CI146" s="628">
        <f>SUM(CI141:CI145)</f>
        <v>0</v>
      </c>
      <c r="CJ146" s="628">
        <f>SUM(CJ141:CJ145)</f>
        <v>0</v>
      </c>
      <c r="CK146" s="628"/>
      <c r="CL146" s="628"/>
      <c r="CM146" s="889">
        <f>SUM(CM141:CM145)</f>
        <v>0</v>
      </c>
      <c r="CN146" s="628">
        <f>SUM(CN141:CN145)</f>
        <v>0</v>
      </c>
      <c r="CO146" s="628"/>
      <c r="CP146" s="628">
        <f>SUM(CP141:CP145)</f>
        <v>0</v>
      </c>
      <c r="CQ146" s="628">
        <f>SUM(CQ141:CQ145)</f>
        <v>0</v>
      </c>
      <c r="CR146" s="871"/>
      <c r="CS146" s="628">
        <f>SUM(CS141:CS145)</f>
        <v>343</v>
      </c>
      <c r="CT146" s="628">
        <f>SUM(CT141:CT145)</f>
        <v>0</v>
      </c>
      <c r="CU146" s="628"/>
      <c r="CV146" s="628"/>
      <c r="CW146" s="629"/>
      <c r="CX146" s="628">
        <f>SUM(CX141:CX145)</f>
        <v>0</v>
      </c>
      <c r="CY146" s="628"/>
      <c r="CZ146" s="628">
        <f>SUM(CZ141:CZ145)</f>
        <v>343</v>
      </c>
      <c r="DA146" s="628">
        <f>SUM(DA141:DA145)</f>
        <v>42</v>
      </c>
      <c r="DB146" s="871"/>
      <c r="DC146" s="875">
        <f>SUM(DC141:DC145)</f>
        <v>0</v>
      </c>
      <c r="DD146" s="875"/>
      <c r="DE146" s="628"/>
      <c r="DF146" s="628"/>
      <c r="DG146" s="629"/>
      <c r="DH146" s="875">
        <f>SUM(DH141:DH145)</f>
        <v>0</v>
      </c>
      <c r="DI146" s="628"/>
      <c r="DJ146" s="875">
        <f>SUM(DJ141:DJ145)</f>
        <v>0</v>
      </c>
      <c r="DK146" s="628">
        <f>SUM(DK141:DK145)</f>
        <v>0</v>
      </c>
      <c r="DL146" s="871"/>
      <c r="DM146" s="628">
        <f>SUM(DM141:DM145)</f>
        <v>0</v>
      </c>
      <c r="DN146" s="628">
        <f>SUM(DN141:DN145)</f>
        <v>0</v>
      </c>
      <c r="DO146" s="628"/>
      <c r="DP146" s="628"/>
      <c r="DQ146" s="629"/>
      <c r="DR146" s="628">
        <f>SUM(DR141:DR145)</f>
        <v>0</v>
      </c>
      <c r="DS146" s="628"/>
      <c r="DT146" s="628">
        <f>SUM(DT141:DT145)</f>
        <v>0</v>
      </c>
      <c r="DU146" s="628">
        <f>SUM(DU141:DU145)</f>
        <v>0</v>
      </c>
      <c r="DV146" s="871"/>
      <c r="DW146" s="628">
        <f>SUM(DW141:DW145)</f>
        <v>0</v>
      </c>
      <c r="DX146" s="628">
        <f>SUM(DX141:DX145)</f>
        <v>0</v>
      </c>
      <c r="DY146" s="628"/>
      <c r="DZ146" s="628"/>
      <c r="EA146" s="629"/>
      <c r="EB146" s="628">
        <f>SUM(EB141:EB145)</f>
        <v>0</v>
      </c>
      <c r="EC146" s="628">
        <v>0</v>
      </c>
      <c r="ED146" s="628">
        <f>SUM(ED141:ED145)</f>
        <v>0</v>
      </c>
      <c r="EE146" s="628">
        <f>SUM(EE141:EE145)</f>
        <v>0</v>
      </c>
      <c r="EF146" s="871"/>
      <c r="EG146" s="628">
        <f>SUM(EG141:EG145)</f>
        <v>0</v>
      </c>
      <c r="EH146" s="628">
        <f>SUM(EH141:EH145)</f>
        <v>0</v>
      </c>
      <c r="EI146" s="628"/>
      <c r="EJ146" s="628"/>
      <c r="EK146" s="629"/>
      <c r="EL146" s="628">
        <f>SUM(EL141:EL145)</f>
        <v>0</v>
      </c>
      <c r="EM146" s="628"/>
      <c r="EN146" s="628">
        <f>SUM(EN141:EN145)</f>
        <v>0</v>
      </c>
      <c r="EO146" s="628">
        <f>SUM(EO141:EO145)</f>
        <v>0</v>
      </c>
      <c r="EP146" s="871"/>
      <c r="EQ146" s="628">
        <f>SUM(EQ141:EQ145)</f>
        <v>0</v>
      </c>
      <c r="ER146" s="628">
        <f>SUM(ER141:ER145)</f>
        <v>0</v>
      </c>
      <c r="ES146" s="628"/>
      <c r="ET146" s="628"/>
      <c r="EU146" s="629"/>
      <c r="EV146" s="628">
        <f>SUM(EV141:EV145)</f>
        <v>0</v>
      </c>
      <c r="EW146" s="628"/>
      <c r="EX146" s="628">
        <f>SUM(EX141:EX145)</f>
        <v>0</v>
      </c>
      <c r="EY146" s="628">
        <f>SUM(EY141:EY145)</f>
        <v>0</v>
      </c>
      <c r="EZ146" s="871"/>
      <c r="FA146" s="628">
        <f>SUM(FA141:FA145)</f>
        <v>0</v>
      </c>
      <c r="FB146" s="628">
        <f>SUM(FB141:FB145)</f>
        <v>0</v>
      </c>
      <c r="FC146" s="628"/>
      <c r="FD146" s="628"/>
      <c r="FE146" s="629"/>
      <c r="FF146" s="628">
        <f>SUM(FF141:FF145)</f>
        <v>0</v>
      </c>
      <c r="FG146" s="628"/>
      <c r="FH146" s="628">
        <f>SUM(FH141:FH145)</f>
        <v>0</v>
      </c>
      <c r="FI146" s="628">
        <f>SUM(FI141:FI145)</f>
        <v>0</v>
      </c>
      <c r="FJ146" s="871"/>
      <c r="FK146" s="628">
        <f>SUM(FK141:FK145)</f>
        <v>0</v>
      </c>
      <c r="FL146" s="628">
        <f>SUM(FL141:FL145)</f>
        <v>0</v>
      </c>
      <c r="FM146" s="628"/>
      <c r="FN146" s="628"/>
      <c r="FO146" s="629"/>
      <c r="FP146" s="628">
        <f>SUM(FP141:FP145)</f>
        <v>0</v>
      </c>
      <c r="FQ146" s="628"/>
      <c r="FR146" s="628">
        <f>SUM(FR141:FR145)</f>
        <v>0</v>
      </c>
      <c r="FS146" s="628">
        <f>SUM(FS141:FS145)</f>
        <v>0</v>
      </c>
    </row>
    <row r="147" spans="1:175" ht="25.2" thickTop="1"/>
  </sheetData>
  <mergeCells count="384">
    <mergeCell ref="EZ1:FI1"/>
    <mergeCell ref="EP1:EY1"/>
    <mergeCell ref="EZ2:FI2"/>
    <mergeCell ref="EZ22:FI22"/>
    <mergeCell ref="EP22:EY22"/>
    <mergeCell ref="CI39:CQ39"/>
    <mergeCell ref="CR23:DA23"/>
    <mergeCell ref="CS52:DA52"/>
    <mergeCell ref="EQ39:EY39"/>
    <mergeCell ref="CR40:DA40"/>
    <mergeCell ref="CR22:DA22"/>
    <mergeCell ref="DB22:DK22"/>
    <mergeCell ref="EF22:EO22"/>
    <mergeCell ref="EF23:EO23"/>
    <mergeCell ref="DC39:DK39"/>
    <mergeCell ref="EG39:EO39"/>
    <mergeCell ref="DL22:DU22"/>
    <mergeCell ref="DL23:DU23"/>
    <mergeCell ref="DV40:EE40"/>
    <mergeCell ref="DB40:DK40"/>
    <mergeCell ref="DL40:DU40"/>
    <mergeCell ref="CH1:CQ1"/>
    <mergeCell ref="CH2:CQ2"/>
    <mergeCell ref="DL1:DU1"/>
    <mergeCell ref="CR1:DA1"/>
    <mergeCell ref="CR2:DA2"/>
    <mergeCell ref="DB1:DK1"/>
    <mergeCell ref="EF1:EO1"/>
    <mergeCell ref="DV1:EE1"/>
    <mergeCell ref="DV22:EE22"/>
    <mergeCell ref="EF2:EO2"/>
    <mergeCell ref="DV68:EE68"/>
    <mergeCell ref="DL67:DU67"/>
    <mergeCell ref="DV67:EE67"/>
    <mergeCell ref="DL68:DU68"/>
    <mergeCell ref="EF67:EO67"/>
    <mergeCell ref="DB2:DK2"/>
    <mergeCell ref="DM39:DU39"/>
    <mergeCell ref="DL2:DU2"/>
    <mergeCell ref="CS39:DA39"/>
    <mergeCell ref="FK39:FS39"/>
    <mergeCell ref="EP23:EY23"/>
    <mergeCell ref="FT2:GC2"/>
    <mergeCell ref="EP2:EY2"/>
    <mergeCell ref="FJ2:FS2"/>
    <mergeCell ref="DV23:EE23"/>
    <mergeCell ref="FA39:FI39"/>
    <mergeCell ref="FU39:GC39"/>
    <mergeCell ref="EZ23:FI23"/>
    <mergeCell ref="DW39:EE39"/>
    <mergeCell ref="FK52:FS52"/>
    <mergeCell ref="FJ53:FS53"/>
    <mergeCell ref="DV82:EE82"/>
    <mergeCell ref="DV2:EE2"/>
    <mergeCell ref="CH22:CQ22"/>
    <mergeCell ref="CH23:CQ23"/>
    <mergeCell ref="DB23:DK23"/>
    <mergeCell ref="EZ67:FI67"/>
    <mergeCell ref="EF68:EO68"/>
    <mergeCell ref="EZ52:FI52"/>
    <mergeCell ref="EP40:EY40"/>
    <mergeCell ref="EF52:EO52"/>
    <mergeCell ref="EZ40:FI40"/>
    <mergeCell ref="DB53:DK53"/>
    <mergeCell ref="EZ82:FI82"/>
    <mergeCell ref="EF82:EO82"/>
    <mergeCell ref="EP67:EY67"/>
    <mergeCell ref="EF53:EO53"/>
    <mergeCell ref="EZ68:FI68"/>
    <mergeCell ref="EP68:EY68"/>
    <mergeCell ref="EP82:EY82"/>
    <mergeCell ref="EP53:EY53"/>
    <mergeCell ref="EZ53:FI53"/>
    <mergeCell ref="EF40:EO40"/>
    <mergeCell ref="EP52:EY52"/>
    <mergeCell ref="DL82:DU82"/>
    <mergeCell ref="DV111:EE111"/>
    <mergeCell ref="DV110:EE110"/>
    <mergeCell ref="EF111:EO111"/>
    <mergeCell ref="EF110:EO110"/>
    <mergeCell ref="DV138:EE138"/>
    <mergeCell ref="CR53:DA53"/>
    <mergeCell ref="CI52:CQ52"/>
    <mergeCell ref="DV52:EE52"/>
    <mergeCell ref="DB83:DK83"/>
    <mergeCell ref="DC52:DK52"/>
    <mergeCell ref="DB68:DK68"/>
    <mergeCell ref="DB82:DK82"/>
    <mergeCell ref="DB67:DK67"/>
    <mergeCell ref="DL53:DU53"/>
    <mergeCell ref="DM52:DU52"/>
    <mergeCell ref="DV53:EE53"/>
    <mergeCell ref="DV83:EE83"/>
    <mergeCell ref="CH126:CQ126"/>
    <mergeCell ref="CH125:CQ125"/>
    <mergeCell ref="CH40:CQ40"/>
    <mergeCell ref="CH53:CQ53"/>
    <mergeCell ref="AY100:BH100"/>
    <mergeCell ref="CH67:CQ67"/>
    <mergeCell ref="CR67:DA67"/>
    <mergeCell ref="CR82:DA82"/>
    <mergeCell ref="CR68:DA68"/>
    <mergeCell ref="CH68:CQ68"/>
    <mergeCell ref="DL111:DU111"/>
    <mergeCell ref="CH111:CQ111"/>
    <mergeCell ref="BX111:CG111"/>
    <mergeCell ref="CH110:CQ110"/>
    <mergeCell ref="CH83:CQ83"/>
    <mergeCell ref="CH100:CQ100"/>
    <mergeCell ref="BX99:CG99"/>
    <mergeCell ref="CH99:CQ99"/>
    <mergeCell ref="BX83:CG83"/>
    <mergeCell ref="BX22:CG22"/>
    <mergeCell ref="BX23:CG23"/>
    <mergeCell ref="BX67:CG67"/>
    <mergeCell ref="BX40:CG40"/>
    <mergeCell ref="BI99:BW99"/>
    <mergeCell ref="AP52:AX52"/>
    <mergeCell ref="BY39:CG39"/>
    <mergeCell ref="AP39:AX39"/>
    <mergeCell ref="BY52:CG52"/>
    <mergeCell ref="AO40:AX40"/>
    <mergeCell ref="AY99:BH99"/>
    <mergeCell ref="BX53:CG53"/>
    <mergeCell ref="AY2:BH2"/>
    <mergeCell ref="BI22:BW22"/>
    <mergeCell ref="BJ52:BW52"/>
    <mergeCell ref="AY40:BH40"/>
    <mergeCell ref="AZ39:BH39"/>
    <mergeCell ref="AY53:BH53"/>
    <mergeCell ref="BI53:BW53"/>
    <mergeCell ref="AY23:BH23"/>
    <mergeCell ref="BI23:BW23"/>
    <mergeCell ref="BJ39:BW39"/>
    <mergeCell ref="BX1:CG1"/>
    <mergeCell ref="BX2:CG2"/>
    <mergeCell ref="AO82:AX82"/>
    <mergeCell ref="AO83:AX83"/>
    <mergeCell ref="BI68:BW68"/>
    <mergeCell ref="AY82:BH82"/>
    <mergeCell ref="AY83:BH83"/>
    <mergeCell ref="AO68:AX68"/>
    <mergeCell ref="BI82:BW82"/>
    <mergeCell ref="AO67:AX67"/>
    <mergeCell ref="AO1:AX1"/>
    <mergeCell ref="AO2:AX2"/>
    <mergeCell ref="AO22:AX22"/>
    <mergeCell ref="AO23:AX23"/>
    <mergeCell ref="BI40:BW40"/>
    <mergeCell ref="AZ52:BH52"/>
    <mergeCell ref="AY22:BH22"/>
    <mergeCell ref="BI1:BW1"/>
    <mergeCell ref="BI2:BW2"/>
    <mergeCell ref="AY1:BH1"/>
    <mergeCell ref="AY68:BH68"/>
    <mergeCell ref="AY67:BH67"/>
    <mergeCell ref="BX68:CG68"/>
    <mergeCell ref="BI67:BW67"/>
    <mergeCell ref="A99:J99"/>
    <mergeCell ref="K99:T99"/>
    <mergeCell ref="A1:J1"/>
    <mergeCell ref="K1:T1"/>
    <mergeCell ref="A2:J2"/>
    <mergeCell ref="K2:T2"/>
    <mergeCell ref="U1:AD1"/>
    <mergeCell ref="U2:AD2"/>
    <mergeCell ref="A39:J39"/>
    <mergeCell ref="L52:T52"/>
    <mergeCell ref="A22:J22"/>
    <mergeCell ref="A23:J23"/>
    <mergeCell ref="K22:T22"/>
    <mergeCell ref="K23:T23"/>
    <mergeCell ref="K40:T40"/>
    <mergeCell ref="A40:J40"/>
    <mergeCell ref="V39:AD39"/>
    <mergeCell ref="K53:T53"/>
    <mergeCell ref="K68:T68"/>
    <mergeCell ref="K67:T67"/>
    <mergeCell ref="K82:T82"/>
    <mergeCell ref="K83:T83"/>
    <mergeCell ref="A82:J82"/>
    <mergeCell ref="A52:J52"/>
    <mergeCell ref="A53:J53"/>
    <mergeCell ref="A68:J68"/>
    <mergeCell ref="A67:J67"/>
    <mergeCell ref="A83:J83"/>
    <mergeCell ref="U68:AD68"/>
    <mergeCell ref="AE1:AN1"/>
    <mergeCell ref="AE2:AN2"/>
    <mergeCell ref="AE22:AN22"/>
    <mergeCell ref="AE23:AN23"/>
    <mergeCell ref="AF39:AN39"/>
    <mergeCell ref="AE67:AN67"/>
    <mergeCell ref="U40:AD40"/>
    <mergeCell ref="AE68:AN68"/>
    <mergeCell ref="AE53:AN53"/>
    <mergeCell ref="A139:J139"/>
    <mergeCell ref="K139:T139"/>
    <mergeCell ref="A110:J110"/>
    <mergeCell ref="A126:J126"/>
    <mergeCell ref="K126:T126"/>
    <mergeCell ref="A138:J138"/>
    <mergeCell ref="K110:T110"/>
    <mergeCell ref="K124:T124"/>
    <mergeCell ref="U100:AD100"/>
    <mergeCell ref="U138:AD138"/>
    <mergeCell ref="K138:T138"/>
    <mergeCell ref="U126:AD126"/>
    <mergeCell ref="A125:J125"/>
    <mergeCell ref="K125:T125"/>
    <mergeCell ref="A111:J111"/>
    <mergeCell ref="K111:T111"/>
    <mergeCell ref="A100:J100"/>
    <mergeCell ref="K100:T100"/>
    <mergeCell ref="U110:AD110"/>
    <mergeCell ref="U111:AD111"/>
    <mergeCell ref="U125:AD125"/>
    <mergeCell ref="AE110:AN110"/>
    <mergeCell ref="AE111:AN111"/>
    <mergeCell ref="U139:AD139"/>
    <mergeCell ref="AO111:AX111"/>
    <mergeCell ref="AO99:AX99"/>
    <mergeCell ref="AE99:AN99"/>
    <mergeCell ref="U99:AD99"/>
    <mergeCell ref="U22:AD22"/>
    <mergeCell ref="U23:AD23"/>
    <mergeCell ref="AE52:AN52"/>
    <mergeCell ref="AE40:AN40"/>
    <mergeCell ref="V52:AD52"/>
    <mergeCell ref="U53:AD53"/>
    <mergeCell ref="AE82:AN82"/>
    <mergeCell ref="U83:AD83"/>
    <mergeCell ref="AE83:AN83"/>
    <mergeCell ref="U67:AD67"/>
    <mergeCell ref="U82:AD82"/>
    <mergeCell ref="AO53:AX53"/>
    <mergeCell ref="AY126:BH126"/>
    <mergeCell ref="AE100:AN100"/>
    <mergeCell ref="BX139:CG139"/>
    <mergeCell ref="BX138:CG138"/>
    <mergeCell ref="AE138:AN138"/>
    <mergeCell ref="AY139:BH139"/>
    <mergeCell ref="AO126:AX126"/>
    <mergeCell ref="BI126:BW126"/>
    <mergeCell ref="BI138:BW138"/>
    <mergeCell ref="AO138:AX138"/>
    <mergeCell ref="AY111:BH111"/>
    <mergeCell ref="AY125:BH125"/>
    <mergeCell ref="AO125:AX125"/>
    <mergeCell ref="AO100:AX100"/>
    <mergeCell ref="AO110:AX110"/>
    <mergeCell ref="BI125:BW125"/>
    <mergeCell ref="AY138:BH138"/>
    <mergeCell ref="AY110:BH110"/>
    <mergeCell ref="BI100:BW100"/>
    <mergeCell ref="BI110:BW110"/>
    <mergeCell ref="AO139:AX139"/>
    <mergeCell ref="AE139:AN139"/>
    <mergeCell ref="AE126:AN126"/>
    <mergeCell ref="AE125:AN125"/>
    <mergeCell ref="BI139:BW139"/>
    <mergeCell ref="BI111:BW111"/>
    <mergeCell ref="BX100:CG100"/>
    <mergeCell ref="BX110:CG110"/>
    <mergeCell ref="BI83:BW83"/>
    <mergeCell ref="BX82:CG82"/>
    <mergeCell ref="DB139:DK139"/>
    <mergeCell ref="CR138:DA138"/>
    <mergeCell ref="DB111:DK111"/>
    <mergeCell ref="DB99:DK99"/>
    <mergeCell ref="DB100:DK100"/>
    <mergeCell ref="DB110:DK110"/>
    <mergeCell ref="CR83:DA83"/>
    <mergeCell ref="CR125:DA125"/>
    <mergeCell ref="CR110:DA110"/>
    <mergeCell ref="CR99:DA99"/>
    <mergeCell ref="CR100:DA100"/>
    <mergeCell ref="CH139:CQ139"/>
    <mergeCell ref="CH82:CQ82"/>
    <mergeCell ref="CR139:DA139"/>
    <mergeCell ref="CR111:DA111"/>
    <mergeCell ref="CH138:CQ138"/>
    <mergeCell ref="BX126:CG126"/>
    <mergeCell ref="BX125:CG125"/>
    <mergeCell ref="EZ139:FI139"/>
    <mergeCell ref="EZ125:FI125"/>
    <mergeCell ref="FJ126:FS126"/>
    <mergeCell ref="FJ138:FS138"/>
    <mergeCell ref="FK110:FT110"/>
    <mergeCell ref="EP110:EY110"/>
    <mergeCell ref="EP139:EY139"/>
    <mergeCell ref="EP138:EY138"/>
    <mergeCell ref="EP126:EY126"/>
    <mergeCell ref="FJ139:FS139"/>
    <mergeCell ref="FJ125:FS125"/>
    <mergeCell ref="FK111:FT111"/>
    <mergeCell ref="EP125:EY125"/>
    <mergeCell ref="EP111:EY111"/>
    <mergeCell ref="EZ126:FI126"/>
    <mergeCell ref="EZ111:FI111"/>
    <mergeCell ref="EZ138:FI138"/>
    <mergeCell ref="EF139:EO139"/>
    <mergeCell ref="DL126:DU126"/>
    <mergeCell ref="DB138:DK138"/>
    <mergeCell ref="DB126:DK126"/>
    <mergeCell ref="CR126:DA126"/>
    <mergeCell ref="DV99:EE99"/>
    <mergeCell ref="EF83:EO83"/>
    <mergeCell ref="DB125:DK125"/>
    <mergeCell ref="DV100:EE100"/>
    <mergeCell ref="DL99:DU99"/>
    <mergeCell ref="DL100:DU100"/>
    <mergeCell ref="DL139:DU139"/>
    <mergeCell ref="DV139:EE139"/>
    <mergeCell ref="DL83:DU83"/>
    <mergeCell ref="EF99:EO99"/>
    <mergeCell ref="EF100:EO100"/>
    <mergeCell ref="EF126:EO126"/>
    <mergeCell ref="EF138:EO138"/>
    <mergeCell ref="DV126:EE126"/>
    <mergeCell ref="EF125:EO125"/>
    <mergeCell ref="DL138:DU138"/>
    <mergeCell ref="DL110:DU110"/>
    <mergeCell ref="DV125:EE125"/>
    <mergeCell ref="DL125:DU125"/>
    <mergeCell ref="FU111:GD111"/>
    <mergeCell ref="EP99:EY99"/>
    <mergeCell ref="FT68:GC68"/>
    <mergeCell ref="GD83:GM83"/>
    <mergeCell ref="FJ83:FS83"/>
    <mergeCell ref="GN83:GW83"/>
    <mergeCell ref="GD68:GM68"/>
    <mergeCell ref="EZ83:FI83"/>
    <mergeCell ref="FJ68:FS68"/>
    <mergeCell ref="FJ82:FS82"/>
    <mergeCell ref="EZ99:FI99"/>
    <mergeCell ref="FJ100:FS100"/>
    <mergeCell ref="EZ110:FI110"/>
    <mergeCell ref="EP83:EY83"/>
    <mergeCell ref="FT83:GC83"/>
    <mergeCell ref="FT99:GC99"/>
    <mergeCell ref="FJ99:FS99"/>
    <mergeCell ref="EP100:EY100"/>
    <mergeCell ref="EZ100:FI100"/>
    <mergeCell ref="FT100:GC100"/>
    <mergeCell ref="FT1:GC1"/>
    <mergeCell ref="FT67:GC67"/>
    <mergeCell ref="HR82:IA82"/>
    <mergeCell ref="FT40:GC40"/>
    <mergeCell ref="GO110:GX110"/>
    <mergeCell ref="GN82:GW82"/>
    <mergeCell ref="GX68:HG68"/>
    <mergeCell ref="HH83:HQ83"/>
    <mergeCell ref="GX82:HG82"/>
    <mergeCell ref="FT82:GC82"/>
    <mergeCell ref="GD67:GM67"/>
    <mergeCell ref="GD82:GM82"/>
    <mergeCell ref="HH82:HQ82"/>
    <mergeCell ref="GN68:GW68"/>
    <mergeCell ref="GY110:HH110"/>
    <mergeCell ref="GY111:HH111"/>
    <mergeCell ref="HR1:IA1"/>
    <mergeCell ref="HR2:IA2"/>
    <mergeCell ref="FJ1:FS1"/>
    <mergeCell ref="FJ40:FS40"/>
    <mergeCell ref="FJ67:FS67"/>
    <mergeCell ref="GO111:GX111"/>
    <mergeCell ref="GX1:HG1"/>
    <mergeCell ref="GX2:HG2"/>
    <mergeCell ref="HH1:HQ1"/>
    <mergeCell ref="HH2:HQ2"/>
    <mergeCell ref="GN1:GW1"/>
    <mergeCell ref="GN2:GW2"/>
    <mergeCell ref="GX83:HG83"/>
    <mergeCell ref="HR83:IA83"/>
    <mergeCell ref="GE110:GN110"/>
    <mergeCell ref="GE111:GN111"/>
    <mergeCell ref="GD1:GM1"/>
    <mergeCell ref="GD2:GM2"/>
    <mergeCell ref="FU110:GD110"/>
    <mergeCell ref="HH67:HQ67"/>
    <mergeCell ref="HH68:HQ68"/>
    <mergeCell ref="GN67:GW67"/>
    <mergeCell ref="GX67:HG67"/>
  </mergeCells>
  <phoneticPr fontId="8" type="noConversion"/>
  <pageMargins left="1.1417322834645669" right="0.94488188976377963" top="0.19685039370078741" bottom="0.19685039370078741" header="0.51181102362204722" footer="0.51181102362204722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745"/>
  <sheetViews>
    <sheetView zoomScale="70" zoomScaleNormal="70" workbookViewId="0">
      <selection activeCell="G20" sqref="G20"/>
    </sheetView>
  </sheetViews>
  <sheetFormatPr defaultRowHeight="13.2"/>
  <cols>
    <col min="1" max="1" width="18.88671875" customWidth="1"/>
    <col min="2" max="2" width="13.5546875" customWidth="1"/>
    <col min="3" max="3" width="13.33203125" customWidth="1"/>
    <col min="4" max="4" width="10.6640625" bestFit="1" customWidth="1"/>
    <col min="5" max="5" width="14.88671875" customWidth="1"/>
    <col min="6" max="6" width="13.109375" bestFit="1" customWidth="1"/>
    <col min="7" max="7" width="12.33203125" bestFit="1" customWidth="1"/>
    <col min="8" max="8" width="12.88671875" bestFit="1" customWidth="1"/>
    <col min="9" max="9" width="12.6640625" customWidth="1"/>
    <col min="10" max="10" width="12.88671875" customWidth="1"/>
    <col min="11" max="11" width="15.5546875" customWidth="1"/>
  </cols>
  <sheetData>
    <row r="1" spans="1:11" ht="24.6">
      <c r="A1" s="1267" t="s">
        <v>390</v>
      </c>
      <c r="B1" s="1267"/>
      <c r="C1" s="1267"/>
      <c r="D1" s="1267"/>
      <c r="E1" s="1267"/>
      <c r="F1" s="1267"/>
      <c r="G1" s="1267"/>
      <c r="H1" s="1267"/>
      <c r="I1" s="1267"/>
      <c r="J1" s="237"/>
      <c r="K1" s="237"/>
    </row>
    <row r="2" spans="1:11" ht="24.6">
      <c r="A2" s="1267" t="s">
        <v>374</v>
      </c>
      <c r="B2" s="1267"/>
      <c r="C2" s="1267"/>
      <c r="D2" s="1267"/>
      <c r="E2" s="1267"/>
      <c r="F2" s="1267"/>
      <c r="G2" s="1267"/>
      <c r="H2" s="1267"/>
      <c r="I2" s="1267"/>
      <c r="J2" s="237"/>
      <c r="K2" s="237"/>
    </row>
    <row r="3" spans="1:11" ht="24.6">
      <c r="A3" s="1268" t="s">
        <v>150</v>
      </c>
      <c r="B3" s="1268"/>
      <c r="C3" s="1268"/>
      <c r="D3" s="1268"/>
      <c r="E3" s="1268"/>
      <c r="F3" s="1268"/>
      <c r="G3" s="1268"/>
      <c r="H3" s="1268"/>
      <c r="I3" s="1268"/>
      <c r="J3" s="237"/>
      <c r="K3" s="237"/>
    </row>
    <row r="4" spans="1:11" ht="24.6">
      <c r="A4" s="243" t="s">
        <v>1</v>
      </c>
      <c r="B4" s="243" t="s">
        <v>2</v>
      </c>
      <c r="C4" s="1269" t="s">
        <v>3</v>
      </c>
      <c r="D4" s="1270"/>
      <c r="E4" s="1270"/>
      <c r="F4" s="1270"/>
      <c r="G4" s="1270"/>
      <c r="H4" s="1271"/>
      <c r="I4" s="238"/>
      <c r="J4" s="239"/>
      <c r="K4" s="385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38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387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388"/>
    </row>
    <row r="8" spans="1:11" ht="24.6">
      <c r="A8" s="216" t="s">
        <v>21</v>
      </c>
      <c r="B8" s="246">
        <f>ช่องคีย์!B128</f>
        <v>0</v>
      </c>
      <c r="C8" s="246">
        <f>ช่องคีย์!C128</f>
        <v>0</v>
      </c>
      <c r="D8" s="246">
        <f>ช่องคีย์!D128</f>
        <v>0</v>
      </c>
      <c r="E8" s="246">
        <f>ช่องคีย์!E128</f>
        <v>0</v>
      </c>
      <c r="F8" s="246">
        <f>ช่องคีย์!F128</f>
        <v>0</v>
      </c>
      <c r="G8" s="246">
        <f>ช่องคีย์!G128</f>
        <v>0</v>
      </c>
      <c r="H8" s="246">
        <f>ช่องคีย์!H128</f>
        <v>558</v>
      </c>
      <c r="I8" s="246">
        <f>ช่องคีย์!I128</f>
        <v>0</v>
      </c>
      <c r="J8" s="246">
        <f>ช่องคีย์!J128</f>
        <v>0</v>
      </c>
      <c r="K8" s="389">
        <f>+G8*H8</f>
        <v>0</v>
      </c>
    </row>
    <row r="9" spans="1:11" ht="24.6">
      <c r="A9" s="216" t="s">
        <v>210</v>
      </c>
      <c r="B9" s="246">
        <f>ช่องคีย์!CI128</f>
        <v>0</v>
      </c>
      <c r="C9" s="246">
        <f>ช่องคีย์!CJ128</f>
        <v>0</v>
      </c>
      <c r="D9" s="246">
        <f>ช่องคีย์!CK128</f>
        <v>0</v>
      </c>
      <c r="E9" s="246">
        <f>ช่องคีย์!CL128</f>
        <v>0</v>
      </c>
      <c r="F9" s="246">
        <f>ช่องคีย์!CM128</f>
        <v>0</v>
      </c>
      <c r="G9" s="246">
        <f>ช่องคีย์!CN128</f>
        <v>0</v>
      </c>
      <c r="H9" s="246">
        <f>ช่องคีย์!CO128</f>
        <v>0</v>
      </c>
      <c r="I9" s="246">
        <f>ช่องคีย์!CP128</f>
        <v>0</v>
      </c>
      <c r="J9" s="246">
        <f>ช่องคีย์!CQ128</f>
        <v>0</v>
      </c>
      <c r="K9" s="373">
        <f t="shared" ref="K9:K19" si="0">+G9*H9</f>
        <v>0</v>
      </c>
    </row>
    <row r="10" spans="1:11" ht="24.6">
      <c r="A10" s="216" t="s">
        <v>261</v>
      </c>
      <c r="B10" s="246"/>
      <c r="C10" s="246"/>
      <c r="D10" s="246"/>
      <c r="E10" s="246"/>
      <c r="F10" s="246"/>
      <c r="G10" s="246"/>
      <c r="H10" s="246"/>
      <c r="I10" s="246"/>
      <c r="J10" s="246"/>
      <c r="K10" s="373"/>
    </row>
    <row r="11" spans="1:11" ht="24.6">
      <c r="A11" s="216" t="s">
        <v>262</v>
      </c>
      <c r="B11" s="246"/>
      <c r="C11" s="246"/>
      <c r="D11" s="246"/>
      <c r="E11" s="246"/>
      <c r="F11" s="246"/>
      <c r="G11" s="246"/>
      <c r="H11" s="246"/>
      <c r="I11" s="246"/>
      <c r="J11" s="246"/>
      <c r="K11" s="373"/>
    </row>
    <row r="12" spans="1:11" ht="24.6">
      <c r="A12" s="216" t="s">
        <v>22</v>
      </c>
      <c r="B12" s="246">
        <f>ช่องคีย์!L128</f>
        <v>122</v>
      </c>
      <c r="C12" s="246">
        <f>ช่องคีย์!M128</f>
        <v>0</v>
      </c>
      <c r="D12" s="246">
        <f>ช่องคีย์!N128</f>
        <v>0</v>
      </c>
      <c r="E12" s="246">
        <f>ช่องคีย์!O128</f>
        <v>0</v>
      </c>
      <c r="F12" s="246">
        <f>ช่องคีย์!P128</f>
        <v>0</v>
      </c>
      <c r="G12" s="246">
        <f>ช่องคีย์!Q128</f>
        <v>0</v>
      </c>
      <c r="H12" s="246">
        <f>ช่องคีย์!R128</f>
        <v>0</v>
      </c>
      <c r="I12" s="246">
        <f>ช่องคีย์!S128</f>
        <v>122</v>
      </c>
      <c r="J12" s="246">
        <f>ช่องคีย์!T128</f>
        <v>12</v>
      </c>
      <c r="K12" s="219">
        <f t="shared" si="0"/>
        <v>0</v>
      </c>
    </row>
    <row r="13" spans="1:11" ht="24.6">
      <c r="A13" s="216" t="s">
        <v>263</v>
      </c>
      <c r="B13" s="246"/>
      <c r="C13" s="246"/>
      <c r="D13" s="246"/>
      <c r="E13" s="246"/>
      <c r="F13" s="246"/>
      <c r="G13" s="246"/>
      <c r="H13" s="246"/>
      <c r="I13" s="246"/>
      <c r="J13" s="246"/>
      <c r="K13" s="219"/>
    </row>
    <row r="14" spans="1:11" ht="24.6">
      <c r="A14" s="216" t="s">
        <v>217</v>
      </c>
      <c r="B14" s="246">
        <f>ช่องคีย์!AF128</f>
        <v>0</v>
      </c>
      <c r="C14" s="246">
        <v>0</v>
      </c>
      <c r="D14" s="246">
        <v>0</v>
      </c>
      <c r="E14" s="246">
        <v>0</v>
      </c>
      <c r="F14" s="246">
        <v>0</v>
      </c>
      <c r="G14" s="246">
        <v>0</v>
      </c>
      <c r="H14" s="246">
        <v>0</v>
      </c>
      <c r="I14" s="246">
        <f>[1]ช่องคีย์!AM128</f>
        <v>0</v>
      </c>
      <c r="J14" s="169">
        <v>7</v>
      </c>
      <c r="K14" s="373">
        <f t="shared" si="0"/>
        <v>0</v>
      </c>
    </row>
    <row r="15" spans="1:11" ht="24.6">
      <c r="A15" s="216" t="s">
        <v>216</v>
      </c>
      <c r="B15" s="246">
        <f>ช่องคีย์!EG128</f>
        <v>0</v>
      </c>
      <c r="C15" s="246">
        <f>ช่องคีย์!EH128</f>
        <v>0</v>
      </c>
      <c r="D15" s="246">
        <f>ช่องคีย์!EI128</f>
        <v>0</v>
      </c>
      <c r="E15" s="246">
        <f>ช่องคีย์!EJ128</f>
        <v>0</v>
      </c>
      <c r="F15" s="246">
        <f>ช่องคีย์!EK128</f>
        <v>0</v>
      </c>
      <c r="G15" s="246">
        <f>ช่องคีย์!EL128</f>
        <v>0</v>
      </c>
      <c r="H15" s="246">
        <f>ช่องคีย์!EM128</f>
        <v>0</v>
      </c>
      <c r="I15" s="246">
        <f>ช่องคีย์!EN128</f>
        <v>0</v>
      </c>
      <c r="J15" s="246">
        <f>ช่องคีย์!EO128</f>
        <v>0</v>
      </c>
      <c r="K15" s="373">
        <f t="shared" si="0"/>
        <v>0</v>
      </c>
    </row>
    <row r="16" spans="1:11" ht="24.6">
      <c r="A16" s="216" t="s">
        <v>188</v>
      </c>
      <c r="B16" s="246">
        <f>ช่องคีย์!AP128</f>
        <v>0</v>
      </c>
      <c r="C16" s="246">
        <f>ช่องคีย์!AQ128</f>
        <v>0</v>
      </c>
      <c r="D16" s="246">
        <f>ช่องคีย์!AR128</f>
        <v>0</v>
      </c>
      <c r="E16" s="246">
        <f>ช่องคีย์!AS128</f>
        <v>0</v>
      </c>
      <c r="F16" s="246">
        <f>ช่องคีย์!AT128</f>
        <v>0</v>
      </c>
      <c r="G16" s="246">
        <f>ช่องคีย์!AU128</f>
        <v>0</v>
      </c>
      <c r="H16" s="246">
        <f>ช่องคีย์!AV128</f>
        <v>0</v>
      </c>
      <c r="I16" s="246">
        <f>ช่องคีย์!AW128</f>
        <v>0</v>
      </c>
      <c r="J16" s="246">
        <f>ช่องคีย์!AX128</f>
        <v>0</v>
      </c>
      <c r="K16" s="373">
        <f t="shared" si="0"/>
        <v>0</v>
      </c>
    </row>
    <row r="17" spans="1:11" ht="24.6">
      <c r="A17" s="216" t="s">
        <v>244</v>
      </c>
      <c r="B17" s="246">
        <f>ช่องคีย์!V128</f>
        <v>0</v>
      </c>
      <c r="C17" s="246">
        <f>ช่องคีย์!W128</f>
        <v>0</v>
      </c>
      <c r="D17" s="246">
        <f>ช่องคีย์!X128</f>
        <v>0</v>
      </c>
      <c r="E17" s="246">
        <f>ช่องคีย์!Y128</f>
        <v>0</v>
      </c>
      <c r="F17" s="246">
        <f>ช่องคีย์!Z128</f>
        <v>0</v>
      </c>
      <c r="G17" s="246">
        <f>ช่องคีย์!AA128</f>
        <v>0</v>
      </c>
      <c r="H17" s="246">
        <f>ช่องคีย์!AB128</f>
        <v>0</v>
      </c>
      <c r="I17" s="246">
        <f>ช่องคีย์!AC128</f>
        <v>0</v>
      </c>
      <c r="J17" s="246">
        <f>ช่องคีย์!AD128</f>
        <v>0</v>
      </c>
      <c r="K17" s="373">
        <f t="shared" si="0"/>
        <v>0</v>
      </c>
    </row>
    <row r="18" spans="1:11" ht="24.6">
      <c r="A18" s="216" t="s">
        <v>246</v>
      </c>
      <c r="B18" s="246">
        <f>ช่องคีย์!FK128</f>
        <v>0</v>
      </c>
      <c r="C18" s="246">
        <f>ช่องคีย์!FL128</f>
        <v>0</v>
      </c>
      <c r="D18" s="246">
        <f>ช่องคีย์!FM128</f>
        <v>0</v>
      </c>
      <c r="E18" s="246">
        <f>ช่องคีย์!FN128</f>
        <v>0</v>
      </c>
      <c r="F18" s="246">
        <f>ช่องคีย์!FO128</f>
        <v>0</v>
      </c>
      <c r="G18" s="246">
        <f>ช่องคีย์!FP128</f>
        <v>0</v>
      </c>
      <c r="H18" s="246">
        <f>ช่องคีย์!FQ128</f>
        <v>0</v>
      </c>
      <c r="I18" s="246">
        <f>ช่องคีย์!FR128</f>
        <v>0</v>
      </c>
      <c r="J18" s="246">
        <f>ช่องคีย์!FS128</f>
        <v>0</v>
      </c>
      <c r="K18" s="373"/>
    </row>
    <row r="19" spans="1:11" ht="24.6">
      <c r="A19" s="216" t="s">
        <v>27</v>
      </c>
      <c r="B19" s="246">
        <f>ช่องคีย์!AZ128</f>
        <v>0</v>
      </c>
      <c r="C19" s="246">
        <f>ช่องคีย์!BA128</f>
        <v>0</v>
      </c>
      <c r="D19" s="246">
        <f>ช่องคีย์!BB128</f>
        <v>0</v>
      </c>
      <c r="E19" s="246">
        <f>ช่องคีย์!BC128</f>
        <v>0</v>
      </c>
      <c r="F19" s="246">
        <f>ช่องคีย์!BD128</f>
        <v>0</v>
      </c>
      <c r="G19" s="246">
        <f>ช่องคีย์!BE128</f>
        <v>0</v>
      </c>
      <c r="H19" s="246">
        <f>ช่องคีย์!BF128</f>
        <v>0</v>
      </c>
      <c r="I19" s="246">
        <f>ช่องคีย์!BG128</f>
        <v>0</v>
      </c>
      <c r="J19" s="246">
        <f>ช่องคีย์!BH128</f>
        <v>0</v>
      </c>
      <c r="K19" s="373">
        <f t="shared" si="0"/>
        <v>0</v>
      </c>
    </row>
    <row r="20" spans="1:11" ht="24.6">
      <c r="A20" s="216" t="s">
        <v>28</v>
      </c>
      <c r="B20" s="246">
        <f>ช่องคีย์!BJ128</f>
        <v>175</v>
      </c>
      <c r="C20" s="246">
        <f>ช่องคีย์!BK128</f>
        <v>0</v>
      </c>
      <c r="D20" s="246">
        <f>ช่องคีย์!BL128</f>
        <v>45</v>
      </c>
      <c r="E20" s="246">
        <f>ช่องคีย์!BM128</f>
        <v>0</v>
      </c>
      <c r="F20" s="246">
        <f>ช่องคีย์!BN128</f>
        <v>0</v>
      </c>
      <c r="G20" s="246">
        <f>ช่องคีย์!BO128</f>
        <v>86</v>
      </c>
      <c r="H20" s="246">
        <f>ช่องคีย์!BP128</f>
        <v>0</v>
      </c>
      <c r="I20" s="246">
        <f>ช่องคีย์!BV128</f>
        <v>134</v>
      </c>
      <c r="J20" s="246">
        <f>ช่องคีย์!BW128</f>
        <v>65</v>
      </c>
      <c r="K20" s="373">
        <v>0</v>
      </c>
    </row>
    <row r="21" spans="1:11" ht="24.6">
      <c r="A21" s="238" t="s">
        <v>239</v>
      </c>
      <c r="B21" s="246">
        <f>ช่องคีย์!BY128</f>
        <v>0</v>
      </c>
      <c r="C21" s="246">
        <f>ช่องคีย์!BZ128</f>
        <v>0</v>
      </c>
      <c r="D21" s="246">
        <f>ช่องคีย์!CA128</f>
        <v>0</v>
      </c>
      <c r="E21" s="246">
        <f>ช่องคีย์!CB128</f>
        <v>0</v>
      </c>
      <c r="F21" s="246">
        <f>ช่องคีย์!CC128</f>
        <v>0</v>
      </c>
      <c r="G21" s="246">
        <f>ช่องคีย์!CD128</f>
        <v>0</v>
      </c>
      <c r="H21" s="246">
        <f>ช่องคีย์!CE128</f>
        <v>0</v>
      </c>
      <c r="I21" s="246">
        <f>ช่องคีย์!CF128</f>
        <v>0</v>
      </c>
      <c r="J21" s="246">
        <f>ช่องคีย์!CG128</f>
        <v>0</v>
      </c>
      <c r="K21" s="374"/>
    </row>
    <row r="22" spans="1:11" ht="24.6">
      <c r="A22" s="238" t="s">
        <v>218</v>
      </c>
      <c r="B22" s="246">
        <f>ช่องคีย์!DC128</f>
        <v>0</v>
      </c>
      <c r="C22" s="246">
        <f>ช่องคีย์!DD128</f>
        <v>0</v>
      </c>
      <c r="D22" s="246">
        <f>ช่องคีย์!DE128</f>
        <v>0</v>
      </c>
      <c r="E22" s="246">
        <f>ช่องคีย์!DF128</f>
        <v>0</v>
      </c>
      <c r="F22" s="246">
        <f>ช่องคีย์!DG128</f>
        <v>0</v>
      </c>
      <c r="G22" s="246">
        <f>ช่องคีย์!DH128</f>
        <v>0</v>
      </c>
      <c r="H22" s="246">
        <f>ช่องคีย์!DI128</f>
        <v>0</v>
      </c>
      <c r="I22" s="246">
        <f>ช่องคีย์!DJ128</f>
        <v>0</v>
      </c>
      <c r="J22" s="246">
        <f>ช่องคีย์!DK128</f>
        <v>0</v>
      </c>
      <c r="K22" s="219">
        <f>+G22*H22</f>
        <v>0</v>
      </c>
    </row>
    <row r="23" spans="1:11" ht="24.6">
      <c r="A23" s="216" t="s">
        <v>281</v>
      </c>
      <c r="B23" s="246">
        <f>ช่องคีย์!FA128</f>
        <v>0</v>
      </c>
      <c r="C23" s="246">
        <f>ช่องคีย์!FB128</f>
        <v>0</v>
      </c>
      <c r="D23" s="246">
        <f>ช่องคีย์!FC128</f>
        <v>0</v>
      </c>
      <c r="E23" s="246">
        <f>ช่องคีย์!FD128</f>
        <v>0</v>
      </c>
      <c r="F23" s="246">
        <f>ช่องคีย์!FE128</f>
        <v>0</v>
      </c>
      <c r="G23" s="246">
        <f>ช่องคีย์!FF128</f>
        <v>0</v>
      </c>
      <c r="H23" s="246">
        <f>ช่องคีย์!FG128</f>
        <v>0</v>
      </c>
      <c r="I23" s="246">
        <f>ช่องคีย์!FH128</f>
        <v>0</v>
      </c>
      <c r="J23" s="246">
        <f>ช่องคีย์!FI128</f>
        <v>0</v>
      </c>
      <c r="K23" s="374"/>
    </row>
    <row r="24" spans="1:11" ht="24.6">
      <c r="A24" s="238" t="s">
        <v>327</v>
      </c>
      <c r="B24" s="246">
        <f>ช่องคีย์!EQ128</f>
        <v>0</v>
      </c>
      <c r="C24" s="414">
        <f>ช่องคีย์!ER128</f>
        <v>0</v>
      </c>
      <c r="D24" s="246">
        <f>ช่องคีย์!ES128</f>
        <v>0</v>
      </c>
      <c r="E24" s="246">
        <f>ช่องคีย์!ET128</f>
        <v>0</v>
      </c>
      <c r="F24" s="246">
        <f>ช่องคีย์!EU128</f>
        <v>0</v>
      </c>
      <c r="G24" s="246">
        <f>ช่องคีย์!EV128</f>
        <v>0</v>
      </c>
      <c r="H24" s="246">
        <f>ช่องคีย์!EW128</f>
        <v>0</v>
      </c>
      <c r="I24" s="414">
        <f>ช่องคีย์!EX128</f>
        <v>0</v>
      </c>
      <c r="J24" s="246">
        <f>ช่องคีย์!EY128</f>
        <v>0</v>
      </c>
      <c r="K24" s="374"/>
    </row>
    <row r="25" spans="1:11" ht="24.6">
      <c r="A25" s="241" t="s">
        <v>32</v>
      </c>
      <c r="B25" s="246">
        <f t="shared" ref="B25:G25" si="1">SUM(B8:B23)</f>
        <v>297</v>
      </c>
      <c r="C25" s="246">
        <f t="shared" si="1"/>
        <v>0</v>
      </c>
      <c r="D25" s="246">
        <f t="shared" si="1"/>
        <v>45</v>
      </c>
      <c r="E25" s="246">
        <f t="shared" si="1"/>
        <v>0</v>
      </c>
      <c r="F25" s="246">
        <f t="shared" si="1"/>
        <v>0</v>
      </c>
      <c r="G25" s="246">
        <f t="shared" si="1"/>
        <v>86</v>
      </c>
      <c r="H25" s="246"/>
      <c r="I25" s="246">
        <f>SUM(I8:I23)</f>
        <v>256</v>
      </c>
      <c r="J25" s="169">
        <f>SUM(J8:J23)</f>
        <v>84</v>
      </c>
      <c r="K25" s="219"/>
    </row>
    <row r="26" spans="1:11" ht="23.4">
      <c r="A26" s="14"/>
      <c r="B26" s="15"/>
      <c r="C26" s="15"/>
      <c r="D26" s="15"/>
      <c r="E26" s="15"/>
      <c r="F26" s="15"/>
      <c r="G26" s="15"/>
      <c r="H26" s="15"/>
      <c r="I26" s="15"/>
      <c r="J26" s="39"/>
      <c r="K26" s="102"/>
    </row>
    <row r="27" spans="1:11" ht="23.4">
      <c r="A27" s="1351" t="s">
        <v>390</v>
      </c>
      <c r="B27" s="1351"/>
      <c r="C27" s="1351"/>
      <c r="D27" s="1351"/>
      <c r="E27" s="1351"/>
      <c r="F27" s="1351"/>
      <c r="G27" s="1351"/>
      <c r="H27" s="1351"/>
      <c r="I27" s="1351"/>
    </row>
    <row r="28" spans="1:11" ht="23.4">
      <c r="A28" s="1351" t="s">
        <v>374</v>
      </c>
      <c r="B28" s="1351"/>
      <c r="C28" s="1351"/>
      <c r="D28" s="1351"/>
      <c r="E28" s="1351"/>
      <c r="F28" s="1351"/>
      <c r="G28" s="1351"/>
      <c r="H28" s="1351"/>
      <c r="I28" s="1351"/>
    </row>
    <row r="29" spans="1:11" ht="23.4">
      <c r="A29" s="1336" t="s">
        <v>151</v>
      </c>
      <c r="B29" s="1336"/>
      <c r="C29" s="1336"/>
      <c r="D29" s="1336"/>
      <c r="E29" s="1336"/>
      <c r="F29" s="1336"/>
      <c r="G29" s="1336"/>
      <c r="H29" s="1336"/>
      <c r="I29" s="1336"/>
    </row>
    <row r="30" spans="1:11" ht="23.4">
      <c r="A30" s="1" t="s">
        <v>1</v>
      </c>
      <c r="B30" s="1" t="s">
        <v>2</v>
      </c>
      <c r="C30" s="1333" t="s">
        <v>3</v>
      </c>
      <c r="D30" s="1334"/>
      <c r="E30" s="1334"/>
      <c r="F30" s="1334"/>
      <c r="G30" s="1334"/>
      <c r="H30" s="1335"/>
      <c r="I30" s="2"/>
      <c r="J30" s="64"/>
      <c r="K30" s="94"/>
    </row>
    <row r="31" spans="1:11" ht="23.4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3" t="s">
        <v>11</v>
      </c>
      <c r="J31" s="66" t="s">
        <v>202</v>
      </c>
      <c r="K31" s="95" t="s">
        <v>204</v>
      </c>
    </row>
    <row r="32" spans="1:11" ht="23.4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3" t="s">
        <v>19</v>
      </c>
      <c r="J32" s="4" t="s">
        <v>203</v>
      </c>
      <c r="K32" s="96"/>
    </row>
    <row r="33" spans="1:11" ht="23.4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5"/>
      <c r="J33" s="61"/>
      <c r="K33" s="97"/>
    </row>
    <row r="34" spans="1:11" ht="23.4">
      <c r="A34" s="30" t="s">
        <v>21</v>
      </c>
      <c r="B34" s="8">
        <f>ช่องคีย์!B129</f>
        <v>0</v>
      </c>
      <c r="C34" s="8">
        <f>ช่องคีย์!C129</f>
        <v>0</v>
      </c>
      <c r="D34" s="8">
        <f>ช่องคีย์!D129</f>
        <v>0</v>
      </c>
      <c r="E34" s="8">
        <f>ช่องคีย์!E129</f>
        <v>0</v>
      </c>
      <c r="F34" s="8">
        <f>ช่องคีย์!F129</f>
        <v>0</v>
      </c>
      <c r="G34" s="8">
        <f>ช่องคีย์!G129</f>
        <v>0</v>
      </c>
      <c r="H34" s="8">
        <f>ช่องคีย์!H129</f>
        <v>558</v>
      </c>
      <c r="I34" s="8">
        <f>ช่องคีย์!I129</f>
        <v>0</v>
      </c>
      <c r="J34" s="8">
        <f>ช่องคีย์!J129</f>
        <v>0</v>
      </c>
      <c r="K34" s="31">
        <f>+G34*H34</f>
        <v>0</v>
      </c>
    </row>
    <row r="35" spans="1:11" ht="23.4">
      <c r="A35" s="30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31"/>
    </row>
    <row r="36" spans="1:11" ht="23.4">
      <c r="A36" s="30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31"/>
    </row>
    <row r="37" spans="1:11" ht="23.4">
      <c r="A37" s="30" t="s">
        <v>22</v>
      </c>
      <c r="B37" s="8">
        <f>ช่องคีย์!L129</f>
        <v>0</v>
      </c>
      <c r="C37" s="8">
        <f>ช่องคีย์!M129</f>
        <v>0</v>
      </c>
      <c r="D37" s="8">
        <f>ช่องคีย์!N129</f>
        <v>0</v>
      </c>
      <c r="E37" s="8">
        <f>ช่องคีย์!O129</f>
        <v>0</v>
      </c>
      <c r="F37" s="8">
        <f>ช่องคีย์!P129</f>
        <v>0</v>
      </c>
      <c r="G37" s="8">
        <f>ช่องคีย์!Q129</f>
        <v>0</v>
      </c>
      <c r="H37" s="8">
        <f>ช่องคีย์!R129</f>
        <v>0</v>
      </c>
      <c r="I37" s="8">
        <f>ช่องคีย์!S129</f>
        <v>0</v>
      </c>
      <c r="J37" s="8">
        <f>ช่องคีย์!T129</f>
        <v>0</v>
      </c>
      <c r="K37" s="33">
        <f>+G37*H37</f>
        <v>0</v>
      </c>
    </row>
    <row r="38" spans="1:11" ht="23.4">
      <c r="A38" s="30" t="s">
        <v>211</v>
      </c>
      <c r="B38" s="8">
        <f>ช่องคีย์!CI129</f>
        <v>0</v>
      </c>
      <c r="C38" s="8">
        <f>ช่องคีย์!CJ129</f>
        <v>0</v>
      </c>
      <c r="D38" s="8">
        <f>ช่องคีย์!CK129</f>
        <v>0</v>
      </c>
      <c r="E38" s="8">
        <f>ช่องคีย์!CL129</f>
        <v>0</v>
      </c>
      <c r="F38" s="8">
        <f>ช่องคีย์!CM129</f>
        <v>0</v>
      </c>
      <c r="G38" s="8">
        <f>ช่องคีย์!CN129</f>
        <v>0</v>
      </c>
      <c r="H38" s="8">
        <f>ช่องคีย์!CO129</f>
        <v>0</v>
      </c>
      <c r="I38" s="8">
        <f>ช่องคีย์!CP129</f>
        <v>0</v>
      </c>
      <c r="J38" s="8">
        <f>ช่องคีย์!CQ129</f>
        <v>0</v>
      </c>
      <c r="K38" s="32">
        <f>+G38*H38</f>
        <v>0</v>
      </c>
    </row>
    <row r="39" spans="1:11" ht="23.4">
      <c r="A39" s="30" t="s">
        <v>263</v>
      </c>
      <c r="B39" s="8"/>
      <c r="C39" s="8"/>
      <c r="D39" s="8"/>
      <c r="E39" s="8"/>
      <c r="F39" s="8"/>
      <c r="G39" s="8"/>
      <c r="H39" s="8"/>
      <c r="I39" s="8"/>
      <c r="J39" s="8"/>
      <c r="K39" s="32"/>
    </row>
    <row r="40" spans="1:11" ht="23.4">
      <c r="A40" s="30" t="s">
        <v>217</v>
      </c>
      <c r="B40" s="8"/>
      <c r="C40" s="8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  <c r="J40" s="8">
        <v>0</v>
      </c>
      <c r="K40" s="32"/>
    </row>
    <row r="41" spans="1:11" ht="23.4">
      <c r="A41" s="30" t="s">
        <v>188</v>
      </c>
      <c r="B41" s="8">
        <f>ช่องคีย์!AP129</f>
        <v>0</v>
      </c>
      <c r="C41" s="8">
        <f>ช่องคีย์!AQ129</f>
        <v>0</v>
      </c>
      <c r="D41" s="8">
        <f>ช่องคีย์!AR129</f>
        <v>0</v>
      </c>
      <c r="E41" s="8">
        <f>ช่องคีย์!AS129</f>
        <v>0</v>
      </c>
      <c r="F41" s="8">
        <f>ช่องคีย์!AT129</f>
        <v>0</v>
      </c>
      <c r="G41" s="8">
        <f>ช่องคีย์!AU129</f>
        <v>0</v>
      </c>
      <c r="H41" s="8">
        <f>ช่องคีย์!AV129</f>
        <v>0</v>
      </c>
      <c r="I41" s="8">
        <f>ช่องคีย์!AW129</f>
        <v>0</v>
      </c>
      <c r="J41" s="8">
        <f>ช่องคีย์!AX129</f>
        <v>0</v>
      </c>
      <c r="K41" s="31">
        <f>+G41*H41</f>
        <v>0</v>
      </c>
    </row>
    <row r="42" spans="1:11" ht="23.4">
      <c r="A42" s="30" t="s">
        <v>244</v>
      </c>
      <c r="B42" s="8">
        <f>ช่องคีย์!V129</f>
        <v>0</v>
      </c>
      <c r="C42" s="8">
        <f>ช่องคีย์!W129</f>
        <v>0</v>
      </c>
      <c r="D42" s="8">
        <f>ช่องคีย์!X129</f>
        <v>0</v>
      </c>
      <c r="E42" s="8">
        <f>ช่องคีย์!Y129</f>
        <v>0</v>
      </c>
      <c r="F42" s="8">
        <f>ช่องคีย์!Z129</f>
        <v>0</v>
      </c>
      <c r="G42" s="8">
        <f>ช่องคีย์!AA129</f>
        <v>0</v>
      </c>
      <c r="H42" s="8">
        <f>ช่องคีย์!AB129</f>
        <v>0</v>
      </c>
      <c r="I42" s="8">
        <f>ช่องคีย์!AC129</f>
        <v>0</v>
      </c>
      <c r="J42" s="8">
        <f>ช่องคีย์!AD129</f>
        <v>0</v>
      </c>
      <c r="K42" s="31">
        <f>+G42*H42</f>
        <v>0</v>
      </c>
    </row>
    <row r="43" spans="1:11" ht="23.4">
      <c r="A43" s="30" t="s">
        <v>246</v>
      </c>
      <c r="B43" s="8">
        <f>ช่องคีย์!FK129</f>
        <v>0</v>
      </c>
      <c r="C43" s="8">
        <f>ช่องคีย์!FL129</f>
        <v>0</v>
      </c>
      <c r="D43" s="8">
        <f>ช่องคีย์!FM129</f>
        <v>0</v>
      </c>
      <c r="E43" s="8">
        <f>ช่องคีย์!FN129</f>
        <v>0</v>
      </c>
      <c r="F43" s="8">
        <f>ช่องคีย์!FO129</f>
        <v>0</v>
      </c>
      <c r="G43" s="8">
        <f>ช่องคีย์!FP129</f>
        <v>0</v>
      </c>
      <c r="H43" s="8">
        <f>ช่องคีย์!FQ129</f>
        <v>0</v>
      </c>
      <c r="I43" s="8">
        <f>ช่องคีย์!FR129</f>
        <v>0</v>
      </c>
      <c r="J43" s="8">
        <f>ช่องคีย์!FS129</f>
        <v>0</v>
      </c>
      <c r="K43" s="31">
        <f>+G43*H43</f>
        <v>0</v>
      </c>
    </row>
    <row r="44" spans="1:11" ht="23.4">
      <c r="A44" s="30" t="s">
        <v>27</v>
      </c>
      <c r="B44" s="8">
        <f>ช่องคีย์!AZ129</f>
        <v>55</v>
      </c>
      <c r="C44" s="8">
        <f>ช่องคีย์!BA129</f>
        <v>0</v>
      </c>
      <c r="D44" s="8">
        <f>ช่องคีย์!BB129</f>
        <v>0</v>
      </c>
      <c r="E44" s="8">
        <f>ช่องคีย์!BC129</f>
        <v>0</v>
      </c>
      <c r="F44" s="8">
        <f>ช่องคีย์!BD129</f>
        <v>0</v>
      </c>
      <c r="G44" s="8">
        <f>ช่องคีย์!BE129</f>
        <v>0</v>
      </c>
      <c r="H44" s="8">
        <f>ช่องคีย์!BF129</f>
        <v>0</v>
      </c>
      <c r="I44" s="8">
        <f>ช่องคีย์!BG129</f>
        <v>55</v>
      </c>
      <c r="J44" s="8">
        <f>ช่องคีย์!BH129</f>
        <v>7</v>
      </c>
      <c r="K44" s="31">
        <f>+G44*H44</f>
        <v>0</v>
      </c>
    </row>
    <row r="45" spans="1:11" ht="23.4">
      <c r="A45" s="30" t="s">
        <v>28</v>
      </c>
      <c r="B45" s="8">
        <f>ช่องคีย์!CS129</f>
        <v>0</v>
      </c>
      <c r="C45" s="8">
        <f>ช่องคีย์!CT129</f>
        <v>0</v>
      </c>
      <c r="D45" s="8">
        <f>ช่องคีย์!CU129</f>
        <v>0</v>
      </c>
      <c r="E45" s="8">
        <f>ช่องคีย์!CV129</f>
        <v>0</v>
      </c>
      <c r="F45" s="8">
        <f>ช่องคีย์!CW129</f>
        <v>0</v>
      </c>
      <c r="G45" s="8">
        <f>ช่องคีย์!CX129</f>
        <v>0</v>
      </c>
      <c r="H45" s="8">
        <f>ช่องคีย์!CY129</f>
        <v>0</v>
      </c>
      <c r="I45" s="8">
        <f>ช่องคีย์!CZ129</f>
        <v>0</v>
      </c>
      <c r="J45" s="8">
        <f>ช่องคีย์!DA129</f>
        <v>0</v>
      </c>
      <c r="K45" s="32"/>
    </row>
    <row r="46" spans="1:11" ht="23.4">
      <c r="A46" s="30" t="s">
        <v>29</v>
      </c>
      <c r="B46" s="8">
        <f>ช่องคีย์!BY129</f>
        <v>0</v>
      </c>
      <c r="C46" s="8">
        <f>ช่องคีย์!BZ129</f>
        <v>0</v>
      </c>
      <c r="D46" s="8">
        <f>ช่องคีย์!CA129</f>
        <v>0</v>
      </c>
      <c r="E46" s="8">
        <f>ช่องคีย์!CB129</f>
        <v>0</v>
      </c>
      <c r="F46" s="8">
        <f>ช่องคีย์!CC129</f>
        <v>0</v>
      </c>
      <c r="G46" s="8">
        <f>ช่องคีย์!CD129</f>
        <v>0</v>
      </c>
      <c r="H46" s="8">
        <f>ช่องคีย์!CE129</f>
        <v>0</v>
      </c>
      <c r="I46" s="8">
        <f>ช่องคีย์!CF129</f>
        <v>0</v>
      </c>
      <c r="J46" s="8">
        <f>ช่องคีย์!CG129</f>
        <v>0</v>
      </c>
      <c r="K46" s="32"/>
    </row>
    <row r="47" spans="1:11" ht="23.4">
      <c r="A47" s="30" t="s">
        <v>281</v>
      </c>
      <c r="B47" s="8">
        <f>ช่องคีย์!FA129</f>
        <v>0</v>
      </c>
      <c r="C47" s="8">
        <f>ช่องคีย์!FB129</f>
        <v>0</v>
      </c>
      <c r="D47" s="8">
        <f>ช่องคีย์!FC129</f>
        <v>0</v>
      </c>
      <c r="E47" s="8">
        <f>ช่องคีย์!FD129</f>
        <v>0</v>
      </c>
      <c r="F47" s="8">
        <f>ช่องคีย์!FE129</f>
        <v>0</v>
      </c>
      <c r="G47" s="8">
        <f>ช่องคีย์!FF129</f>
        <v>0</v>
      </c>
      <c r="H47" s="8">
        <f>ช่องคีย์!FG129</f>
        <v>0</v>
      </c>
      <c r="I47" s="8">
        <f>ช่องคีย์!FH129</f>
        <v>0</v>
      </c>
      <c r="J47" s="8">
        <f>ช่องคีย์!FI129</f>
        <v>0</v>
      </c>
      <c r="K47" s="32"/>
    </row>
    <row r="48" spans="1:11" ht="23.4">
      <c r="A48" s="30" t="s">
        <v>216</v>
      </c>
      <c r="B48" s="8">
        <f>ช่องคีย์!EG129</f>
        <v>0</v>
      </c>
      <c r="C48" s="8">
        <f>ช่องคีย์!EH129</f>
        <v>0</v>
      </c>
      <c r="D48" s="8">
        <f>ช่องคีย์!EI129</f>
        <v>0</v>
      </c>
      <c r="E48" s="8">
        <f>ช่องคีย์!EJ129</f>
        <v>0</v>
      </c>
      <c r="F48" s="8">
        <f>ช่องคีย์!EK129</f>
        <v>0</v>
      </c>
      <c r="G48" s="8">
        <f>ช่องคีย์!EL129</f>
        <v>0</v>
      </c>
      <c r="H48" s="8">
        <f>ช่องคีย์!EM129</f>
        <v>0</v>
      </c>
      <c r="I48" s="8">
        <f>ช่องคีย์!EN129</f>
        <v>0</v>
      </c>
      <c r="J48" s="8">
        <f>ช่องคีย์!EO129</f>
        <v>0</v>
      </c>
      <c r="K48" s="43">
        <f>+G48*H48</f>
        <v>0</v>
      </c>
    </row>
    <row r="49" spans="1:11" ht="23.4">
      <c r="A49" s="2" t="s">
        <v>327</v>
      </c>
      <c r="B49" s="8">
        <f>ช่องคีย์!EQ129</f>
        <v>0</v>
      </c>
      <c r="C49" s="412">
        <f>ช่องคีย์!ER129</f>
        <v>0</v>
      </c>
      <c r="D49" s="8">
        <f>ช่องคีย์!ES129</f>
        <v>0</v>
      </c>
      <c r="E49" s="8">
        <f>ช่องคีย์!ET129</f>
        <v>0</v>
      </c>
      <c r="F49" s="8">
        <f>ช่องคีย์!EU129</f>
        <v>0</v>
      </c>
      <c r="G49" s="8">
        <f>ช่องคีย์!EV129</f>
        <v>0</v>
      </c>
      <c r="H49" s="8">
        <f>ช่องคีย์!EW129</f>
        <v>0</v>
      </c>
      <c r="I49" s="412">
        <f>ช่องคีย์!EX129</f>
        <v>0</v>
      </c>
      <c r="J49" s="8">
        <f>ช่องคีย์!EY129</f>
        <v>0</v>
      </c>
      <c r="K49" s="43"/>
    </row>
    <row r="50" spans="1:11" ht="23.4">
      <c r="A50" s="11" t="s">
        <v>32</v>
      </c>
      <c r="B50" s="8">
        <f t="shared" ref="B50:G50" si="2">SUM(B34:B48)</f>
        <v>55</v>
      </c>
      <c r="C50" s="8">
        <f t="shared" si="2"/>
        <v>0</v>
      </c>
      <c r="D50" s="8">
        <f t="shared" si="2"/>
        <v>0</v>
      </c>
      <c r="E50" s="8">
        <f t="shared" si="2"/>
        <v>0</v>
      </c>
      <c r="F50" s="8">
        <f t="shared" si="2"/>
        <v>0</v>
      </c>
      <c r="G50" s="8">
        <f t="shared" si="2"/>
        <v>0</v>
      </c>
      <c r="H50" s="8"/>
      <c r="I50" s="8">
        <f>SUM(I34:I48)</f>
        <v>55</v>
      </c>
      <c r="J50" s="35">
        <f>SUM(J34:J48)</f>
        <v>7</v>
      </c>
      <c r="K50" s="43"/>
    </row>
    <row r="51" spans="1:11" ht="23.4">
      <c r="A51" s="14"/>
      <c r="B51" s="15"/>
      <c r="C51" s="15"/>
      <c r="D51" s="15"/>
      <c r="E51" s="15"/>
      <c r="F51" s="15"/>
      <c r="G51" s="15"/>
      <c r="H51" s="15"/>
      <c r="I51" s="15"/>
      <c r="J51" s="39"/>
      <c r="K51" s="102"/>
    </row>
    <row r="52" spans="1:11" ht="23.4">
      <c r="A52" s="14"/>
      <c r="B52" s="15"/>
      <c r="C52" s="15"/>
      <c r="D52" s="15"/>
      <c r="E52" s="15"/>
      <c r="F52" s="15"/>
      <c r="G52" s="15"/>
      <c r="H52" s="15"/>
      <c r="I52" s="15"/>
      <c r="J52" s="39"/>
      <c r="K52" s="102"/>
    </row>
    <row r="53" spans="1:11" ht="23.4">
      <c r="A53" s="1351" t="s">
        <v>390</v>
      </c>
      <c r="B53" s="1351"/>
      <c r="C53" s="1351"/>
      <c r="D53" s="1351"/>
      <c r="E53" s="1351"/>
      <c r="F53" s="1351"/>
      <c r="G53" s="1351"/>
      <c r="H53" s="1351"/>
      <c r="I53" s="1351"/>
    </row>
    <row r="54" spans="1:11" ht="23.4">
      <c r="A54" s="1351" t="s">
        <v>374</v>
      </c>
      <c r="B54" s="1351"/>
      <c r="C54" s="1351"/>
      <c r="D54" s="1351"/>
      <c r="E54" s="1351"/>
      <c r="F54" s="1351"/>
      <c r="G54" s="1351"/>
      <c r="H54" s="1351"/>
      <c r="I54" s="1351"/>
    </row>
    <row r="55" spans="1:11" ht="23.4">
      <c r="A55" s="1336" t="s">
        <v>152</v>
      </c>
      <c r="B55" s="1336"/>
      <c r="C55" s="1336"/>
      <c r="D55" s="1336"/>
      <c r="E55" s="1336"/>
      <c r="F55" s="1336"/>
      <c r="G55" s="1336"/>
      <c r="H55" s="1336"/>
      <c r="I55" s="1336"/>
    </row>
    <row r="56" spans="1:11" ht="23.4">
      <c r="A56" s="1" t="s">
        <v>1</v>
      </c>
      <c r="B56" s="1" t="s">
        <v>2</v>
      </c>
      <c r="C56" s="1333" t="s">
        <v>3</v>
      </c>
      <c r="D56" s="1334"/>
      <c r="E56" s="1334"/>
      <c r="F56" s="1334"/>
      <c r="G56" s="1334"/>
      <c r="H56" s="1335"/>
      <c r="I56" s="2"/>
      <c r="J56" s="64"/>
      <c r="K56" s="94"/>
    </row>
    <row r="57" spans="1:11" ht="23.4">
      <c r="A57" s="3"/>
      <c r="B57" s="4" t="s">
        <v>4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3" t="s">
        <v>11</v>
      </c>
      <c r="J57" s="66" t="s">
        <v>202</v>
      </c>
      <c r="K57" s="95" t="s">
        <v>204</v>
      </c>
    </row>
    <row r="58" spans="1:11" ht="23.4">
      <c r="A58" s="3"/>
      <c r="B58" s="4" t="s">
        <v>12</v>
      </c>
      <c r="C58" s="4" t="s">
        <v>13</v>
      </c>
      <c r="D58" s="4" t="s">
        <v>14</v>
      </c>
      <c r="E58" s="4" t="s">
        <v>15</v>
      </c>
      <c r="F58" s="4" t="s">
        <v>16</v>
      </c>
      <c r="G58" s="4" t="s">
        <v>17</v>
      </c>
      <c r="H58" s="4" t="s">
        <v>18</v>
      </c>
      <c r="I58" s="3" t="s">
        <v>19</v>
      </c>
      <c r="J58" s="4" t="s">
        <v>203</v>
      </c>
      <c r="K58" s="96"/>
    </row>
    <row r="59" spans="1:11" ht="23.4">
      <c r="A59" s="5"/>
      <c r="B59" s="5"/>
      <c r="C59" s="6" t="s">
        <v>12</v>
      </c>
      <c r="D59" s="6" t="s">
        <v>12</v>
      </c>
      <c r="E59" s="6" t="s">
        <v>12</v>
      </c>
      <c r="F59" s="6" t="s">
        <v>12</v>
      </c>
      <c r="G59" s="6" t="s">
        <v>12</v>
      </c>
      <c r="H59" s="6" t="s">
        <v>20</v>
      </c>
      <c r="I59" s="5"/>
      <c r="J59" s="61"/>
      <c r="K59" s="97"/>
    </row>
    <row r="60" spans="1:11" ht="23.4">
      <c r="A60" s="30" t="s">
        <v>21</v>
      </c>
      <c r="B60" s="8">
        <f>ช่องคีย์!B130</f>
        <v>0</v>
      </c>
      <c r="C60" s="8">
        <f>ช่องคีย์!C130</f>
        <v>0</v>
      </c>
      <c r="D60" s="8">
        <f>ช่องคีย์!D130</f>
        <v>0</v>
      </c>
      <c r="E60" s="8">
        <f>ช่องคีย์!E130</f>
        <v>0</v>
      </c>
      <c r="F60" s="8">
        <f>ช่องคีย์!F130</f>
        <v>0</v>
      </c>
      <c r="G60" s="8">
        <f>ช่องคีย์!G130</f>
        <v>0</v>
      </c>
      <c r="H60" s="8">
        <f>ช่องคีย์!H130</f>
        <v>558</v>
      </c>
      <c r="I60" s="8">
        <f>ช่องคีย์!I130</f>
        <v>0</v>
      </c>
      <c r="J60" s="8">
        <f>ช่องคีย์!J130</f>
        <v>0</v>
      </c>
      <c r="K60" s="43">
        <f t="shared" ref="K60:K69" si="3">+G60*H60</f>
        <v>0</v>
      </c>
    </row>
    <row r="61" spans="1:11" ht="23.4">
      <c r="A61" s="30" t="s">
        <v>261</v>
      </c>
      <c r="B61" s="8"/>
      <c r="C61" s="8"/>
      <c r="D61" s="8"/>
      <c r="E61" s="8"/>
      <c r="F61" s="8"/>
      <c r="G61" s="8"/>
      <c r="H61" s="8"/>
      <c r="I61" s="8"/>
      <c r="J61" s="8"/>
      <c r="K61" s="43"/>
    </row>
    <row r="62" spans="1:11" ht="23.4">
      <c r="A62" s="30" t="s">
        <v>262</v>
      </c>
      <c r="B62" s="8"/>
      <c r="C62" s="8"/>
      <c r="D62" s="8"/>
      <c r="E62" s="8"/>
      <c r="F62" s="8"/>
      <c r="G62" s="8"/>
      <c r="H62" s="8"/>
      <c r="I62" s="8"/>
      <c r="J62" s="8"/>
      <c r="K62" s="43"/>
    </row>
    <row r="63" spans="1:11" ht="23.4">
      <c r="A63" s="30" t="s">
        <v>22</v>
      </c>
      <c r="B63" s="8">
        <f>ช่องคีย์!L130</f>
        <v>0</v>
      </c>
      <c r="C63" s="8">
        <f>ช่องคีย์!M130</f>
        <v>0</v>
      </c>
      <c r="D63" s="8">
        <f>ช่องคีย์!N130</f>
        <v>0</v>
      </c>
      <c r="E63" s="8">
        <f>ช่องคีย์!O130</f>
        <v>0</v>
      </c>
      <c r="F63" s="8">
        <f>ช่องคีย์!P130</f>
        <v>0</v>
      </c>
      <c r="G63" s="8">
        <f>ช่องคีย์!Q130</f>
        <v>0</v>
      </c>
      <c r="H63" s="8">
        <f>ช่องคีย์!R130</f>
        <v>0</v>
      </c>
      <c r="I63" s="8">
        <f>ช่องคีย์!S130</f>
        <v>0</v>
      </c>
      <c r="J63" s="8">
        <f>ช่องคีย์!T130</f>
        <v>0</v>
      </c>
      <c r="K63" s="33">
        <f t="shared" si="3"/>
        <v>0</v>
      </c>
    </row>
    <row r="64" spans="1:11" ht="23.4">
      <c r="A64" s="30" t="s">
        <v>263</v>
      </c>
      <c r="B64" s="8"/>
      <c r="C64" s="8"/>
      <c r="D64" s="8"/>
      <c r="E64" s="8"/>
      <c r="F64" s="8"/>
      <c r="G64" s="8"/>
      <c r="H64" s="8"/>
      <c r="I64" s="8"/>
      <c r="J64" s="8"/>
      <c r="K64" s="33"/>
    </row>
    <row r="65" spans="1:11" ht="23.4">
      <c r="A65" s="30" t="s">
        <v>217</v>
      </c>
      <c r="B65" s="8">
        <f>ช่องคีย์!AF130</f>
        <v>0</v>
      </c>
      <c r="C65" s="8">
        <f>ช่องคีย์!AG130</f>
        <v>0</v>
      </c>
      <c r="D65" s="8">
        <f>ช่องคีย์!AH130</f>
        <v>0</v>
      </c>
      <c r="E65" s="8">
        <f>ช่องคีย์!AI130</f>
        <v>0</v>
      </c>
      <c r="F65" s="8">
        <f>ช่องคีย์!AJ130</f>
        <v>0</v>
      </c>
      <c r="G65" s="8">
        <f>ช่องคีย์!AK130</f>
        <v>0</v>
      </c>
      <c r="H65" s="8">
        <f>ช่องคีย์!AL130</f>
        <v>0</v>
      </c>
      <c r="I65" s="8">
        <f>ช่องคีย์!AM130</f>
        <v>0</v>
      </c>
      <c r="J65" s="8">
        <f>ช่องคีย์!AN130</f>
        <v>0</v>
      </c>
      <c r="K65" s="43">
        <f t="shared" si="3"/>
        <v>0</v>
      </c>
    </row>
    <row r="66" spans="1:11" ht="23.4">
      <c r="A66" s="30" t="s">
        <v>188</v>
      </c>
      <c r="B66" s="8">
        <f>ช่องคีย์!AP130</f>
        <v>0</v>
      </c>
      <c r="C66" s="8">
        <f>ช่องคีย์!AQ130</f>
        <v>0</v>
      </c>
      <c r="D66" s="8">
        <f>ช่องคีย์!AR130</f>
        <v>0</v>
      </c>
      <c r="E66" s="8">
        <f>ช่องคีย์!AS130</f>
        <v>0</v>
      </c>
      <c r="F66" s="8">
        <f>ช่องคีย์!AT130</f>
        <v>0</v>
      </c>
      <c r="G66" s="8">
        <f>ช่องคีย์!AU130</f>
        <v>0</v>
      </c>
      <c r="H66" s="8">
        <f>ช่องคีย์!AV130</f>
        <v>0</v>
      </c>
      <c r="I66" s="8">
        <f>ช่องคีย์!AW130</f>
        <v>0</v>
      </c>
      <c r="J66" s="8">
        <f>ช่องคีย์!AX130</f>
        <v>0</v>
      </c>
      <c r="K66" s="43">
        <f t="shared" si="3"/>
        <v>0</v>
      </c>
    </row>
    <row r="67" spans="1:11" ht="23.4">
      <c r="A67" s="30" t="s">
        <v>244</v>
      </c>
      <c r="B67" s="8">
        <f>ช่องคีย์!V130</f>
        <v>0</v>
      </c>
      <c r="C67" s="8">
        <f>ช่องคีย์!W130</f>
        <v>0</v>
      </c>
      <c r="D67" s="8">
        <f>ช่องคีย์!X130</f>
        <v>0</v>
      </c>
      <c r="E67" s="8">
        <f>ช่องคีย์!Y130</f>
        <v>0</v>
      </c>
      <c r="F67" s="8">
        <f>ช่องคีย์!Z130</f>
        <v>0</v>
      </c>
      <c r="G67" s="8">
        <f>ช่องคีย์!AA130</f>
        <v>0</v>
      </c>
      <c r="H67" s="8">
        <f>ช่องคีย์!AB130</f>
        <v>0</v>
      </c>
      <c r="I67" s="8">
        <f>ช่องคีย์!AC130</f>
        <v>0</v>
      </c>
      <c r="J67" s="8">
        <f>ช่องคีย์!AD130</f>
        <v>0</v>
      </c>
      <c r="K67" s="43">
        <f t="shared" si="3"/>
        <v>0</v>
      </c>
    </row>
    <row r="68" spans="1:11" ht="23.4">
      <c r="A68" s="30" t="s">
        <v>246</v>
      </c>
      <c r="B68" s="8">
        <f>ช่องคีย์!FK130</f>
        <v>0</v>
      </c>
      <c r="C68" s="8">
        <f>ช่องคีย์!FL130</f>
        <v>0</v>
      </c>
      <c r="D68" s="8">
        <f>ช่องคีย์!FM130</f>
        <v>0</v>
      </c>
      <c r="E68" s="8">
        <f>ช่องคีย์!FN130</f>
        <v>0</v>
      </c>
      <c r="F68" s="8">
        <f>ช่องคีย์!FO130</f>
        <v>0</v>
      </c>
      <c r="G68" s="8">
        <f>ช่องคีย์!FP130</f>
        <v>0</v>
      </c>
      <c r="H68" s="8">
        <f>ช่องคีย์!FQ130</f>
        <v>0</v>
      </c>
      <c r="I68" s="8">
        <f>ช่องคีย์!FR130</f>
        <v>0</v>
      </c>
      <c r="J68" s="8">
        <f>ช่องคีย์!FS130</f>
        <v>0</v>
      </c>
      <c r="K68" s="43"/>
    </row>
    <row r="69" spans="1:11" ht="23.4">
      <c r="A69" s="30" t="s">
        <v>27</v>
      </c>
      <c r="B69" s="8">
        <f>ช่องคีย์!AZ130</f>
        <v>22</v>
      </c>
      <c r="C69" s="8">
        <f>ช่องคีย์!BA130</f>
        <v>0</v>
      </c>
      <c r="D69" s="8">
        <f>ช่องคีย์!BB130</f>
        <v>0</v>
      </c>
      <c r="E69" s="8">
        <f>ช่องคีย์!BC130</f>
        <v>0</v>
      </c>
      <c r="F69" s="8">
        <f>ช่องคีย์!BD130</f>
        <v>0</v>
      </c>
      <c r="G69" s="8">
        <f>ช่องคีย์!BE130</f>
        <v>0</v>
      </c>
      <c r="H69" s="8">
        <f>ช่องคีย์!BF130</f>
        <v>0</v>
      </c>
      <c r="I69" s="8">
        <f>ช่องคีย์!BG130</f>
        <v>22</v>
      </c>
      <c r="J69" s="8">
        <f>ช่องคีย์!BH130</f>
        <v>30</v>
      </c>
      <c r="K69" s="43">
        <f t="shared" si="3"/>
        <v>0</v>
      </c>
    </row>
    <row r="70" spans="1:11" ht="23.4">
      <c r="A70" s="30" t="s">
        <v>28</v>
      </c>
      <c r="B70" s="8">
        <f>ช่องคีย์!BJ130</f>
        <v>280</v>
      </c>
      <c r="C70" s="8">
        <f>ช่องคีย์!BK130</f>
        <v>0</v>
      </c>
      <c r="D70" s="8">
        <f>ช่องคีย์!BL130</f>
        <v>35</v>
      </c>
      <c r="E70" s="8">
        <f>ช่องคีย์!BM130</f>
        <v>0</v>
      </c>
      <c r="F70" s="8">
        <f>ช่องคีย์!BN130</f>
        <v>0</v>
      </c>
      <c r="G70" s="8">
        <f>ช่องคีย์!BO130</f>
        <v>95</v>
      </c>
      <c r="H70" s="8">
        <f>ช่องคีย์!BP130</f>
        <v>0</v>
      </c>
      <c r="I70" s="8">
        <f>ช่องคีย์!BV130</f>
        <v>220</v>
      </c>
      <c r="J70" s="8">
        <f>ช่องคีย์!BW130</f>
        <v>7</v>
      </c>
      <c r="K70" s="43"/>
    </row>
    <row r="71" spans="1:11" ht="23.4">
      <c r="A71" s="30" t="s">
        <v>29</v>
      </c>
      <c r="B71" s="8">
        <f>ช่องคีย์!BY130</f>
        <v>0</v>
      </c>
      <c r="C71" s="8">
        <f>ช่องคีย์!BZ130</f>
        <v>0</v>
      </c>
      <c r="D71" s="8">
        <f>ช่องคีย์!CA130</f>
        <v>0</v>
      </c>
      <c r="E71" s="8">
        <f>ช่องคีย์!CB130</f>
        <v>0</v>
      </c>
      <c r="F71" s="8">
        <f>ช่องคีย์!CC130</f>
        <v>0</v>
      </c>
      <c r="G71" s="8">
        <f>ช่องคีย์!CD130</f>
        <v>0</v>
      </c>
      <c r="H71" s="8">
        <f>ช่องคีย์!CE130</f>
        <v>0</v>
      </c>
      <c r="I71" s="8">
        <f>ช่องคีย์!CF130</f>
        <v>0</v>
      </c>
      <c r="J71" s="8">
        <f>ช่องคีย์!CG130</f>
        <v>0</v>
      </c>
      <c r="K71" s="43"/>
    </row>
    <row r="72" spans="1:11" ht="23.4">
      <c r="A72" s="30" t="s">
        <v>281</v>
      </c>
      <c r="B72" s="8">
        <f>ช่องคีย์!FA130</f>
        <v>0</v>
      </c>
      <c r="C72" s="8">
        <f>ช่องคีย์!FB130</f>
        <v>0</v>
      </c>
      <c r="D72" s="8">
        <f>ช่องคีย์!FC130</f>
        <v>0</v>
      </c>
      <c r="E72" s="8">
        <f>ช่องคีย์!FD130</f>
        <v>0</v>
      </c>
      <c r="F72" s="8">
        <f>ช่องคีย์!FE130</f>
        <v>0</v>
      </c>
      <c r="G72" s="8">
        <f>ช่องคีย์!FF130</f>
        <v>0</v>
      </c>
      <c r="H72" s="8">
        <f>ช่องคีย์!FG130</f>
        <v>0</v>
      </c>
      <c r="I72" s="8">
        <f>ช่องคีย์!FH130</f>
        <v>0</v>
      </c>
      <c r="J72" s="8">
        <f>ช่องคีย์!FI130</f>
        <v>0</v>
      </c>
      <c r="K72" s="43"/>
    </row>
    <row r="73" spans="1:11" ht="23.4">
      <c r="A73" s="30" t="s">
        <v>216</v>
      </c>
      <c r="B73" s="8">
        <f>ช่องคีย์!EG130</f>
        <v>0</v>
      </c>
      <c r="C73" s="8">
        <f>ช่องคีย์!EH130</f>
        <v>0</v>
      </c>
      <c r="D73" s="8">
        <f>ช่องคีย์!EI130</f>
        <v>0</v>
      </c>
      <c r="E73" s="8">
        <f>ช่องคีย์!EJ130</f>
        <v>0</v>
      </c>
      <c r="F73" s="8">
        <f>ช่องคีย์!EK130</f>
        <v>0</v>
      </c>
      <c r="G73" s="8">
        <f>ช่องคีย์!EL130</f>
        <v>0</v>
      </c>
      <c r="H73" s="8">
        <f>ช่องคีย์!EM130</f>
        <v>0</v>
      </c>
      <c r="I73" s="8">
        <f>ช่องคีย์!EN130</f>
        <v>0</v>
      </c>
      <c r="J73" s="8">
        <f>ช่องคีย์!EO130</f>
        <v>0</v>
      </c>
      <c r="K73" s="43">
        <f>+G73*H73</f>
        <v>0</v>
      </c>
    </row>
    <row r="74" spans="1:11" ht="23.4">
      <c r="A74" s="30" t="s">
        <v>30</v>
      </c>
      <c r="B74" s="8"/>
      <c r="C74" s="8"/>
      <c r="D74" s="8"/>
      <c r="E74" s="8"/>
      <c r="F74" s="8"/>
      <c r="G74" s="8"/>
      <c r="H74" s="8"/>
      <c r="I74" s="8"/>
      <c r="J74" s="35"/>
      <c r="K74" s="43"/>
    </row>
    <row r="75" spans="1:11" ht="23.4">
      <c r="A75" s="2" t="s">
        <v>327</v>
      </c>
      <c r="B75" s="8">
        <f>ช่องคีย์!EQ130</f>
        <v>0</v>
      </c>
      <c r="C75" s="412">
        <f>ช่องคีย์!ER130</f>
        <v>0</v>
      </c>
      <c r="D75" s="8">
        <f>ช่องคีย์!ES130</f>
        <v>0</v>
      </c>
      <c r="E75" s="8">
        <f>ช่องคีย์!ET130</f>
        <v>0</v>
      </c>
      <c r="F75" s="8">
        <f>ช่องคีย์!EU130</f>
        <v>0</v>
      </c>
      <c r="G75" s="8">
        <f>ช่องคีย์!EV130</f>
        <v>0</v>
      </c>
      <c r="H75" s="8">
        <f>ช่องคีย์!EW130</f>
        <v>0</v>
      </c>
      <c r="I75" s="412">
        <f>ช่องคีย์!EX130</f>
        <v>0</v>
      </c>
      <c r="J75" s="8">
        <f>ช่องคีย์!EY130</f>
        <v>0</v>
      </c>
      <c r="K75" s="43"/>
    </row>
    <row r="76" spans="1:11" ht="23.4">
      <c r="A76" s="11" t="s">
        <v>32</v>
      </c>
      <c r="B76" s="8">
        <f t="shared" ref="B76:G76" si="4">SUM(B60:B74)</f>
        <v>302</v>
      </c>
      <c r="C76" s="8">
        <f t="shared" si="4"/>
        <v>0</v>
      </c>
      <c r="D76" s="8">
        <f t="shared" si="4"/>
        <v>35</v>
      </c>
      <c r="E76" s="8">
        <f t="shared" si="4"/>
        <v>0</v>
      </c>
      <c r="F76" s="8">
        <f t="shared" si="4"/>
        <v>0</v>
      </c>
      <c r="G76" s="8">
        <f t="shared" si="4"/>
        <v>95</v>
      </c>
      <c r="H76" s="8"/>
      <c r="I76" s="8">
        <f>SUM(I60:I74)</f>
        <v>242</v>
      </c>
      <c r="J76" s="35">
        <f>SUM(J60:J74)</f>
        <v>37</v>
      </c>
      <c r="K76" s="43">
        <v>0</v>
      </c>
    </row>
    <row r="77" spans="1:11" ht="23.4">
      <c r="A77" s="13"/>
      <c r="B77" s="13"/>
      <c r="C77" s="13"/>
      <c r="D77" s="13"/>
      <c r="E77" s="13"/>
      <c r="F77" s="13"/>
      <c r="G77" s="13"/>
      <c r="H77" s="13"/>
      <c r="I77" s="13"/>
    </row>
    <row r="78" spans="1:11" ht="23.4">
      <c r="A78" s="13"/>
      <c r="B78" s="13"/>
      <c r="C78" s="13"/>
      <c r="D78" s="13"/>
      <c r="E78" s="13"/>
      <c r="F78" s="13"/>
      <c r="G78" s="13"/>
      <c r="H78" s="13"/>
      <c r="I78" s="13"/>
    </row>
    <row r="79" spans="1:11" ht="23.4">
      <c r="A79" s="1351" t="s">
        <v>390</v>
      </c>
      <c r="B79" s="1351"/>
      <c r="C79" s="1351"/>
      <c r="D79" s="1351"/>
      <c r="E79" s="1351"/>
      <c r="F79" s="1351"/>
      <c r="G79" s="1351"/>
      <c r="H79" s="1351"/>
      <c r="I79" s="1351"/>
      <c r="J79" s="1351"/>
      <c r="K79" s="1351"/>
    </row>
    <row r="80" spans="1:11" ht="23.4">
      <c r="A80" s="1351" t="s">
        <v>374</v>
      </c>
      <c r="B80" s="1351"/>
      <c r="C80" s="1351"/>
      <c r="D80" s="1351"/>
      <c r="E80" s="1351"/>
      <c r="F80" s="1351"/>
      <c r="G80" s="1351"/>
      <c r="H80" s="1351"/>
      <c r="I80" s="1351"/>
      <c r="J80" s="1351"/>
      <c r="K80" s="1351"/>
    </row>
    <row r="81" spans="1:11" ht="23.4">
      <c r="A81" s="1336" t="s">
        <v>153</v>
      </c>
      <c r="B81" s="1336"/>
      <c r="C81" s="1336"/>
      <c r="D81" s="1336"/>
      <c r="E81" s="1336"/>
      <c r="F81" s="1336"/>
      <c r="G81" s="1336"/>
      <c r="H81" s="1336"/>
      <c r="I81" s="1336"/>
      <c r="J81" s="1336"/>
      <c r="K81" s="1336"/>
    </row>
    <row r="82" spans="1:11" ht="23.4">
      <c r="A82" s="1" t="s">
        <v>1</v>
      </c>
      <c r="B82" s="1" t="s">
        <v>2</v>
      </c>
      <c r="C82" s="1333" t="s">
        <v>3</v>
      </c>
      <c r="D82" s="1334"/>
      <c r="E82" s="1334"/>
      <c r="F82" s="1334"/>
      <c r="G82" s="1334"/>
      <c r="H82" s="1335"/>
      <c r="I82" s="2"/>
      <c r="J82" s="58" t="s">
        <v>202</v>
      </c>
      <c r="K82" s="94"/>
    </row>
    <row r="83" spans="1:11" ht="23.4">
      <c r="A83" s="3"/>
      <c r="B83" s="4" t="s">
        <v>4</v>
      </c>
      <c r="C83" s="4" t="s">
        <v>5</v>
      </c>
      <c r="D83" s="4" t="s">
        <v>6</v>
      </c>
      <c r="E83" s="4" t="s">
        <v>7</v>
      </c>
      <c r="F83" s="4" t="s">
        <v>8</v>
      </c>
      <c r="G83" s="4" t="s">
        <v>9</v>
      </c>
      <c r="H83" s="4" t="s">
        <v>10</v>
      </c>
      <c r="I83" s="4" t="s">
        <v>11</v>
      </c>
      <c r="J83" s="4" t="s">
        <v>203</v>
      </c>
      <c r="K83" s="95" t="s">
        <v>204</v>
      </c>
    </row>
    <row r="84" spans="1:11" ht="23.4">
      <c r="A84" s="3"/>
      <c r="B84" s="4" t="s">
        <v>12</v>
      </c>
      <c r="C84" s="4" t="s">
        <v>13</v>
      </c>
      <c r="D84" s="4" t="s">
        <v>14</v>
      </c>
      <c r="E84" s="4" t="s">
        <v>15</v>
      </c>
      <c r="F84" s="4" t="s">
        <v>16</v>
      </c>
      <c r="G84" s="4" t="s">
        <v>17</v>
      </c>
      <c r="H84" s="4" t="s">
        <v>18</v>
      </c>
      <c r="I84" s="4" t="s">
        <v>19</v>
      </c>
      <c r="J84" s="65"/>
      <c r="K84" s="96"/>
    </row>
    <row r="85" spans="1:11" ht="23.4">
      <c r="A85" s="5"/>
      <c r="B85" s="5"/>
      <c r="C85" s="6" t="s">
        <v>12</v>
      </c>
      <c r="D85" s="6" t="s">
        <v>12</v>
      </c>
      <c r="E85" s="6" t="s">
        <v>12</v>
      </c>
      <c r="F85" s="6" t="s">
        <v>12</v>
      </c>
      <c r="G85" s="6" t="s">
        <v>12</v>
      </c>
      <c r="H85" s="6" t="s">
        <v>20</v>
      </c>
      <c r="I85" s="5"/>
      <c r="J85" s="61"/>
      <c r="K85" s="98"/>
    </row>
    <row r="86" spans="1:11" ht="21.9" customHeight="1">
      <c r="A86" s="30" t="s">
        <v>21</v>
      </c>
      <c r="B86" s="8">
        <f>ช่องคีย์!B131</f>
        <v>0</v>
      </c>
      <c r="C86" s="8">
        <f>ช่องคีย์!C131</f>
        <v>0</v>
      </c>
      <c r="D86" s="8">
        <f>ช่องคีย์!D131</f>
        <v>0</v>
      </c>
      <c r="E86" s="8">
        <f>ช่องคีย์!E131</f>
        <v>0</v>
      </c>
      <c r="F86" s="8">
        <f>ช่องคีย์!F131</f>
        <v>0</v>
      </c>
      <c r="G86" s="8">
        <f>ช่องคีย์!G131</f>
        <v>0</v>
      </c>
      <c r="H86" s="8">
        <f>ช่องคีย์!H131</f>
        <v>558</v>
      </c>
      <c r="I86" s="8">
        <f>ช่องคีย์!I131</f>
        <v>0</v>
      </c>
      <c r="J86" s="8">
        <f>ช่องคีย์!J131</f>
        <v>0</v>
      </c>
      <c r="K86" s="31">
        <f>+G86*H86</f>
        <v>0</v>
      </c>
    </row>
    <row r="87" spans="1:11" ht="21.9" customHeight="1">
      <c r="A87" s="30" t="s">
        <v>261</v>
      </c>
      <c r="B87" s="8"/>
      <c r="C87" s="8"/>
      <c r="D87" s="8"/>
      <c r="E87" s="8"/>
      <c r="F87" s="8"/>
      <c r="G87" s="8"/>
      <c r="H87" s="8"/>
      <c r="I87" s="8"/>
      <c r="J87" s="8"/>
      <c r="K87" s="31"/>
    </row>
    <row r="88" spans="1:11" ht="21.9" customHeight="1">
      <c r="A88" s="30" t="s">
        <v>262</v>
      </c>
      <c r="B88" s="8"/>
      <c r="C88" s="8"/>
      <c r="D88" s="8"/>
      <c r="E88" s="8"/>
      <c r="F88" s="8"/>
      <c r="G88" s="8"/>
      <c r="H88" s="8"/>
      <c r="I88" s="8"/>
      <c r="J88" s="8"/>
      <c r="K88" s="31"/>
    </row>
    <row r="89" spans="1:11" ht="21.9" customHeight="1">
      <c r="A89" s="30" t="s">
        <v>22</v>
      </c>
      <c r="B89" s="8">
        <f>ช่องคีย์!L131</f>
        <v>0</v>
      </c>
      <c r="C89" s="8">
        <f>ช่องคีย์!M131</f>
        <v>0</v>
      </c>
      <c r="D89" s="8">
        <f>ช่องคีย์!N131</f>
        <v>0</v>
      </c>
      <c r="E89" s="8">
        <f>ช่องคีย์!O131</f>
        <v>0</v>
      </c>
      <c r="F89" s="8">
        <f>ช่องคีย์!P131</f>
        <v>0</v>
      </c>
      <c r="G89" s="8">
        <f>ช่องคีย์!Q131</f>
        <v>0</v>
      </c>
      <c r="H89" s="8">
        <f>ช่องคีย์!R131</f>
        <v>0</v>
      </c>
      <c r="I89" s="8">
        <f>ช่องคีย์!S131</f>
        <v>0</v>
      </c>
      <c r="J89" s="8">
        <f>ช่องคีย์!T131</f>
        <v>0</v>
      </c>
      <c r="K89" s="33">
        <f>+G89*H89</f>
        <v>0</v>
      </c>
    </row>
    <row r="90" spans="1:11" ht="21.9" customHeight="1">
      <c r="A90" s="30" t="s">
        <v>154</v>
      </c>
      <c r="B90" s="8">
        <f>ช่องคีย์!CI131</f>
        <v>0</v>
      </c>
      <c r="C90" s="8">
        <f>ช่องคีย์!CJ131</f>
        <v>0</v>
      </c>
      <c r="D90" s="8">
        <f>ช่องคีย์!CK131</f>
        <v>0</v>
      </c>
      <c r="E90" s="8">
        <f>ช่องคีย์!CL131</f>
        <v>0</v>
      </c>
      <c r="F90" s="8">
        <f>ช่องคีย์!CM131</f>
        <v>0</v>
      </c>
      <c r="G90" s="8">
        <f>ช่องคีย์!CN131</f>
        <v>0</v>
      </c>
      <c r="H90" s="8">
        <f>ช่องคีย์!CO131</f>
        <v>0</v>
      </c>
      <c r="I90" s="8">
        <f>ช่องคีย์!CP131</f>
        <v>0</v>
      </c>
      <c r="J90" s="8">
        <f>ช่องคีย์!CQ131</f>
        <v>0</v>
      </c>
      <c r="K90" s="31">
        <f t="shared" ref="K90:K99" si="5">+G90*H90</f>
        <v>0</v>
      </c>
    </row>
    <row r="91" spans="1:11" ht="21.9" customHeight="1">
      <c r="A91" s="30" t="s">
        <v>263</v>
      </c>
      <c r="B91" s="8"/>
      <c r="C91" s="8"/>
      <c r="D91" s="8"/>
      <c r="E91" s="8"/>
      <c r="F91" s="8"/>
      <c r="G91" s="8"/>
      <c r="H91" s="8"/>
      <c r="I91" s="8"/>
      <c r="J91" s="8"/>
      <c r="K91" s="31"/>
    </row>
    <row r="92" spans="1:11" ht="21.9" customHeight="1">
      <c r="A92" s="30" t="s">
        <v>217</v>
      </c>
      <c r="B92" s="8">
        <f>ช่องคีย์!AF131</f>
        <v>0</v>
      </c>
      <c r="C92" s="8">
        <f>ช่องคีย์!AG131</f>
        <v>0</v>
      </c>
      <c r="D92" s="8">
        <f>ช่องคีย์!AH131</f>
        <v>0</v>
      </c>
      <c r="E92" s="8">
        <f>ช่องคีย์!AI131</f>
        <v>0</v>
      </c>
      <c r="F92" s="8">
        <f>ช่องคีย์!AJ131</f>
        <v>0</v>
      </c>
      <c r="G92" s="8">
        <f>ช่องคีย์!AK131</f>
        <v>0</v>
      </c>
      <c r="H92" s="8">
        <f>ช่องคีย์!AL131</f>
        <v>0</v>
      </c>
      <c r="I92" s="8">
        <f>ช่องคีย์!AM131</f>
        <v>0</v>
      </c>
      <c r="J92" s="8">
        <f>ช่องคีย์!AN131</f>
        <v>0</v>
      </c>
      <c r="K92" s="31">
        <f t="shared" si="5"/>
        <v>0</v>
      </c>
    </row>
    <row r="93" spans="1:11" ht="21.9" customHeight="1">
      <c r="A93" s="30" t="s">
        <v>216</v>
      </c>
      <c r="B93" s="8">
        <f>ช่องคีย์!EG131</f>
        <v>0</v>
      </c>
      <c r="C93" s="8">
        <f>ช่องคีย์!EH131</f>
        <v>0</v>
      </c>
      <c r="D93" s="8">
        <f>ช่องคีย์!EI131</f>
        <v>0</v>
      </c>
      <c r="E93" s="8">
        <f>ช่องคีย์!EJ131</f>
        <v>0</v>
      </c>
      <c r="F93" s="8">
        <f>ช่องคีย์!EK131</f>
        <v>0</v>
      </c>
      <c r="G93" s="8">
        <f>ช่องคีย์!EL131</f>
        <v>0</v>
      </c>
      <c r="H93" s="8">
        <f>ช่องคีย์!EM131</f>
        <v>0</v>
      </c>
      <c r="I93" s="8">
        <f>ช่องคีย์!EN131</f>
        <v>0</v>
      </c>
      <c r="J93" s="8">
        <f>ช่องคีย์!EO131</f>
        <v>0</v>
      </c>
      <c r="K93" s="31">
        <f>+G93*H93</f>
        <v>0</v>
      </c>
    </row>
    <row r="94" spans="1:11" ht="21.9" customHeight="1">
      <c r="A94" s="30" t="s">
        <v>188</v>
      </c>
      <c r="B94" s="8">
        <f>ช่องคีย์!AP131</f>
        <v>0</v>
      </c>
      <c r="C94" s="8">
        <f>ช่องคีย์!AQ131</f>
        <v>0</v>
      </c>
      <c r="D94" s="8">
        <f>ช่องคีย์!AR131</f>
        <v>0</v>
      </c>
      <c r="E94" s="8">
        <f>ช่องคีย์!AS131</f>
        <v>0</v>
      </c>
      <c r="F94" s="8">
        <f>ช่องคีย์!AT131</f>
        <v>0</v>
      </c>
      <c r="G94" s="8">
        <f>ช่องคีย์!AU131</f>
        <v>0</v>
      </c>
      <c r="H94" s="8">
        <f>ช่องคีย์!AV131</f>
        <v>0</v>
      </c>
      <c r="I94" s="8">
        <f>ช่องคีย์!AW131</f>
        <v>0</v>
      </c>
      <c r="J94" s="8">
        <f>ช่องคีย์!AX131</f>
        <v>0</v>
      </c>
      <c r="K94" s="31">
        <f t="shared" si="5"/>
        <v>0</v>
      </c>
    </row>
    <row r="95" spans="1:11" ht="21.9" customHeight="1">
      <c r="A95" s="30" t="s">
        <v>244</v>
      </c>
      <c r="B95" s="8">
        <f>ช่องคีย์!V131</f>
        <v>0</v>
      </c>
      <c r="C95" s="8">
        <f>ช่องคีย์!W131</f>
        <v>0</v>
      </c>
      <c r="D95" s="8">
        <f>ช่องคีย์!X131</f>
        <v>0</v>
      </c>
      <c r="E95" s="8">
        <f>ช่องคีย์!Y131</f>
        <v>0</v>
      </c>
      <c r="F95" s="8">
        <f>ช่องคีย์!Z131</f>
        <v>0</v>
      </c>
      <c r="G95" s="8">
        <f>ช่องคีย์!AA131</f>
        <v>0</v>
      </c>
      <c r="H95" s="8">
        <f>ช่องคีย์!AB131</f>
        <v>0</v>
      </c>
      <c r="I95" s="8">
        <f>ช่องคีย์!AC131</f>
        <v>0</v>
      </c>
      <c r="J95" s="8">
        <f>ช่องคีย์!AD131</f>
        <v>0</v>
      </c>
      <c r="K95" s="31">
        <f t="shared" si="5"/>
        <v>0</v>
      </c>
    </row>
    <row r="96" spans="1:11" ht="21.9" customHeight="1">
      <c r="A96" s="30" t="s">
        <v>246</v>
      </c>
      <c r="B96" s="8">
        <f>ช่องคีย์!FK131</f>
        <v>0</v>
      </c>
      <c r="C96" s="8">
        <f>ช่องคีย์!FL131</f>
        <v>0</v>
      </c>
      <c r="D96" s="8">
        <f>ช่องคีย์!FM131</f>
        <v>0</v>
      </c>
      <c r="E96" s="8">
        <f>ช่องคีย์!FN131</f>
        <v>0</v>
      </c>
      <c r="F96" s="8">
        <f>ช่องคีย์!FO131</f>
        <v>0</v>
      </c>
      <c r="G96" s="8">
        <f>ช่องคีย์!FP131</f>
        <v>0</v>
      </c>
      <c r="H96" s="8">
        <f>ช่องคีย์!FQ131</f>
        <v>0</v>
      </c>
      <c r="I96" s="8">
        <f>ช่องคีย์!FR131</f>
        <v>0</v>
      </c>
      <c r="J96" s="8">
        <f>ช่องคีย์!FS131</f>
        <v>0</v>
      </c>
      <c r="K96" s="31"/>
    </row>
    <row r="97" spans="1:11" ht="21.9" customHeight="1">
      <c r="A97" s="30" t="s">
        <v>27</v>
      </c>
      <c r="B97" s="8">
        <f>ช่องคีย์!AZ131</f>
        <v>194</v>
      </c>
      <c r="C97" s="8">
        <f>ช่องคีย์!BA131</f>
        <v>0</v>
      </c>
      <c r="D97" s="8">
        <f>ช่องคีย์!BB131</f>
        <v>0</v>
      </c>
      <c r="E97" s="8">
        <f>ช่องคีย์!BC131</f>
        <v>0</v>
      </c>
      <c r="F97" s="8">
        <f>ช่องคีย์!BD131</f>
        <v>0</v>
      </c>
      <c r="G97" s="8">
        <f>ช่องคีย์!BE131</f>
        <v>0</v>
      </c>
      <c r="H97" s="8">
        <f>ช่องคีย์!BF131</f>
        <v>2800</v>
      </c>
      <c r="I97" s="8">
        <f>ช่องคีย์!BG131</f>
        <v>194</v>
      </c>
      <c r="J97" s="8">
        <f>ช่องคีย์!BH131</f>
        <v>35</v>
      </c>
      <c r="K97" s="31">
        <f>+G97*H97</f>
        <v>0</v>
      </c>
    </row>
    <row r="98" spans="1:11" ht="21.9" customHeight="1">
      <c r="A98" s="30" t="s">
        <v>28</v>
      </c>
      <c r="B98" s="8">
        <f>ช่องคีย์!BJ131</f>
        <v>386</v>
      </c>
      <c r="C98" s="8">
        <f>ช่องคีย์!BK131</f>
        <v>0</v>
      </c>
      <c r="D98" s="8">
        <f>ช่องคีย์!BL131</f>
        <v>56</v>
      </c>
      <c r="E98" s="8">
        <f>ช่องคีย์!BM131</f>
        <v>0</v>
      </c>
      <c r="F98" s="8">
        <f>ช่องคีย์!BN131</f>
        <v>0</v>
      </c>
      <c r="G98" s="8">
        <f>ช่องคีย์!BO131</f>
        <v>140</v>
      </c>
      <c r="H98" s="8">
        <f>ช่องคีย์!BP131</f>
        <v>10000</v>
      </c>
      <c r="I98" s="8">
        <f>ช่องคีย์!BV131</f>
        <v>302</v>
      </c>
      <c r="J98" s="8">
        <f>ช่องคีย์!BW131</f>
        <v>32</v>
      </c>
      <c r="K98" s="31">
        <f t="shared" si="5"/>
        <v>1400000</v>
      </c>
    </row>
    <row r="99" spans="1:11" ht="21.9" customHeight="1">
      <c r="A99" s="30" t="s">
        <v>239</v>
      </c>
      <c r="B99" s="8">
        <f>ช่องคีย์!BY131</f>
        <v>0</v>
      </c>
      <c r="C99" s="8">
        <f>ช่องคีย์!BZ131</f>
        <v>0</v>
      </c>
      <c r="D99" s="8">
        <f>ช่องคีย์!CA131</f>
        <v>0</v>
      </c>
      <c r="E99" s="8">
        <f>ช่องคีย์!CB131</f>
        <v>0</v>
      </c>
      <c r="F99" s="8">
        <f>ช่องคีย์!CC131</f>
        <v>0</v>
      </c>
      <c r="G99" s="8">
        <f>ช่องคีย์!CD131</f>
        <v>0</v>
      </c>
      <c r="H99" s="8">
        <f>ช่องคีย์!CE131</f>
        <v>0</v>
      </c>
      <c r="I99" s="8">
        <f>ช่องคีย์!CF131</f>
        <v>0</v>
      </c>
      <c r="J99" s="8">
        <f>ช่องคีย์!CG131</f>
        <v>0</v>
      </c>
      <c r="K99" s="31">
        <f t="shared" si="5"/>
        <v>0</v>
      </c>
    </row>
    <row r="100" spans="1:11" ht="21.9" customHeight="1">
      <c r="A100" s="30" t="s">
        <v>218</v>
      </c>
      <c r="B100" s="8">
        <f>ช่องคีย์!DC131</f>
        <v>0</v>
      </c>
      <c r="C100" s="8">
        <f>ช่องคีย์!DD131</f>
        <v>0</v>
      </c>
      <c r="D100" s="8">
        <f>ช่องคีย์!DE131</f>
        <v>0</v>
      </c>
      <c r="E100" s="8">
        <f>ช่องคีย์!DF131</f>
        <v>0</v>
      </c>
      <c r="F100" s="8">
        <f>ช่องคีย์!DG131</f>
        <v>0</v>
      </c>
      <c r="G100" s="8">
        <f>ช่องคีย์!DH131</f>
        <v>0</v>
      </c>
      <c r="H100" s="8">
        <f>ช่องคีย์!DI131</f>
        <v>0</v>
      </c>
      <c r="I100" s="8">
        <f>ช่องคีย์!DJ131</f>
        <v>0</v>
      </c>
      <c r="J100" s="8">
        <f>ช่องคีย์!DK131</f>
        <v>0</v>
      </c>
      <c r="K100" s="43">
        <f>+G100*H100</f>
        <v>0</v>
      </c>
    </row>
    <row r="101" spans="1:11" ht="21.9" customHeight="1">
      <c r="A101" s="30" t="s">
        <v>213</v>
      </c>
      <c r="B101" s="8">
        <f>ช่องคีย์!CS131</f>
        <v>0</v>
      </c>
      <c r="C101" s="8">
        <f>ช่องคีย์!CT131</f>
        <v>0</v>
      </c>
      <c r="D101" s="8">
        <f>ช่องคีย์!CU131</f>
        <v>0</v>
      </c>
      <c r="E101" s="8">
        <f>ช่องคีย์!CV131</f>
        <v>0</v>
      </c>
      <c r="F101" s="8">
        <f>ช่องคีย์!CW131</f>
        <v>0</v>
      </c>
      <c r="G101" s="8">
        <f>ช่องคีย์!CX131</f>
        <v>0</v>
      </c>
      <c r="H101" s="8">
        <f>ช่องคีย์!CY131</f>
        <v>0</v>
      </c>
      <c r="I101" s="8">
        <f>ช่องคีย์!CZ131</f>
        <v>0</v>
      </c>
      <c r="J101" s="8">
        <f>ช่องคีย์!DA131</f>
        <v>0</v>
      </c>
      <c r="K101" s="31">
        <f>+G101*H101</f>
        <v>0</v>
      </c>
    </row>
    <row r="102" spans="1:11" ht="21.9" customHeight="1">
      <c r="A102" s="30" t="s">
        <v>26</v>
      </c>
      <c r="B102" s="8">
        <f>ช่องคีย์!CS132</f>
        <v>0</v>
      </c>
      <c r="C102" s="8">
        <f>ช่องคีย์!DN131</f>
        <v>0</v>
      </c>
      <c r="D102" s="8">
        <f>ช่องคีย์!DO131</f>
        <v>0</v>
      </c>
      <c r="E102" s="8">
        <f>ช่องคีย์!DP131</f>
        <v>0</v>
      </c>
      <c r="F102" s="8">
        <f>ช่องคีย์!DQ131</f>
        <v>0</v>
      </c>
      <c r="G102" s="8">
        <f>ช่องคีย์!DR131</f>
        <v>0</v>
      </c>
      <c r="H102" s="8">
        <f>ช่องคีย์!DS131</f>
        <v>0</v>
      </c>
      <c r="I102" s="8">
        <f>ช่องคีย์!DT131</f>
        <v>0</v>
      </c>
      <c r="J102" s="8">
        <f>ช่องคีย์!DU131</f>
        <v>0</v>
      </c>
      <c r="K102" s="31"/>
    </row>
    <row r="103" spans="1:11" ht="21.9" customHeight="1">
      <c r="A103" s="30" t="s">
        <v>281</v>
      </c>
      <c r="B103" s="8">
        <f>ช่องคีย์!FA131</f>
        <v>0</v>
      </c>
      <c r="C103" s="8">
        <f>ช่องคีย์!FB131</f>
        <v>0</v>
      </c>
      <c r="D103" s="8">
        <f>ช่องคีย์!FC131</f>
        <v>0</v>
      </c>
      <c r="E103" s="8">
        <f>ช่องคีย์!FD131</f>
        <v>0</v>
      </c>
      <c r="F103" s="8">
        <f>ช่องคีย์!FE131</f>
        <v>0</v>
      </c>
      <c r="G103" s="8">
        <f>ช่องคีย์!FF131</f>
        <v>0</v>
      </c>
      <c r="H103" s="8">
        <f>ช่องคีย์!FG131</f>
        <v>0</v>
      </c>
      <c r="I103" s="8">
        <f>ช่องคีย์!FH131</f>
        <v>0</v>
      </c>
      <c r="J103" s="8">
        <f>ช่องคีย์!FI131</f>
        <v>0</v>
      </c>
      <c r="K103" s="31"/>
    </row>
    <row r="104" spans="1:11" ht="21.9" customHeight="1">
      <c r="A104" s="2" t="s">
        <v>212</v>
      </c>
      <c r="B104" s="8">
        <f>ช่องคีย์!DW131</f>
        <v>0</v>
      </c>
      <c r="C104" s="8">
        <f>ช่องคีย์!DX131</f>
        <v>0</v>
      </c>
      <c r="D104" s="8">
        <f>ช่องคีย์!DY131</f>
        <v>0</v>
      </c>
      <c r="E104" s="8">
        <f>ช่องคีย์!DZ131</f>
        <v>0</v>
      </c>
      <c r="F104" s="8">
        <f>ช่องคีย์!EA131</f>
        <v>0</v>
      </c>
      <c r="G104" s="8">
        <f>ช่องคีย์!EB131</f>
        <v>0</v>
      </c>
      <c r="H104" s="8">
        <f>ช่องคีย์!EC131</f>
        <v>0</v>
      </c>
      <c r="I104" s="8">
        <f>ช่องคีย์!ED131</f>
        <v>0</v>
      </c>
      <c r="J104" s="8">
        <f>ช่องคีย์!EE131</f>
        <v>0</v>
      </c>
      <c r="K104" s="31">
        <f>+G104*H104</f>
        <v>0</v>
      </c>
    </row>
    <row r="105" spans="1:11" ht="21.9" customHeight="1">
      <c r="A105" s="2" t="s">
        <v>327</v>
      </c>
      <c r="B105" s="412">
        <f>ช่องคีย์!EQ131</f>
        <v>0</v>
      </c>
      <c r="C105" s="412">
        <f>ช่องคีย์!ER131</f>
        <v>0</v>
      </c>
      <c r="D105" s="412">
        <f>ช่องคีย์!ES131</f>
        <v>0</v>
      </c>
      <c r="E105" s="412">
        <f>ช่องคีย์!ET131</f>
        <v>0</v>
      </c>
      <c r="F105" s="412">
        <f>ช่องคีย์!EU131</f>
        <v>0</v>
      </c>
      <c r="G105" s="412">
        <f>ช่องคีย์!EV131</f>
        <v>0</v>
      </c>
      <c r="H105" s="412">
        <f>ช่องคีย์!EW131</f>
        <v>0</v>
      </c>
      <c r="I105" s="412">
        <f>ช่องคีย์!EX131</f>
        <v>0</v>
      </c>
      <c r="J105" s="8">
        <f>ช่องคีย์!EY131</f>
        <v>0</v>
      </c>
      <c r="K105" s="31"/>
    </row>
    <row r="106" spans="1:11" ht="21.9" customHeight="1">
      <c r="A106" s="11" t="s">
        <v>32</v>
      </c>
      <c r="B106" s="8">
        <f t="shared" ref="B106:G106" si="6">SUM(B86:B104)</f>
        <v>580</v>
      </c>
      <c r="C106" s="8">
        <f t="shared" si="6"/>
        <v>0</v>
      </c>
      <c r="D106" s="8">
        <f t="shared" si="6"/>
        <v>56</v>
      </c>
      <c r="E106" s="8">
        <f t="shared" si="6"/>
        <v>0</v>
      </c>
      <c r="F106" s="8">
        <f t="shared" si="6"/>
        <v>0</v>
      </c>
      <c r="G106" s="8">
        <f t="shared" si="6"/>
        <v>140</v>
      </c>
      <c r="H106" s="8"/>
      <c r="I106" s="8">
        <f>SUM(I86:I104)</f>
        <v>496</v>
      </c>
      <c r="J106" s="35">
        <f>SUM(J86:J104)</f>
        <v>67</v>
      </c>
      <c r="K106" s="43"/>
    </row>
    <row r="107" spans="1:11" ht="23.4">
      <c r="A107" s="1351" t="s">
        <v>390</v>
      </c>
      <c r="B107" s="1351"/>
      <c r="C107" s="1351"/>
      <c r="D107" s="1351"/>
      <c r="E107" s="1351"/>
      <c r="F107" s="1351"/>
      <c r="G107" s="1351"/>
      <c r="H107" s="1351"/>
      <c r="I107" s="1351"/>
    </row>
    <row r="108" spans="1:11" ht="23.4">
      <c r="A108" s="1351" t="s">
        <v>373</v>
      </c>
      <c r="B108" s="1351"/>
      <c r="C108" s="1351"/>
      <c r="D108" s="1351"/>
      <c r="E108" s="1351"/>
      <c r="F108" s="1351"/>
      <c r="G108" s="1351"/>
      <c r="H108" s="1351"/>
      <c r="I108" s="1351"/>
    </row>
    <row r="109" spans="1:11" ht="23.4">
      <c r="A109" s="1336" t="s">
        <v>155</v>
      </c>
      <c r="B109" s="1336"/>
      <c r="C109" s="1336"/>
      <c r="D109" s="1336"/>
      <c r="E109" s="1336"/>
      <c r="F109" s="1336"/>
      <c r="G109" s="1336"/>
      <c r="H109" s="1336"/>
      <c r="I109" s="1336"/>
    </row>
    <row r="110" spans="1:11" ht="23.4">
      <c r="A110" s="1456" t="s">
        <v>1</v>
      </c>
      <c r="B110" s="1" t="s">
        <v>2</v>
      </c>
      <c r="C110" s="1333" t="s">
        <v>3</v>
      </c>
      <c r="D110" s="1334"/>
      <c r="E110" s="1334"/>
      <c r="F110" s="1334"/>
      <c r="G110" s="1334"/>
      <c r="H110" s="1335"/>
      <c r="I110" s="2"/>
      <c r="J110" s="58" t="s">
        <v>202</v>
      </c>
      <c r="K110" s="94"/>
    </row>
    <row r="111" spans="1:11" ht="23.4">
      <c r="A111" s="1457"/>
      <c r="B111" s="4" t="s">
        <v>4</v>
      </c>
      <c r="C111" s="4" t="s">
        <v>5</v>
      </c>
      <c r="D111" s="4" t="s">
        <v>6</v>
      </c>
      <c r="E111" s="4" t="s">
        <v>7</v>
      </c>
      <c r="F111" s="4" t="s">
        <v>8</v>
      </c>
      <c r="G111" s="4" t="s">
        <v>9</v>
      </c>
      <c r="H111" s="4" t="s">
        <v>10</v>
      </c>
      <c r="I111" s="4" t="s">
        <v>11</v>
      </c>
      <c r="J111" s="4" t="s">
        <v>203</v>
      </c>
      <c r="K111" s="95" t="s">
        <v>204</v>
      </c>
    </row>
    <row r="112" spans="1:11" ht="23.4">
      <c r="A112" s="3"/>
      <c r="B112" s="4" t="s">
        <v>12</v>
      </c>
      <c r="C112" s="4" t="s">
        <v>13</v>
      </c>
      <c r="D112" s="4" t="s">
        <v>14</v>
      </c>
      <c r="E112" s="4" t="s">
        <v>15</v>
      </c>
      <c r="F112" s="4" t="s">
        <v>16</v>
      </c>
      <c r="G112" s="4" t="s">
        <v>17</v>
      </c>
      <c r="H112" s="4" t="s">
        <v>18</v>
      </c>
      <c r="I112" s="4" t="s">
        <v>19</v>
      </c>
      <c r="J112" s="65"/>
      <c r="K112" s="96"/>
    </row>
    <row r="113" spans="1:11" ht="23.4">
      <c r="A113" s="5"/>
      <c r="B113" s="5"/>
      <c r="C113" s="6" t="s">
        <v>12</v>
      </c>
      <c r="D113" s="6" t="s">
        <v>12</v>
      </c>
      <c r="E113" s="6" t="s">
        <v>12</v>
      </c>
      <c r="F113" s="6" t="s">
        <v>12</v>
      </c>
      <c r="G113" s="6" t="s">
        <v>12</v>
      </c>
      <c r="H113" s="6" t="s">
        <v>20</v>
      </c>
      <c r="I113" s="5"/>
      <c r="J113" s="61"/>
      <c r="K113" s="97"/>
    </row>
    <row r="114" spans="1:11" ht="23.4">
      <c r="A114" s="30" t="s">
        <v>21</v>
      </c>
      <c r="B114" s="8">
        <f>ช่องคีย์!B132</f>
        <v>0</v>
      </c>
      <c r="C114" s="8">
        <f>ช่องคีย์!C132</f>
        <v>0</v>
      </c>
      <c r="D114" s="8">
        <f>ช่องคีย์!D132</f>
        <v>0</v>
      </c>
      <c r="E114" s="8">
        <f>ช่องคีย์!E132</f>
        <v>0</v>
      </c>
      <c r="F114" s="8">
        <f>ช่องคีย์!F132</f>
        <v>0</v>
      </c>
      <c r="G114" s="8">
        <f>ช่องคีย์!G132</f>
        <v>0</v>
      </c>
      <c r="H114" s="8">
        <f>ช่องคีย์!H132</f>
        <v>558</v>
      </c>
      <c r="I114" s="8">
        <f>ช่องคีย์!I132</f>
        <v>0</v>
      </c>
      <c r="J114" s="8">
        <f>ช่องคีย์!J132</f>
        <v>0</v>
      </c>
      <c r="K114" s="31">
        <f t="shared" ref="K114:K125" si="7">+G114*H114</f>
        <v>0</v>
      </c>
    </row>
    <row r="115" spans="1:11" ht="23.4">
      <c r="A115" s="30" t="s">
        <v>261</v>
      </c>
      <c r="B115" s="8"/>
      <c r="C115" s="8"/>
      <c r="D115" s="8"/>
      <c r="E115" s="8"/>
      <c r="F115" s="8"/>
      <c r="G115" s="8"/>
      <c r="H115" s="8"/>
      <c r="I115" s="8"/>
      <c r="J115" s="8"/>
      <c r="K115" s="31"/>
    </row>
    <row r="116" spans="1:11" ht="23.4">
      <c r="A116" s="30" t="s">
        <v>262</v>
      </c>
      <c r="B116" s="8"/>
      <c r="C116" s="8"/>
      <c r="D116" s="8"/>
      <c r="E116" s="8"/>
      <c r="F116" s="8"/>
      <c r="G116" s="8"/>
      <c r="H116" s="8"/>
      <c r="I116" s="8"/>
      <c r="J116" s="8"/>
      <c r="K116" s="31"/>
    </row>
    <row r="117" spans="1:11" ht="23.4">
      <c r="A117" s="30" t="s">
        <v>22</v>
      </c>
      <c r="B117" s="8">
        <f>ช่องคีย์!L132</f>
        <v>0</v>
      </c>
      <c r="C117" s="8">
        <f>ช่องคีย์!M132</f>
        <v>0</v>
      </c>
      <c r="D117" s="8">
        <f>ช่องคีย์!N132</f>
        <v>0</v>
      </c>
      <c r="E117" s="8">
        <f>ช่องคีย์!O132</f>
        <v>0</v>
      </c>
      <c r="F117" s="8">
        <f>ช่องคีย์!P132</f>
        <v>0</v>
      </c>
      <c r="G117" s="8">
        <f>ช่องคีย์!Q132</f>
        <v>0</v>
      </c>
      <c r="H117" s="8">
        <f>ช่องคีย์!R132</f>
        <v>0</v>
      </c>
      <c r="I117" s="8">
        <f>ช่องคีย์!S132</f>
        <v>0</v>
      </c>
      <c r="J117" s="8">
        <f>ช่องคีย์!T132</f>
        <v>0</v>
      </c>
      <c r="K117" s="33">
        <f t="shared" si="7"/>
        <v>0</v>
      </c>
    </row>
    <row r="118" spans="1:11" ht="23.4">
      <c r="A118" s="30" t="s">
        <v>263</v>
      </c>
      <c r="B118" s="8"/>
      <c r="C118" s="8"/>
      <c r="D118" s="8"/>
      <c r="E118" s="8"/>
      <c r="F118" s="8"/>
      <c r="G118" s="8"/>
      <c r="H118" s="8"/>
      <c r="I118" s="8"/>
      <c r="J118" s="8"/>
      <c r="K118" s="33"/>
    </row>
    <row r="119" spans="1:11" ht="23.4">
      <c r="A119" s="30" t="s">
        <v>217</v>
      </c>
      <c r="B119" s="8">
        <f>ช่องคีย์!AF132</f>
        <v>0</v>
      </c>
      <c r="C119" s="8">
        <f>ช่องคีย์!AG132</f>
        <v>0</v>
      </c>
      <c r="D119" s="8">
        <f>ช่องคีย์!AH132</f>
        <v>0</v>
      </c>
      <c r="E119" s="8">
        <f>ช่องคีย์!AI132</f>
        <v>0</v>
      </c>
      <c r="F119" s="8">
        <f>ช่องคีย์!AJ132</f>
        <v>0</v>
      </c>
      <c r="G119" s="8">
        <f>ช่องคีย์!AK132</f>
        <v>0</v>
      </c>
      <c r="H119" s="8">
        <f>ช่องคีย์!AL132</f>
        <v>0</v>
      </c>
      <c r="I119" s="8">
        <f>ช่องคีย์!AM132</f>
        <v>0</v>
      </c>
      <c r="J119" s="8">
        <f>ช่องคีย์!AN132</f>
        <v>0</v>
      </c>
      <c r="K119" s="31">
        <f t="shared" si="7"/>
        <v>0</v>
      </c>
    </row>
    <row r="120" spans="1:11" ht="23.4">
      <c r="A120" s="30" t="s">
        <v>216</v>
      </c>
      <c r="B120" s="8">
        <f>ช่องคีย์!EG132</f>
        <v>0</v>
      </c>
      <c r="C120" s="8">
        <f>ช่องคีย์!EH132</f>
        <v>0</v>
      </c>
      <c r="D120" s="8">
        <f>ช่องคีย์!EI132</f>
        <v>0</v>
      </c>
      <c r="E120" s="8">
        <f>ช่องคีย์!EJ132</f>
        <v>0</v>
      </c>
      <c r="F120" s="8">
        <f>ช่องคีย์!EK132</f>
        <v>0</v>
      </c>
      <c r="G120" s="8">
        <f>ช่องคีย์!EL132</f>
        <v>0</v>
      </c>
      <c r="H120" s="8">
        <f>ช่องคีย์!EM132</f>
        <v>0</v>
      </c>
      <c r="I120" s="8">
        <f>ช่องคีย์!EN132</f>
        <v>0</v>
      </c>
      <c r="J120" s="8">
        <f>ช่องคีย์!EO132</f>
        <v>0</v>
      </c>
      <c r="K120" s="31">
        <f>+G120*H120</f>
        <v>0</v>
      </c>
    </row>
    <row r="121" spans="1:11" ht="23.4">
      <c r="A121" s="30" t="s">
        <v>188</v>
      </c>
      <c r="B121" s="8">
        <f>ช่องคีย์!AP132</f>
        <v>0</v>
      </c>
      <c r="C121" s="8">
        <f>ช่องคีย์!AQ132</f>
        <v>0</v>
      </c>
      <c r="D121" s="8">
        <f>ช่องคีย์!AR132</f>
        <v>0</v>
      </c>
      <c r="E121" s="8">
        <f>ช่องคีย์!AS132</f>
        <v>0</v>
      </c>
      <c r="F121" s="8">
        <f>ช่องคีย์!AT132</f>
        <v>0</v>
      </c>
      <c r="G121" s="8">
        <f>ช่องคีย์!AU132</f>
        <v>0</v>
      </c>
      <c r="H121" s="8">
        <f>ช่องคีย์!AV132</f>
        <v>0</v>
      </c>
      <c r="I121" s="8">
        <f>ช่องคีย์!AW132</f>
        <v>0</v>
      </c>
      <c r="J121" s="8">
        <f>ช่องคีย์!AX132</f>
        <v>0</v>
      </c>
      <c r="K121" s="31">
        <f t="shared" si="7"/>
        <v>0</v>
      </c>
    </row>
    <row r="122" spans="1:11" ht="23.4">
      <c r="A122" s="30" t="s">
        <v>244</v>
      </c>
      <c r="B122" s="8">
        <f>ช่องคีย์!V132</f>
        <v>0</v>
      </c>
      <c r="C122" s="8">
        <f>ช่องคีย์!W132</f>
        <v>0</v>
      </c>
      <c r="D122" s="8">
        <f>ช่องคีย์!X132</f>
        <v>0</v>
      </c>
      <c r="E122" s="8">
        <f>ช่องคีย์!Y132</f>
        <v>0</v>
      </c>
      <c r="F122" s="8">
        <f>ช่องคีย์!Z132</f>
        <v>0</v>
      </c>
      <c r="G122" s="8">
        <f>ช่องคีย์!AA132</f>
        <v>0</v>
      </c>
      <c r="H122" s="8">
        <f>ช่องคีย์!AB132</f>
        <v>0</v>
      </c>
      <c r="I122" s="8">
        <f>ช่องคีย์!AC132</f>
        <v>0</v>
      </c>
      <c r="J122" s="8">
        <f>ช่องคีย์!AD132</f>
        <v>0</v>
      </c>
      <c r="K122" s="31">
        <f t="shared" si="7"/>
        <v>0</v>
      </c>
    </row>
    <row r="123" spans="1:11" ht="23.4">
      <c r="A123" s="30" t="s">
        <v>246</v>
      </c>
      <c r="B123" s="8">
        <f>ช่องคีย์!FK132</f>
        <v>0</v>
      </c>
      <c r="C123" s="8">
        <f>ช่องคีย์!FL132</f>
        <v>0</v>
      </c>
      <c r="D123" s="8">
        <f>ช่องคีย์!FM132</f>
        <v>0</v>
      </c>
      <c r="E123" s="8">
        <f>ช่องคีย์!FN132</f>
        <v>0</v>
      </c>
      <c r="F123" s="8">
        <f>ช่องคีย์!FO132</f>
        <v>0</v>
      </c>
      <c r="G123" s="8">
        <f>ช่องคีย์!FP132</f>
        <v>0</v>
      </c>
      <c r="H123" s="8">
        <f>ช่องคีย์!FQ132</f>
        <v>0</v>
      </c>
      <c r="I123" s="8">
        <f>ช่องคีย์!FR132</f>
        <v>0</v>
      </c>
      <c r="J123" s="8">
        <f>ช่องคีย์!FS132</f>
        <v>0</v>
      </c>
      <c r="K123" s="31">
        <f>+G123*H123</f>
        <v>0</v>
      </c>
    </row>
    <row r="124" spans="1:11" ht="23.4">
      <c r="A124" s="30" t="s">
        <v>27</v>
      </c>
      <c r="B124" s="8">
        <f>ช่องคีย์!AZ132</f>
        <v>19</v>
      </c>
      <c r="C124" s="8">
        <f>ช่องคีย์!BA132</f>
        <v>0</v>
      </c>
      <c r="D124" s="8">
        <f>ช่องคีย์!BB132</f>
        <v>0</v>
      </c>
      <c r="E124" s="8">
        <f>ช่องคีย์!BC132</f>
        <v>0</v>
      </c>
      <c r="F124" s="8">
        <f>ช่องคีย์!BD132</f>
        <v>0</v>
      </c>
      <c r="G124" s="8">
        <f>ช่องคีย์!BE132</f>
        <v>0</v>
      </c>
      <c r="H124" s="8">
        <f>ช่องคีย์!BF132</f>
        <v>0</v>
      </c>
      <c r="I124" s="8">
        <f>ช่องคีย์!BG132</f>
        <v>19</v>
      </c>
      <c r="J124" s="8">
        <f>ช่องคีย์!BH132</f>
        <v>23</v>
      </c>
      <c r="K124" s="31">
        <f t="shared" si="7"/>
        <v>0</v>
      </c>
    </row>
    <row r="125" spans="1:11" ht="23.4">
      <c r="A125" s="30" t="s">
        <v>28</v>
      </c>
      <c r="B125" s="8">
        <f>ช่องคีย์!BJ132</f>
        <v>1210</v>
      </c>
      <c r="C125" s="8">
        <f>ช่องคีย์!BK132</f>
        <v>0</v>
      </c>
      <c r="D125" s="8">
        <f>ช่องคีย์!BL132</f>
        <v>145</v>
      </c>
      <c r="E125" s="8">
        <f>ช่องคีย์!BM132</f>
        <v>0</v>
      </c>
      <c r="F125" s="8">
        <f>ช่องคีย์!BN132</f>
        <v>0</v>
      </c>
      <c r="G125" s="8">
        <f>ช่องคีย์!BO132</f>
        <v>356</v>
      </c>
      <c r="H125" s="8">
        <f>ช่องคีย์!BP132</f>
        <v>10000</v>
      </c>
      <c r="I125" s="8">
        <f>ช่องคีย์!BV132</f>
        <v>999</v>
      </c>
      <c r="J125" s="8">
        <f>ช่องคีย์!BW132</f>
        <v>53</v>
      </c>
      <c r="K125" s="31">
        <f t="shared" si="7"/>
        <v>3560000</v>
      </c>
    </row>
    <row r="126" spans="1:11" ht="23.4">
      <c r="A126" s="30" t="s">
        <v>239</v>
      </c>
      <c r="B126" s="8">
        <f>ช่องคีย์!BY132</f>
        <v>0</v>
      </c>
      <c r="C126" s="8">
        <f>ช่องคีย์!BZ132</f>
        <v>0</v>
      </c>
      <c r="D126" s="8">
        <f>ช่องคีย์!CA132</f>
        <v>0</v>
      </c>
      <c r="E126" s="8">
        <f>ช่องคีย์!CB132</f>
        <v>0</v>
      </c>
      <c r="F126" s="8">
        <f>ช่องคีย์!CC132</f>
        <v>0</v>
      </c>
      <c r="G126" s="8">
        <f>ช่องคีย์!CD132</f>
        <v>0</v>
      </c>
      <c r="H126" s="8">
        <f>ช่องคีย์!CE132</f>
        <v>0</v>
      </c>
      <c r="I126" s="8">
        <f>ช่องคีย์!CF132</f>
        <v>0</v>
      </c>
      <c r="J126" s="8">
        <f>ช่องคีย์!CG132</f>
        <v>0</v>
      </c>
      <c r="K126" s="32">
        <f>+G126*H126</f>
        <v>0</v>
      </c>
    </row>
    <row r="127" spans="1:11" ht="23.4">
      <c r="A127" s="30" t="s">
        <v>218</v>
      </c>
      <c r="B127" s="8">
        <f>ช่องคีย์!DC132</f>
        <v>0</v>
      </c>
      <c r="C127" s="8">
        <f>ช่องคีย์!DD132</f>
        <v>0</v>
      </c>
      <c r="D127" s="8">
        <f>ช่องคีย์!DE132</f>
        <v>0</v>
      </c>
      <c r="E127" s="8">
        <f>ช่องคีย์!DF132</f>
        <v>0</v>
      </c>
      <c r="F127" s="8">
        <f>ช่องคีย์!DG132</f>
        <v>0</v>
      </c>
      <c r="G127" s="8">
        <f>ช่องคีย์!DH132</f>
        <v>0</v>
      </c>
      <c r="H127" s="8">
        <f>ช่องคีย์!DI132</f>
        <v>0</v>
      </c>
      <c r="I127" s="8">
        <f>ช่องคีย์!DJ132</f>
        <v>0</v>
      </c>
      <c r="J127" s="8">
        <f>ช่องคีย์!DK132</f>
        <v>0</v>
      </c>
      <c r="K127" s="43">
        <f>+G127*H127</f>
        <v>0</v>
      </c>
    </row>
    <row r="128" spans="1:11" ht="23.4">
      <c r="A128" s="30" t="s">
        <v>26</v>
      </c>
      <c r="B128" s="8">
        <f>ช่องคีย์!DC133</f>
        <v>0</v>
      </c>
      <c r="C128" s="8"/>
      <c r="D128" s="8"/>
      <c r="E128" s="8"/>
      <c r="F128" s="8"/>
      <c r="G128" s="8"/>
      <c r="H128" s="8"/>
      <c r="I128" s="8"/>
      <c r="J128" s="35"/>
      <c r="K128" s="32"/>
    </row>
    <row r="129" spans="1:11" ht="23.4">
      <c r="A129" s="30" t="s">
        <v>281</v>
      </c>
      <c r="B129" s="8">
        <f>ช่องคีย์!FA132</f>
        <v>0</v>
      </c>
      <c r="C129" s="8">
        <f>ช่องคีย์!FB132</f>
        <v>0</v>
      </c>
      <c r="D129" s="8">
        <f>ช่องคีย์!FC132</f>
        <v>0</v>
      </c>
      <c r="E129" s="8">
        <f>ช่องคีย์!FD132</f>
        <v>0</v>
      </c>
      <c r="F129" s="8">
        <f>ช่องคีย์!FE132</f>
        <v>0</v>
      </c>
      <c r="G129" s="8">
        <f>ช่องคีย์!FF132</f>
        <v>0</v>
      </c>
      <c r="H129" s="8">
        <f>ช่องคีย์!FG132</f>
        <v>0</v>
      </c>
      <c r="I129" s="8">
        <f>ช่องคีย์!FH132</f>
        <v>0</v>
      </c>
      <c r="J129" s="8">
        <f>ช่องคีย์!FI132</f>
        <v>0</v>
      </c>
      <c r="K129" s="32"/>
    </row>
    <row r="130" spans="1:11" ht="23.4">
      <c r="A130" s="2" t="s">
        <v>212</v>
      </c>
      <c r="B130" s="8">
        <f>ช่องคีย์!DW132</f>
        <v>0</v>
      </c>
      <c r="C130" s="8">
        <f>ช่องคีย์!DX132</f>
        <v>0</v>
      </c>
      <c r="D130" s="8">
        <f>ช่องคีย์!DY132</f>
        <v>0</v>
      </c>
      <c r="E130" s="8">
        <f>ช่องคีย์!DZ132</f>
        <v>0</v>
      </c>
      <c r="F130" s="8">
        <f>ช่องคีย์!EA132</f>
        <v>0</v>
      </c>
      <c r="G130" s="8">
        <f>ช่องคีย์!EB132</f>
        <v>0</v>
      </c>
      <c r="H130" s="8">
        <f>ช่องคีย์!EC132</f>
        <v>0</v>
      </c>
      <c r="I130" s="8">
        <f>ช่องคีย์!ED132</f>
        <v>0</v>
      </c>
      <c r="J130" s="8">
        <f>ช่องคีย์!EE132</f>
        <v>0</v>
      </c>
      <c r="K130" s="31">
        <f>+G130*H130</f>
        <v>0</v>
      </c>
    </row>
    <row r="131" spans="1:11" ht="23.4">
      <c r="A131" s="2" t="s">
        <v>327</v>
      </c>
      <c r="B131" s="8">
        <f>ช่องคีย์!EQ132</f>
        <v>0</v>
      </c>
      <c r="C131" s="412">
        <f>ช่องคีย์!ER132</f>
        <v>0</v>
      </c>
      <c r="D131" s="8">
        <f>ช่องคีย์!ES132</f>
        <v>0</v>
      </c>
      <c r="E131" s="8">
        <f>ช่องคีย์!ET132</f>
        <v>0</v>
      </c>
      <c r="F131" s="8">
        <f>ช่องคีย์!EU132</f>
        <v>0</v>
      </c>
      <c r="G131" s="8">
        <f>ช่องคีย์!EV132</f>
        <v>0</v>
      </c>
      <c r="H131" s="8">
        <f>ช่องคีย์!EW132</f>
        <v>0</v>
      </c>
      <c r="I131" s="412">
        <f>ช่องคีย์!EX132</f>
        <v>0</v>
      </c>
      <c r="J131" s="8">
        <f>ช่องคีย์!EY132</f>
        <v>0</v>
      </c>
      <c r="K131" s="31"/>
    </row>
    <row r="132" spans="1:11" ht="23.4">
      <c r="A132" s="11" t="s">
        <v>32</v>
      </c>
      <c r="B132" s="8">
        <f t="shared" ref="B132:G132" si="8">SUM(B114:B130)</f>
        <v>1229</v>
      </c>
      <c r="C132" s="8">
        <f t="shared" si="8"/>
        <v>0</v>
      </c>
      <c r="D132" s="8">
        <f t="shared" si="8"/>
        <v>145</v>
      </c>
      <c r="E132" s="8">
        <f t="shared" si="8"/>
        <v>0</v>
      </c>
      <c r="F132" s="8">
        <f t="shared" si="8"/>
        <v>0</v>
      </c>
      <c r="G132" s="8">
        <f t="shared" si="8"/>
        <v>356</v>
      </c>
      <c r="H132" s="8"/>
      <c r="I132" s="8">
        <f>SUM(I114:I130)</f>
        <v>1018</v>
      </c>
      <c r="J132" s="35">
        <f>SUM(J114:J130)</f>
        <v>76</v>
      </c>
      <c r="K132" s="43"/>
    </row>
    <row r="133" spans="1:11" ht="23.4">
      <c r="A133" s="13"/>
      <c r="B133" s="13"/>
      <c r="C133" s="13"/>
      <c r="D133" s="13"/>
      <c r="E133" s="13"/>
      <c r="F133" s="13"/>
      <c r="G133" s="13"/>
      <c r="H133" s="13"/>
      <c r="I133" s="13"/>
    </row>
    <row r="134" spans="1:11" ht="23.4">
      <c r="A134" s="1351" t="s">
        <v>390</v>
      </c>
      <c r="B134" s="1351"/>
      <c r="C134" s="1351"/>
      <c r="D134" s="1351"/>
      <c r="E134" s="1351"/>
      <c r="F134" s="1351"/>
      <c r="G134" s="1351"/>
      <c r="H134" s="1351"/>
      <c r="I134" s="1351"/>
    </row>
    <row r="135" spans="1:11" ht="23.4">
      <c r="A135" s="1351" t="s">
        <v>373</v>
      </c>
      <c r="B135" s="1351"/>
      <c r="C135" s="1351"/>
      <c r="D135" s="1351"/>
      <c r="E135" s="1351"/>
      <c r="F135" s="1351"/>
      <c r="G135" s="1351"/>
      <c r="H135" s="1351"/>
      <c r="I135" s="1351"/>
    </row>
    <row r="136" spans="1:11" ht="23.4">
      <c r="A136" s="1336" t="s">
        <v>156</v>
      </c>
      <c r="B136" s="1336"/>
      <c r="C136" s="1336"/>
      <c r="D136" s="1336"/>
      <c r="E136" s="1336"/>
      <c r="F136" s="1336"/>
      <c r="G136" s="1336"/>
      <c r="H136" s="1336"/>
      <c r="I136" s="1336"/>
    </row>
    <row r="137" spans="1:11" ht="23.4">
      <c r="A137" s="1456" t="s">
        <v>1</v>
      </c>
      <c r="B137" s="1" t="s">
        <v>2</v>
      </c>
      <c r="C137" s="1333" t="s">
        <v>3</v>
      </c>
      <c r="D137" s="1334"/>
      <c r="E137" s="1334"/>
      <c r="F137" s="1334"/>
      <c r="G137" s="1334"/>
      <c r="H137" s="1335"/>
      <c r="I137" s="2"/>
      <c r="J137" s="58" t="s">
        <v>202</v>
      </c>
      <c r="K137" s="94"/>
    </row>
    <row r="138" spans="1:11" ht="23.4">
      <c r="A138" s="1457"/>
      <c r="B138" s="4" t="s">
        <v>4</v>
      </c>
      <c r="C138" s="4" t="s">
        <v>5</v>
      </c>
      <c r="D138" s="4" t="s">
        <v>6</v>
      </c>
      <c r="E138" s="4" t="s">
        <v>7</v>
      </c>
      <c r="F138" s="4" t="s">
        <v>8</v>
      </c>
      <c r="G138" s="4" t="s">
        <v>9</v>
      </c>
      <c r="H138" s="4" t="s">
        <v>10</v>
      </c>
      <c r="I138" s="3" t="s">
        <v>11</v>
      </c>
      <c r="J138" s="4" t="s">
        <v>203</v>
      </c>
      <c r="K138" s="95" t="s">
        <v>204</v>
      </c>
    </row>
    <row r="139" spans="1:11" ht="23.4">
      <c r="A139" s="3"/>
      <c r="B139" s="4" t="s">
        <v>12</v>
      </c>
      <c r="C139" s="4" t="s">
        <v>13</v>
      </c>
      <c r="D139" s="4" t="s">
        <v>14</v>
      </c>
      <c r="E139" s="4" t="s">
        <v>15</v>
      </c>
      <c r="F139" s="4" t="s">
        <v>16</v>
      </c>
      <c r="G139" s="4" t="s">
        <v>17</v>
      </c>
      <c r="H139" s="4" t="s">
        <v>18</v>
      </c>
      <c r="I139" s="3" t="s">
        <v>19</v>
      </c>
      <c r="J139" s="65"/>
      <c r="K139" s="96"/>
    </row>
    <row r="140" spans="1:11" ht="23.4">
      <c r="A140" s="5"/>
      <c r="B140" s="5"/>
      <c r="C140" s="6" t="s">
        <v>12</v>
      </c>
      <c r="D140" s="6" t="s">
        <v>12</v>
      </c>
      <c r="E140" s="6" t="s">
        <v>12</v>
      </c>
      <c r="F140" s="6" t="s">
        <v>12</v>
      </c>
      <c r="G140" s="6" t="s">
        <v>12</v>
      </c>
      <c r="H140" s="6" t="s">
        <v>20</v>
      </c>
      <c r="I140" s="5"/>
      <c r="J140" s="61"/>
      <c r="K140" s="97"/>
    </row>
    <row r="141" spans="1:11" ht="23.4">
      <c r="A141" s="30" t="s">
        <v>21</v>
      </c>
      <c r="B141" s="8">
        <f>ช่องคีย์!B133</f>
        <v>0</v>
      </c>
      <c r="C141" s="8">
        <f>ช่องคีย์!C133</f>
        <v>0</v>
      </c>
      <c r="D141" s="8">
        <f>ช่องคีย์!D133</f>
        <v>0</v>
      </c>
      <c r="E141" s="8">
        <f>ช่องคีย์!E133</f>
        <v>0</v>
      </c>
      <c r="F141" s="8">
        <f>ช่องคีย์!F133</f>
        <v>0</v>
      </c>
      <c r="G141" s="8">
        <f>ช่องคีย์!G133</f>
        <v>0</v>
      </c>
      <c r="H141" s="8">
        <f>ช่องคีย์!H133</f>
        <v>558</v>
      </c>
      <c r="I141" s="8">
        <f>ช่องคีย์!I133</f>
        <v>0</v>
      </c>
      <c r="J141" s="8">
        <f>ช่องคีย์!J133</f>
        <v>0</v>
      </c>
      <c r="K141" s="31">
        <f>+G141*H141</f>
        <v>0</v>
      </c>
    </row>
    <row r="142" spans="1:11" ht="23.4">
      <c r="A142" s="30" t="s">
        <v>261</v>
      </c>
      <c r="B142" s="8"/>
      <c r="C142" s="8"/>
      <c r="D142" s="8"/>
      <c r="E142" s="8"/>
      <c r="F142" s="8"/>
      <c r="G142" s="8"/>
      <c r="H142" s="8"/>
      <c r="I142" s="8"/>
      <c r="J142" s="8"/>
      <c r="K142" s="31"/>
    </row>
    <row r="143" spans="1:11" ht="23.4">
      <c r="A143" s="30" t="s">
        <v>262</v>
      </c>
      <c r="B143" s="8"/>
      <c r="C143" s="8"/>
      <c r="D143" s="8"/>
      <c r="E143" s="8"/>
      <c r="F143" s="8"/>
      <c r="G143" s="8"/>
      <c r="H143" s="8"/>
      <c r="I143" s="8"/>
      <c r="J143" s="8"/>
      <c r="K143" s="31"/>
    </row>
    <row r="144" spans="1:11" ht="23.4">
      <c r="A144" s="30" t="s">
        <v>22</v>
      </c>
      <c r="B144" s="8">
        <f>ช่องคีย์!L133</f>
        <v>326</v>
      </c>
      <c r="C144" s="8">
        <f>ช่องคีย์!M133</f>
        <v>0</v>
      </c>
      <c r="D144" s="8">
        <f>ช่องคีย์!N133</f>
        <v>0</v>
      </c>
      <c r="E144" s="8">
        <f>ช่องคีย์!O133</f>
        <v>0</v>
      </c>
      <c r="F144" s="8">
        <f>ช่องคีย์!P133</f>
        <v>0</v>
      </c>
      <c r="G144" s="8">
        <f>ช่องคีย์!Q133</f>
        <v>0</v>
      </c>
      <c r="H144" s="8">
        <f>ช่องคีย์!R133</f>
        <v>0</v>
      </c>
      <c r="I144" s="8">
        <f>ช่องคีย์!S133</f>
        <v>326</v>
      </c>
      <c r="J144" s="8">
        <f>ช่องคีย์!T133</f>
        <v>24</v>
      </c>
      <c r="K144" s="31">
        <f t="shared" ref="K144:K152" si="9">+G144*H144</f>
        <v>0</v>
      </c>
    </row>
    <row r="145" spans="1:11" ht="23.4">
      <c r="A145" s="30" t="s">
        <v>263</v>
      </c>
      <c r="B145" s="8"/>
      <c r="C145" s="8"/>
      <c r="D145" s="8"/>
      <c r="E145" s="8"/>
      <c r="F145" s="8"/>
      <c r="G145" s="8"/>
      <c r="H145" s="8"/>
      <c r="I145" s="8"/>
      <c r="J145" s="8"/>
      <c r="K145" s="31"/>
    </row>
    <row r="146" spans="1:11" ht="23.4">
      <c r="A146" s="30" t="s">
        <v>154</v>
      </c>
      <c r="B146" s="8">
        <f>ช่องคีย์!CI133</f>
        <v>0</v>
      </c>
      <c r="C146" s="8">
        <f>ช่องคีย์!CJ133</f>
        <v>0</v>
      </c>
      <c r="D146" s="8">
        <f>ช่องคีย์!CK133</f>
        <v>0</v>
      </c>
      <c r="E146" s="8">
        <f>ช่องคีย์!CL133</f>
        <v>0</v>
      </c>
      <c r="F146" s="8">
        <f>ช่องคีย์!CM133</f>
        <v>0</v>
      </c>
      <c r="G146" s="8">
        <f>ช่องคีย์!CN133</f>
        <v>0</v>
      </c>
      <c r="H146" s="8">
        <f>ช่องคีย์!CO133</f>
        <v>0</v>
      </c>
      <c r="I146" s="8">
        <f>ช่องคีย์!CP133</f>
        <v>0</v>
      </c>
      <c r="J146" s="8">
        <f>ช่องคีย์!CQ133</f>
        <v>0</v>
      </c>
      <c r="K146" s="31">
        <f t="shared" si="9"/>
        <v>0</v>
      </c>
    </row>
    <row r="147" spans="1:11" ht="23.4">
      <c r="A147" s="30" t="s">
        <v>217</v>
      </c>
      <c r="B147" s="8"/>
      <c r="C147" s="8"/>
      <c r="D147" s="8"/>
      <c r="E147" s="8"/>
      <c r="F147" s="8"/>
      <c r="G147" s="8"/>
      <c r="H147" s="8"/>
      <c r="I147" s="8"/>
      <c r="J147" s="8"/>
      <c r="K147" s="31">
        <f t="shared" si="9"/>
        <v>0</v>
      </c>
    </row>
    <row r="148" spans="1:11" ht="23.4">
      <c r="A148" s="30" t="s">
        <v>216</v>
      </c>
      <c r="B148" s="8">
        <f>ช่องคีย์!EG133</f>
        <v>0</v>
      </c>
      <c r="C148" s="8">
        <f>ช่องคีย์!EH133</f>
        <v>0</v>
      </c>
      <c r="D148" s="8">
        <f>ช่องคีย์!EI133</f>
        <v>0</v>
      </c>
      <c r="E148" s="8">
        <f>ช่องคีย์!EJ133</f>
        <v>0</v>
      </c>
      <c r="F148" s="8">
        <f>ช่องคีย์!EK133</f>
        <v>0</v>
      </c>
      <c r="G148" s="8">
        <f>ช่องคีย์!EL133</f>
        <v>0</v>
      </c>
      <c r="H148" s="8">
        <f>ช่องคีย์!EM133</f>
        <v>0</v>
      </c>
      <c r="I148" s="8">
        <f>ช่องคีย์!EN133</f>
        <v>0</v>
      </c>
      <c r="J148" s="8">
        <f>ช่องคีย์!EO133</f>
        <v>0</v>
      </c>
      <c r="K148" s="31">
        <f>+G148*H148</f>
        <v>0</v>
      </c>
    </row>
    <row r="149" spans="1:11" ht="23.4">
      <c r="A149" s="30" t="s">
        <v>188</v>
      </c>
      <c r="B149" s="8">
        <f>ช่องคีย์!AP133</f>
        <v>0</v>
      </c>
      <c r="C149" s="8">
        <f>ช่องคีย์!AQ133</f>
        <v>0</v>
      </c>
      <c r="D149" s="8">
        <f>ช่องคีย์!AR133</f>
        <v>0</v>
      </c>
      <c r="E149" s="8">
        <f>ช่องคีย์!AS133</f>
        <v>0</v>
      </c>
      <c r="F149" s="8">
        <f>ช่องคีย์!AT133</f>
        <v>0</v>
      </c>
      <c r="G149" s="8">
        <f>ช่องคีย์!AU133</f>
        <v>0</v>
      </c>
      <c r="H149" s="8">
        <f>ช่องคีย์!AV133</f>
        <v>0</v>
      </c>
      <c r="I149" s="8">
        <f>ช่องคีย์!AW133</f>
        <v>0</v>
      </c>
      <c r="J149" s="8">
        <f>ช่องคีย์!AX133</f>
        <v>0</v>
      </c>
      <c r="K149" s="31">
        <f t="shared" si="9"/>
        <v>0</v>
      </c>
    </row>
    <row r="150" spans="1:11" ht="23.4">
      <c r="A150" s="30" t="s">
        <v>244</v>
      </c>
      <c r="B150" s="8">
        <f>ช่องคีย์!V133</f>
        <v>0</v>
      </c>
      <c r="C150" s="8">
        <f>ช่องคีย์!W133</f>
        <v>0</v>
      </c>
      <c r="D150" s="8">
        <f>ช่องคีย์!X133</f>
        <v>0</v>
      </c>
      <c r="E150" s="8">
        <f>ช่องคีย์!Y133</f>
        <v>0</v>
      </c>
      <c r="F150" s="8">
        <f>ช่องคีย์!Z133</f>
        <v>0</v>
      </c>
      <c r="G150" s="8">
        <f>ช่องคีย์!AA133</f>
        <v>0</v>
      </c>
      <c r="H150" s="8">
        <f>ช่องคีย์!AB133</f>
        <v>0</v>
      </c>
      <c r="I150" s="8">
        <f>ช่องคีย์!AC133</f>
        <v>0</v>
      </c>
      <c r="J150" s="8">
        <f>ช่องคีย์!AD133</f>
        <v>0</v>
      </c>
      <c r="K150" s="31">
        <f t="shared" si="9"/>
        <v>0</v>
      </c>
    </row>
    <row r="151" spans="1:11" ht="23.4">
      <c r="A151" s="30" t="s">
        <v>246</v>
      </c>
      <c r="B151" s="8">
        <f>ช่องคีย์!FK133</f>
        <v>0</v>
      </c>
      <c r="C151" s="8">
        <f>ช่องคีย์!FL133</f>
        <v>0</v>
      </c>
      <c r="D151" s="8">
        <f>ช่องคีย์!FM133</f>
        <v>0</v>
      </c>
      <c r="E151" s="8">
        <f>ช่องคีย์!FN133</f>
        <v>0</v>
      </c>
      <c r="F151" s="8">
        <f>ช่องคีย์!FO133</f>
        <v>0</v>
      </c>
      <c r="G151" s="8">
        <f>ช่องคีย์!FP133</f>
        <v>0</v>
      </c>
      <c r="H151" s="8">
        <f>ช่องคีย์!FQ133</f>
        <v>0</v>
      </c>
      <c r="I151" s="8">
        <f>ช่องคีย์!FR133</f>
        <v>0</v>
      </c>
      <c r="J151" s="8">
        <f>ช่องคีย์!FS133</f>
        <v>0</v>
      </c>
      <c r="K151" s="31"/>
    </row>
    <row r="152" spans="1:11" ht="23.4">
      <c r="A152" s="30" t="s">
        <v>27</v>
      </c>
      <c r="B152" s="8">
        <f>ช่องคีย์!AZ133</f>
        <v>24</v>
      </c>
      <c r="C152" s="8">
        <f>ช่องคีย์!BA133</f>
        <v>0</v>
      </c>
      <c r="D152" s="8">
        <f>ช่องคีย์!BB133</f>
        <v>0</v>
      </c>
      <c r="E152" s="8">
        <f>ช่องคีย์!BC133</f>
        <v>0</v>
      </c>
      <c r="F152" s="8">
        <f>ช่องคีย์!BD133</f>
        <v>0</v>
      </c>
      <c r="G152" s="8">
        <f>ช่องคีย์!BE133</f>
        <v>0</v>
      </c>
      <c r="H152" s="8">
        <f>ช่องคีย์!BF133</f>
        <v>0</v>
      </c>
      <c r="I152" s="8">
        <f>ช่องคีย์!BG133</f>
        <v>24</v>
      </c>
      <c r="J152" s="8">
        <f>ช่องคีย์!BH133</f>
        <v>15</v>
      </c>
      <c r="K152" s="31">
        <f t="shared" si="9"/>
        <v>0</v>
      </c>
    </row>
    <row r="153" spans="1:11" ht="23.4">
      <c r="A153" s="30" t="s">
        <v>28</v>
      </c>
      <c r="B153" s="8">
        <f>ช่องคีย์!BJ133</f>
        <v>645</v>
      </c>
      <c r="C153" s="8">
        <f>ช่องคีย์!BK133</f>
        <v>0</v>
      </c>
      <c r="D153" s="8">
        <f>ช่องคีย์!BL133</f>
        <v>152</v>
      </c>
      <c r="E153" s="8">
        <f>ช่องคีย์!BM133</f>
        <v>0</v>
      </c>
      <c r="F153" s="8">
        <f>ช่องคีย์!BN133</f>
        <v>0</v>
      </c>
      <c r="G153" s="8">
        <f>ช่องคีย์!BO133</f>
        <v>0</v>
      </c>
      <c r="H153" s="8">
        <f>ช่องคีย์!BP133</f>
        <v>10000</v>
      </c>
      <c r="I153" s="8">
        <f>ช่องคีย์!BV133</f>
        <v>797</v>
      </c>
      <c r="J153" s="8">
        <f>ช่องคีย์!BW133</f>
        <v>32</v>
      </c>
      <c r="K153" s="32"/>
    </row>
    <row r="154" spans="1:11" ht="23.4">
      <c r="A154" s="30" t="s">
        <v>29</v>
      </c>
      <c r="B154" s="8">
        <f>ช่องคีย์!DC133</f>
        <v>0</v>
      </c>
      <c r="C154" s="8">
        <f>ช่องคีย์!DD133</f>
        <v>0</v>
      </c>
      <c r="D154" s="8">
        <f>ช่องคีย์!DE133</f>
        <v>0</v>
      </c>
      <c r="E154" s="8">
        <f>ช่องคีย์!DF133</f>
        <v>0</v>
      </c>
      <c r="F154" s="8">
        <f>ช่องคีย์!DG133</f>
        <v>0</v>
      </c>
      <c r="G154" s="8">
        <f>ช่องคีย์!DH133</f>
        <v>0</v>
      </c>
      <c r="H154" s="8">
        <f>ช่องคีย์!DI133</f>
        <v>0</v>
      </c>
      <c r="I154" s="8">
        <f>ช่องคีย์!DJ133</f>
        <v>0</v>
      </c>
      <c r="J154" s="8">
        <f>ช่องคีย์!DK133</f>
        <v>0</v>
      </c>
      <c r="K154" s="31">
        <f>+G154*H154</f>
        <v>0</v>
      </c>
    </row>
    <row r="155" spans="1:11" ht="23.4">
      <c r="A155" s="30" t="s">
        <v>281</v>
      </c>
      <c r="B155" s="8">
        <f>ช่องคีย์!FA133</f>
        <v>0</v>
      </c>
      <c r="C155" s="8">
        <f>ช่องคีย์!FB133</f>
        <v>0</v>
      </c>
      <c r="D155" s="8">
        <f>ช่องคีย์!FC133</f>
        <v>0</v>
      </c>
      <c r="E155" s="8">
        <f>ช่องคีย์!FD133</f>
        <v>0</v>
      </c>
      <c r="F155" s="8">
        <f>ช่องคีย์!FE133</f>
        <v>0</v>
      </c>
      <c r="G155" s="8">
        <f>ช่องคีย์!FF133</f>
        <v>0</v>
      </c>
      <c r="H155" s="8">
        <f>ช่องคีย์!FG133</f>
        <v>0</v>
      </c>
      <c r="I155" s="8">
        <f>ช่องคีย์!FH133</f>
        <v>0</v>
      </c>
      <c r="J155" s="8">
        <f>ช่องคีย์!FI133</f>
        <v>0</v>
      </c>
      <c r="K155" s="32"/>
    </row>
    <row r="156" spans="1:11" ht="23.4">
      <c r="A156" s="30" t="s">
        <v>327</v>
      </c>
      <c r="B156" s="8">
        <f>ช่องคีย์!EQ133</f>
        <v>0</v>
      </c>
      <c r="C156" s="412">
        <f>ช่องคีย์!ER133</f>
        <v>0</v>
      </c>
      <c r="D156" s="8">
        <f>ช่องคีย์!ES133</f>
        <v>0</v>
      </c>
      <c r="E156" s="8">
        <f>ช่องคีย์!ET133</f>
        <v>0</v>
      </c>
      <c r="F156" s="8">
        <f>ช่องคีย์!EU133</f>
        <v>0</v>
      </c>
      <c r="G156" s="8">
        <f>ช่องคีย์!EV133</f>
        <v>0</v>
      </c>
      <c r="H156" s="8">
        <f>ช่องคีย์!EW133</f>
        <v>0</v>
      </c>
      <c r="I156" s="412">
        <f>ช่องคีย์!EX133</f>
        <v>0</v>
      </c>
      <c r="J156" s="8">
        <f>ช่องคีย์!EY133</f>
        <v>0</v>
      </c>
      <c r="K156" s="32"/>
    </row>
    <row r="157" spans="1:11" ht="23.4">
      <c r="A157" s="11" t="s">
        <v>32</v>
      </c>
      <c r="B157" s="8">
        <f t="shared" ref="B157:G157" si="10">SUM(B141:B156)</f>
        <v>995</v>
      </c>
      <c r="C157" s="8">
        <f t="shared" si="10"/>
        <v>0</v>
      </c>
      <c r="D157" s="8">
        <f t="shared" si="10"/>
        <v>152</v>
      </c>
      <c r="E157" s="8">
        <f t="shared" si="10"/>
        <v>0</v>
      </c>
      <c r="F157" s="8">
        <f t="shared" si="10"/>
        <v>0</v>
      </c>
      <c r="G157" s="8">
        <f t="shared" si="10"/>
        <v>0</v>
      </c>
      <c r="H157" s="8"/>
      <c r="I157" s="8">
        <f>SUM(I141:I156)</f>
        <v>1147</v>
      </c>
      <c r="J157" s="35">
        <f>SUM(J141:J156)</f>
        <v>71</v>
      </c>
      <c r="K157" s="43">
        <v>0</v>
      </c>
    </row>
    <row r="158" spans="1:11" ht="23.4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11" ht="23.4">
      <c r="A159" s="1351" t="s">
        <v>390</v>
      </c>
      <c r="B159" s="1351"/>
      <c r="C159" s="1351"/>
      <c r="D159" s="1351"/>
      <c r="E159" s="1351"/>
      <c r="F159" s="1351"/>
      <c r="G159" s="1351"/>
      <c r="H159" s="1351"/>
      <c r="I159" s="1351"/>
    </row>
    <row r="160" spans="1:11" ht="23.4">
      <c r="A160" s="1351" t="s">
        <v>374</v>
      </c>
      <c r="B160" s="1351"/>
      <c r="C160" s="1351"/>
      <c r="D160" s="1351"/>
      <c r="E160" s="1351"/>
      <c r="F160" s="1351"/>
      <c r="G160" s="1351"/>
      <c r="H160" s="1351"/>
      <c r="I160" s="1351"/>
    </row>
    <row r="161" spans="1:11" ht="23.4">
      <c r="A161" s="1336" t="s">
        <v>157</v>
      </c>
      <c r="B161" s="1336"/>
      <c r="C161" s="1336"/>
      <c r="D161" s="1336"/>
      <c r="E161" s="1336"/>
      <c r="F161" s="1336"/>
      <c r="G161" s="1336"/>
      <c r="H161" s="1336"/>
      <c r="I161" s="1336"/>
    </row>
    <row r="162" spans="1:11" ht="23.4">
      <c r="A162" s="1456" t="s">
        <v>1</v>
      </c>
      <c r="B162" s="1" t="s">
        <v>2</v>
      </c>
      <c r="C162" s="1333" t="s">
        <v>3</v>
      </c>
      <c r="D162" s="1334"/>
      <c r="E162" s="1334"/>
      <c r="F162" s="1334"/>
      <c r="G162" s="1334"/>
      <c r="H162" s="1335"/>
      <c r="I162" s="2"/>
      <c r="J162" s="58" t="s">
        <v>202</v>
      </c>
      <c r="K162" s="1459" t="s">
        <v>204</v>
      </c>
    </row>
    <row r="163" spans="1:11" ht="23.4">
      <c r="A163" s="1457"/>
      <c r="B163" s="4" t="s">
        <v>4</v>
      </c>
      <c r="C163" s="4" t="s">
        <v>5</v>
      </c>
      <c r="D163" s="4" t="s">
        <v>6</v>
      </c>
      <c r="E163" s="4" t="s">
        <v>7</v>
      </c>
      <c r="F163" s="4" t="s">
        <v>8</v>
      </c>
      <c r="G163" s="4" t="s">
        <v>9</v>
      </c>
      <c r="H163" s="4" t="s">
        <v>10</v>
      </c>
      <c r="I163" s="4" t="s">
        <v>11</v>
      </c>
      <c r="J163" s="4" t="s">
        <v>203</v>
      </c>
      <c r="K163" s="1460"/>
    </row>
    <row r="164" spans="1:11" ht="23.4">
      <c r="A164" s="3"/>
      <c r="B164" s="4" t="s">
        <v>12</v>
      </c>
      <c r="C164" s="4" t="s">
        <v>13</v>
      </c>
      <c r="D164" s="4" t="s">
        <v>14</v>
      </c>
      <c r="E164" s="4" t="s">
        <v>15</v>
      </c>
      <c r="F164" s="4" t="s">
        <v>16</v>
      </c>
      <c r="G164" s="4" t="s">
        <v>17</v>
      </c>
      <c r="H164" s="4" t="s">
        <v>18</v>
      </c>
      <c r="I164" s="4" t="s">
        <v>19</v>
      </c>
      <c r="J164" s="65"/>
      <c r="K164" s="96"/>
    </row>
    <row r="165" spans="1:11" ht="23.4">
      <c r="A165" s="5"/>
      <c r="B165" s="5"/>
      <c r="C165" s="6" t="s">
        <v>12</v>
      </c>
      <c r="D165" s="6" t="s">
        <v>12</v>
      </c>
      <c r="E165" s="6" t="s">
        <v>12</v>
      </c>
      <c r="F165" s="6" t="s">
        <v>12</v>
      </c>
      <c r="G165" s="6" t="s">
        <v>12</v>
      </c>
      <c r="H165" s="6" t="s">
        <v>20</v>
      </c>
      <c r="I165" s="5"/>
      <c r="J165" s="61"/>
      <c r="K165" s="97"/>
    </row>
    <row r="166" spans="1:11" ht="23.4">
      <c r="A166" s="30" t="s">
        <v>21</v>
      </c>
      <c r="B166" s="8">
        <f>ช่องคีย์!B134</f>
        <v>0</v>
      </c>
      <c r="C166" s="8">
        <f>ช่องคีย์!C134</f>
        <v>0</v>
      </c>
      <c r="D166" s="8">
        <f>ช่องคีย์!D134</f>
        <v>0</v>
      </c>
      <c r="E166" s="8">
        <f>ช่องคีย์!E134</f>
        <v>0</v>
      </c>
      <c r="F166" s="8">
        <f>ช่องคีย์!F134</f>
        <v>0</v>
      </c>
      <c r="G166" s="8">
        <f>ช่องคีย์!G134</f>
        <v>0</v>
      </c>
      <c r="H166" s="8">
        <f>ช่องคีย์!H134</f>
        <v>558</v>
      </c>
      <c r="I166" s="8">
        <f>ช่องคีย์!I134</f>
        <v>0</v>
      </c>
      <c r="J166" s="8">
        <f>ช่องคีย์!J134</f>
        <v>0</v>
      </c>
      <c r="K166" s="31">
        <f t="shared" ref="K166:K177" si="11">+G166*H166</f>
        <v>0</v>
      </c>
    </row>
    <row r="167" spans="1:11" ht="23.4">
      <c r="A167" s="30" t="s">
        <v>261</v>
      </c>
      <c r="B167" s="8"/>
      <c r="C167" s="8"/>
      <c r="D167" s="8"/>
      <c r="E167" s="8"/>
      <c r="F167" s="8"/>
      <c r="G167" s="8"/>
      <c r="H167" s="8"/>
      <c r="I167" s="8"/>
      <c r="J167" s="8"/>
      <c r="K167" s="31"/>
    </row>
    <row r="168" spans="1:11" ht="23.4">
      <c r="A168" s="30" t="s">
        <v>262</v>
      </c>
      <c r="B168" s="8"/>
      <c r="C168" s="8"/>
      <c r="D168" s="8"/>
      <c r="E168" s="8"/>
      <c r="F168" s="8"/>
      <c r="G168" s="8"/>
      <c r="H168" s="8"/>
      <c r="I168" s="8"/>
      <c r="J168" s="8"/>
      <c r="K168" s="31"/>
    </row>
    <row r="169" spans="1:11" ht="23.4">
      <c r="A169" s="30" t="s">
        <v>22</v>
      </c>
      <c r="B169" s="8">
        <f>ช่องคีย์!L134</f>
        <v>0</v>
      </c>
      <c r="C169" s="8">
        <f>ช่องคีย์!M134</f>
        <v>0</v>
      </c>
      <c r="D169" s="8">
        <f>ช่องคีย์!N134</f>
        <v>0</v>
      </c>
      <c r="E169" s="8">
        <f>ช่องคีย์!O134</f>
        <v>0</v>
      </c>
      <c r="F169" s="8">
        <f>ช่องคีย์!P134</f>
        <v>0</v>
      </c>
      <c r="G169" s="8">
        <f>ช่องคีย์!Q134</f>
        <v>0</v>
      </c>
      <c r="H169" s="8">
        <f>ช่องคีย์!R134</f>
        <v>0</v>
      </c>
      <c r="I169" s="8">
        <f>ช่องคีย์!S134</f>
        <v>0</v>
      </c>
      <c r="J169" s="8">
        <f>ช่องคีย์!T134</f>
        <v>0</v>
      </c>
      <c r="K169" s="33">
        <f t="shared" si="11"/>
        <v>0</v>
      </c>
    </row>
    <row r="170" spans="1:11" ht="23.4">
      <c r="A170" s="30" t="s">
        <v>263</v>
      </c>
      <c r="B170" s="8"/>
      <c r="C170" s="8"/>
      <c r="D170" s="8"/>
      <c r="E170" s="8"/>
      <c r="F170" s="8"/>
      <c r="G170" s="8"/>
      <c r="H170" s="8"/>
      <c r="I170" s="8"/>
      <c r="J170" s="8"/>
      <c r="K170" s="33"/>
    </row>
    <row r="171" spans="1:11" ht="23.4">
      <c r="A171" s="30" t="s">
        <v>217</v>
      </c>
      <c r="B171" s="8">
        <f>ช่องคีย์!AF134</f>
        <v>0</v>
      </c>
      <c r="C171" s="8">
        <f>ช่องคีย์!AG134</f>
        <v>0</v>
      </c>
      <c r="D171" s="8">
        <f>ช่องคีย์!AH134</f>
        <v>0</v>
      </c>
      <c r="E171" s="8">
        <f>ช่องคีย์!AI134</f>
        <v>0</v>
      </c>
      <c r="F171" s="8">
        <f>ช่องคีย์!AJ134</f>
        <v>0</v>
      </c>
      <c r="G171" s="8">
        <f>ช่องคีย์!AK134</f>
        <v>0</v>
      </c>
      <c r="H171" s="8">
        <f>ช่องคีย์!AL134</f>
        <v>0</v>
      </c>
      <c r="I171" s="8">
        <f>ช่องคีย์!AM134</f>
        <v>0</v>
      </c>
      <c r="J171" s="8">
        <f>ช่องคีย์!AN134</f>
        <v>0</v>
      </c>
      <c r="K171" s="31">
        <f t="shared" si="11"/>
        <v>0</v>
      </c>
    </row>
    <row r="172" spans="1:11" ht="23.4">
      <c r="A172" s="30" t="s">
        <v>216</v>
      </c>
      <c r="B172" s="8">
        <f>ช่องคีย์!EG134</f>
        <v>0</v>
      </c>
      <c r="C172" s="8">
        <f>ช่องคีย์!EH134</f>
        <v>0</v>
      </c>
      <c r="D172" s="8">
        <f>ช่องคีย์!EI134</f>
        <v>0</v>
      </c>
      <c r="E172" s="8">
        <f>ช่องคีย์!EJ134</f>
        <v>0</v>
      </c>
      <c r="F172" s="8">
        <f>ช่องคีย์!EK134</f>
        <v>0</v>
      </c>
      <c r="G172" s="8">
        <f>ช่องคีย์!EL134</f>
        <v>0</v>
      </c>
      <c r="H172" s="8">
        <f>ช่องคีย์!EM134</f>
        <v>0</v>
      </c>
      <c r="I172" s="8">
        <f>ช่องคีย์!EN134</f>
        <v>0</v>
      </c>
      <c r="J172" s="8">
        <f>ช่องคีย์!EO134</f>
        <v>0</v>
      </c>
      <c r="K172" s="31">
        <f>+G172*H172</f>
        <v>0</v>
      </c>
    </row>
    <row r="173" spans="1:11" ht="23.4">
      <c r="A173" s="30" t="s">
        <v>188</v>
      </c>
      <c r="B173" s="8">
        <f>ช่องคีย์!AP134</f>
        <v>0</v>
      </c>
      <c r="C173" s="8">
        <f>ช่องคีย์!AQ134</f>
        <v>0</v>
      </c>
      <c r="D173" s="8">
        <f>ช่องคีย์!AR134</f>
        <v>0</v>
      </c>
      <c r="E173" s="8">
        <f>ช่องคีย์!AS134</f>
        <v>0</v>
      </c>
      <c r="F173" s="8">
        <f>ช่องคีย์!AT134</f>
        <v>0</v>
      </c>
      <c r="G173" s="8">
        <f>ช่องคีย์!AU134</f>
        <v>0</v>
      </c>
      <c r="H173" s="8">
        <f>ช่องคีย์!AV134</f>
        <v>0</v>
      </c>
      <c r="I173" s="8">
        <f>ช่องคีย์!AW134</f>
        <v>0</v>
      </c>
      <c r="J173" s="8">
        <f>ช่องคีย์!AX134</f>
        <v>0</v>
      </c>
      <c r="K173" s="31">
        <f t="shared" si="11"/>
        <v>0</v>
      </c>
    </row>
    <row r="174" spans="1:11" ht="23.4">
      <c r="A174" s="30" t="s">
        <v>244</v>
      </c>
      <c r="B174" s="8">
        <f>ช่องคีย์!V134</f>
        <v>0</v>
      </c>
      <c r="C174" s="8">
        <f>ช่องคีย์!W134</f>
        <v>0</v>
      </c>
      <c r="D174" s="8">
        <f>ช่องคีย์!X134</f>
        <v>0</v>
      </c>
      <c r="E174" s="8">
        <f>ช่องคีย์!Y134</f>
        <v>0</v>
      </c>
      <c r="F174" s="8">
        <f>ช่องคีย์!Z134</f>
        <v>0</v>
      </c>
      <c r="G174" s="8">
        <f>ช่องคีย์!AA134</f>
        <v>0</v>
      </c>
      <c r="H174" s="8">
        <f>ช่องคีย์!AB134</f>
        <v>0</v>
      </c>
      <c r="I174" s="8">
        <f>ช่องคีย์!AC134</f>
        <v>0</v>
      </c>
      <c r="J174" s="8">
        <f>ช่องคีย์!AD134</f>
        <v>0</v>
      </c>
      <c r="K174" s="31">
        <f t="shared" si="11"/>
        <v>0</v>
      </c>
    </row>
    <row r="175" spans="1:11" ht="23.4">
      <c r="A175" s="30" t="s">
        <v>246</v>
      </c>
      <c r="B175" s="8">
        <f>ช่องคีย์!FK134</f>
        <v>0</v>
      </c>
      <c r="C175" s="8">
        <f>ช่องคีย์!FL134</f>
        <v>0</v>
      </c>
      <c r="D175" s="8">
        <f>ช่องคีย์!FM134</f>
        <v>0</v>
      </c>
      <c r="E175" s="8">
        <f>ช่องคีย์!FN134</f>
        <v>0</v>
      </c>
      <c r="F175" s="8">
        <f>ช่องคีย์!FO134</f>
        <v>0</v>
      </c>
      <c r="G175" s="8">
        <f>ช่องคีย์!FP134</f>
        <v>0</v>
      </c>
      <c r="H175" s="8">
        <f>ช่องคีย์!FQ134</f>
        <v>0</v>
      </c>
      <c r="I175" s="8">
        <f>ช่องคีย์!FR134</f>
        <v>0</v>
      </c>
      <c r="J175" s="8">
        <f>ช่องคีย์!FS134</f>
        <v>0</v>
      </c>
      <c r="K175" s="31"/>
    </row>
    <row r="176" spans="1:11" ht="23.4">
      <c r="A176" s="30" t="s">
        <v>27</v>
      </c>
      <c r="B176" s="8">
        <f>ช่องคีย์!AZ134</f>
        <v>77</v>
      </c>
      <c r="C176" s="8">
        <f>ช่องคีย์!BA134</f>
        <v>0</v>
      </c>
      <c r="D176" s="8">
        <f>ช่องคีย์!BB134</f>
        <v>0</v>
      </c>
      <c r="E176" s="8">
        <f>ช่องคีย์!BC134</f>
        <v>0</v>
      </c>
      <c r="F176" s="8">
        <f>ช่องคีย์!BD134</f>
        <v>0</v>
      </c>
      <c r="G176" s="8">
        <f>ช่องคีย์!BE134</f>
        <v>0</v>
      </c>
      <c r="H176" s="8">
        <f>ช่องคีย์!BF134</f>
        <v>2800</v>
      </c>
      <c r="I176" s="8">
        <f>ช่องคีย์!BG134</f>
        <v>77</v>
      </c>
      <c r="J176" s="8">
        <f>ช่องคีย์!BH134</f>
        <v>31</v>
      </c>
      <c r="K176" s="31">
        <f t="shared" si="11"/>
        <v>0</v>
      </c>
    </row>
    <row r="177" spans="1:11" ht="23.4">
      <c r="A177" s="30" t="s">
        <v>28</v>
      </c>
      <c r="B177" s="8">
        <f>ช่องคีย์!BJ134</f>
        <v>188</v>
      </c>
      <c r="C177" s="8">
        <f>ช่องคีย์!BK134</f>
        <v>0</v>
      </c>
      <c r="D177" s="8">
        <f>ช่องคีย์!BL134</f>
        <v>47</v>
      </c>
      <c r="E177" s="8">
        <f>ช่องคีย์!BM134</f>
        <v>0</v>
      </c>
      <c r="F177" s="8">
        <f>ช่องคีย์!BN134</f>
        <v>0</v>
      </c>
      <c r="G177" s="8">
        <f>ช่องคีย์!BO134</f>
        <v>64</v>
      </c>
      <c r="H177" s="8">
        <f>ช่องคีย์!BP134</f>
        <v>10000</v>
      </c>
      <c r="I177" s="8">
        <f>ช่องคีย์!BV134</f>
        <v>171</v>
      </c>
      <c r="J177" s="8">
        <f>ช่องคีย์!BW134</f>
        <v>21</v>
      </c>
      <c r="K177" s="31">
        <f t="shared" si="11"/>
        <v>640000</v>
      </c>
    </row>
    <row r="178" spans="1:11" ht="23.4">
      <c r="A178" s="30" t="s">
        <v>239</v>
      </c>
      <c r="B178" s="8">
        <f>ช่องคีย์!BY134</f>
        <v>0</v>
      </c>
      <c r="C178" s="8">
        <f>ช่องคีย์!BZ134</f>
        <v>0</v>
      </c>
      <c r="D178" s="8">
        <f>ช่องคีย์!CA134</f>
        <v>0</v>
      </c>
      <c r="E178" s="8">
        <f>ช่องคีย์!CB134</f>
        <v>0</v>
      </c>
      <c r="F178" s="8">
        <f>ช่องคีย์!CC134</f>
        <v>0</v>
      </c>
      <c r="G178" s="8">
        <f>ช่องคีย์!CD134</f>
        <v>0</v>
      </c>
      <c r="H178" s="8">
        <f>ช่องคีย์!CE134</f>
        <v>0</v>
      </c>
      <c r="I178" s="8">
        <f>ช่องคีย์!CF134</f>
        <v>0</v>
      </c>
      <c r="J178" s="8">
        <f>ช่องคีย์!CG134</f>
        <v>0</v>
      </c>
      <c r="K178" s="31">
        <f>+G178*H178</f>
        <v>0</v>
      </c>
    </row>
    <row r="179" spans="1:11" ht="23.4">
      <c r="A179" s="30" t="s">
        <v>218</v>
      </c>
      <c r="B179" s="8">
        <f>ช่องคีย์!DC134</f>
        <v>0</v>
      </c>
      <c r="C179" s="8">
        <f>ช่องคีย์!DD134</f>
        <v>0</v>
      </c>
      <c r="D179" s="8">
        <f>ช่องคีย์!DE134</f>
        <v>0</v>
      </c>
      <c r="E179" s="8">
        <f>ช่องคีย์!DF134</f>
        <v>0</v>
      </c>
      <c r="F179" s="8">
        <f>ช่องคีย์!DG134</f>
        <v>0</v>
      </c>
      <c r="G179" s="8">
        <f>ช่องคีย์!DH134</f>
        <v>0</v>
      </c>
      <c r="H179" s="8">
        <f>ช่องคีย์!DI134</f>
        <v>0</v>
      </c>
      <c r="I179" s="8">
        <f>ช่องคีย์!DJ134</f>
        <v>0</v>
      </c>
      <c r="J179" s="8">
        <f>ช่องคีย์!DK134</f>
        <v>0</v>
      </c>
      <c r="K179" s="43">
        <f>+G179*H179</f>
        <v>0</v>
      </c>
    </row>
    <row r="180" spans="1:11" ht="23.4">
      <c r="A180" s="30" t="s">
        <v>26</v>
      </c>
      <c r="B180" s="8">
        <v>0</v>
      </c>
      <c r="C180" s="8">
        <v>0</v>
      </c>
      <c r="D180" s="8">
        <v>0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35"/>
      <c r="K180" s="32"/>
    </row>
    <row r="181" spans="1:11" ht="23.4">
      <c r="A181" s="30" t="s">
        <v>281</v>
      </c>
      <c r="B181" s="8">
        <f>ช่องคีย์!FA134</f>
        <v>0</v>
      </c>
      <c r="C181" s="8">
        <f>ช่องคีย์!FB134</f>
        <v>0</v>
      </c>
      <c r="D181" s="8">
        <f>ช่องคีย์!FC134</f>
        <v>0</v>
      </c>
      <c r="E181" s="8">
        <f>ช่องคีย์!FD134</f>
        <v>0</v>
      </c>
      <c r="F181" s="8">
        <f>ช่องคีย์!FE134</f>
        <v>0</v>
      </c>
      <c r="G181" s="8">
        <f>ช่องคีย์!FF134</f>
        <v>0</v>
      </c>
      <c r="H181" s="8">
        <f>ช่องคีย์!FG134</f>
        <v>0</v>
      </c>
      <c r="I181" s="8">
        <f>ช่องคีย์!FH134</f>
        <v>0</v>
      </c>
      <c r="J181" s="8">
        <f>ช่องคีย์!FI134</f>
        <v>0</v>
      </c>
      <c r="K181" s="32"/>
    </row>
    <row r="182" spans="1:11" ht="23.4">
      <c r="A182" s="2" t="s">
        <v>327</v>
      </c>
      <c r="B182" s="8">
        <f>ช่องคีย์!EQ134</f>
        <v>0</v>
      </c>
      <c r="C182" s="412">
        <f>ช่องคีย์!ER134</f>
        <v>0</v>
      </c>
      <c r="D182" s="8">
        <f>ช่องคีย์!ES134</f>
        <v>0</v>
      </c>
      <c r="E182" s="8">
        <f>ช่องคีย์!ET134</f>
        <v>0</v>
      </c>
      <c r="F182" s="8">
        <f>ช่องคีย์!EU134</f>
        <v>0</v>
      </c>
      <c r="G182" s="8">
        <f>ช่องคีย์!EV134</f>
        <v>0</v>
      </c>
      <c r="H182" s="8">
        <f>ช่องคีย์!EW134</f>
        <v>0</v>
      </c>
      <c r="I182" s="412">
        <f>ช่องคีย์!EX134</f>
        <v>0</v>
      </c>
      <c r="J182" s="8">
        <f>ช่องคีย์!EY134</f>
        <v>0</v>
      </c>
      <c r="K182" s="32"/>
    </row>
    <row r="183" spans="1:11" ht="23.4">
      <c r="A183" s="11" t="s">
        <v>32</v>
      </c>
      <c r="B183" s="8">
        <f t="shared" ref="B183:G183" si="12">SUM(B166:B181)</f>
        <v>265</v>
      </c>
      <c r="C183" s="8">
        <f t="shared" si="12"/>
        <v>0</v>
      </c>
      <c r="D183" s="8">
        <f t="shared" si="12"/>
        <v>47</v>
      </c>
      <c r="E183" s="8">
        <f t="shared" si="12"/>
        <v>0</v>
      </c>
      <c r="F183" s="8">
        <f t="shared" si="12"/>
        <v>0</v>
      </c>
      <c r="G183" s="8">
        <f t="shared" si="12"/>
        <v>64</v>
      </c>
      <c r="H183" s="8"/>
      <c r="I183" s="8">
        <f>SUM(I166:I181)</f>
        <v>248</v>
      </c>
      <c r="J183" s="35">
        <f>SUM(J166:J181)</f>
        <v>52</v>
      </c>
      <c r="K183" s="31"/>
    </row>
    <row r="184" spans="1:11" ht="23.4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11" ht="23.4">
      <c r="A185" s="1351" t="s">
        <v>390</v>
      </c>
      <c r="B185" s="1351"/>
      <c r="C185" s="1351"/>
      <c r="D185" s="1351"/>
      <c r="E185" s="1351"/>
      <c r="F185" s="1351"/>
      <c r="G185" s="1351"/>
      <c r="H185" s="1351"/>
      <c r="I185" s="1351"/>
    </row>
    <row r="186" spans="1:11" ht="23.4">
      <c r="A186" s="1351" t="s">
        <v>373</v>
      </c>
      <c r="B186" s="1351"/>
      <c r="C186" s="1351"/>
      <c r="D186" s="1351"/>
      <c r="E186" s="1351"/>
      <c r="F186" s="1351"/>
      <c r="G186" s="1351"/>
      <c r="H186" s="1351"/>
      <c r="I186" s="1351"/>
    </row>
    <row r="187" spans="1:11" ht="23.4">
      <c r="A187" s="1336" t="s">
        <v>158</v>
      </c>
      <c r="B187" s="1336"/>
      <c r="C187" s="1336"/>
      <c r="D187" s="1336"/>
      <c r="E187" s="1336"/>
      <c r="F187" s="1336"/>
      <c r="G187" s="1336"/>
      <c r="H187" s="1336"/>
      <c r="I187" s="1336"/>
    </row>
    <row r="188" spans="1:11" ht="23.4">
      <c r="A188" s="1456" t="s">
        <v>1</v>
      </c>
      <c r="B188" s="1" t="s">
        <v>2</v>
      </c>
      <c r="C188" s="1333" t="s">
        <v>3</v>
      </c>
      <c r="D188" s="1334"/>
      <c r="E188" s="1334"/>
      <c r="F188" s="1334"/>
      <c r="G188" s="1334"/>
      <c r="H188" s="1335"/>
      <c r="I188" s="2"/>
      <c r="J188" s="58" t="s">
        <v>202</v>
      </c>
      <c r="K188" s="94"/>
    </row>
    <row r="189" spans="1:11" ht="23.4">
      <c r="A189" s="1457"/>
      <c r="B189" s="4" t="s">
        <v>4</v>
      </c>
      <c r="C189" s="4" t="s">
        <v>5</v>
      </c>
      <c r="D189" s="4" t="s">
        <v>6</v>
      </c>
      <c r="E189" s="4" t="s">
        <v>7</v>
      </c>
      <c r="F189" s="4" t="s">
        <v>8</v>
      </c>
      <c r="G189" s="4" t="s">
        <v>9</v>
      </c>
      <c r="H189" s="4" t="s">
        <v>10</v>
      </c>
      <c r="I189" s="4" t="s">
        <v>11</v>
      </c>
      <c r="J189" s="4" t="s">
        <v>203</v>
      </c>
      <c r="K189" s="95" t="s">
        <v>204</v>
      </c>
    </row>
    <row r="190" spans="1:11" ht="23.4">
      <c r="A190" s="3"/>
      <c r="B190" s="4" t="s">
        <v>12</v>
      </c>
      <c r="C190" s="4" t="s">
        <v>13</v>
      </c>
      <c r="D190" s="4" t="s">
        <v>14</v>
      </c>
      <c r="E190" s="4" t="s">
        <v>15</v>
      </c>
      <c r="F190" s="4" t="s">
        <v>16</v>
      </c>
      <c r="G190" s="4" t="s">
        <v>17</v>
      </c>
      <c r="H190" s="4" t="s">
        <v>18</v>
      </c>
      <c r="I190" s="4" t="s">
        <v>19</v>
      </c>
      <c r="J190" s="65"/>
      <c r="K190" s="96"/>
    </row>
    <row r="191" spans="1:11" ht="23.4">
      <c r="A191" s="5"/>
      <c r="B191" s="5"/>
      <c r="C191" s="6" t="s">
        <v>12</v>
      </c>
      <c r="D191" s="6" t="s">
        <v>12</v>
      </c>
      <c r="E191" s="6" t="s">
        <v>12</v>
      </c>
      <c r="F191" s="6" t="s">
        <v>12</v>
      </c>
      <c r="G191" s="6" t="s">
        <v>12</v>
      </c>
      <c r="H191" s="6" t="s">
        <v>20</v>
      </c>
      <c r="I191" s="5"/>
      <c r="J191" s="61"/>
      <c r="K191" s="97"/>
    </row>
    <row r="192" spans="1:11" ht="23.4">
      <c r="A192" s="30" t="s">
        <v>21</v>
      </c>
      <c r="B192" s="8">
        <f>ช่องคีย์!B135</f>
        <v>0</v>
      </c>
      <c r="C192" s="8">
        <f>ช่องคีย์!C135</f>
        <v>0</v>
      </c>
      <c r="D192" s="8">
        <f>ช่องคีย์!D135</f>
        <v>0</v>
      </c>
      <c r="E192" s="8">
        <f>ช่องคีย์!E135</f>
        <v>0</v>
      </c>
      <c r="F192" s="8">
        <f>ช่องคีย์!F135</f>
        <v>0</v>
      </c>
      <c r="G192" s="8">
        <f>ช่องคีย์!G135</f>
        <v>0</v>
      </c>
      <c r="H192" s="8">
        <f>ช่องคีย์!H135</f>
        <v>558</v>
      </c>
      <c r="I192" s="8">
        <f>ช่องคีย์!I135</f>
        <v>0</v>
      </c>
      <c r="J192" s="8">
        <f>ช่องคีย์!J135</f>
        <v>0</v>
      </c>
      <c r="K192" s="31">
        <f t="shared" ref="K192:K202" si="13">+G192*H192</f>
        <v>0</v>
      </c>
    </row>
    <row r="193" spans="1:11" ht="23.4">
      <c r="A193" s="30" t="s">
        <v>261</v>
      </c>
      <c r="B193" s="8"/>
      <c r="C193" s="8"/>
      <c r="D193" s="8"/>
      <c r="E193" s="8"/>
      <c r="F193" s="8"/>
      <c r="G193" s="8"/>
      <c r="H193" s="8"/>
      <c r="I193" s="8"/>
      <c r="J193" s="8"/>
      <c r="K193" s="31"/>
    </row>
    <row r="194" spans="1:11" ht="23.4">
      <c r="A194" s="30" t="s">
        <v>262</v>
      </c>
      <c r="B194" s="8"/>
      <c r="C194" s="8"/>
      <c r="D194" s="8"/>
      <c r="E194" s="8"/>
      <c r="F194" s="8"/>
      <c r="G194" s="8"/>
      <c r="H194" s="8"/>
      <c r="I194" s="8"/>
      <c r="J194" s="8"/>
      <c r="K194" s="31"/>
    </row>
    <row r="195" spans="1:11" ht="23.4">
      <c r="A195" s="30" t="s">
        <v>22</v>
      </c>
      <c r="B195" s="8">
        <f>ช่องคีย์!L135</f>
        <v>114</v>
      </c>
      <c r="C195" s="8">
        <f>ช่องคีย์!M135</f>
        <v>0</v>
      </c>
      <c r="D195" s="8">
        <f>ช่องคีย์!N135</f>
        <v>0</v>
      </c>
      <c r="E195" s="8">
        <f>ช่องคีย์!O135</f>
        <v>0</v>
      </c>
      <c r="F195" s="8">
        <f>ช่องคีย์!P135</f>
        <v>0</v>
      </c>
      <c r="G195" s="8">
        <f>ช่องคีย์!Q135</f>
        <v>0</v>
      </c>
      <c r="H195" s="8">
        <f>ช่องคีย์!R135</f>
        <v>0</v>
      </c>
      <c r="I195" s="8">
        <f>ช่องคีย์!S135</f>
        <v>114</v>
      </c>
      <c r="J195" s="8">
        <f>ช่องคีย์!T135</f>
        <v>0</v>
      </c>
      <c r="K195" s="31">
        <f t="shared" si="13"/>
        <v>0</v>
      </c>
    </row>
    <row r="196" spans="1:11" ht="23.4">
      <c r="A196" s="30" t="s">
        <v>263</v>
      </c>
      <c r="B196" s="8"/>
      <c r="C196" s="8"/>
      <c r="D196" s="8"/>
      <c r="E196" s="8"/>
      <c r="F196" s="8"/>
      <c r="G196" s="8"/>
      <c r="H196" s="8"/>
      <c r="I196" s="8"/>
      <c r="J196" s="8"/>
      <c r="K196" s="31"/>
    </row>
    <row r="197" spans="1:11" ht="23.4">
      <c r="A197" s="30" t="s">
        <v>217</v>
      </c>
      <c r="B197" s="8">
        <f>ช่องคีย์!AF135</f>
        <v>0</v>
      </c>
      <c r="C197" s="8">
        <f>ช่องคีย์!AG135</f>
        <v>0</v>
      </c>
      <c r="D197" s="8">
        <f>ช่องคีย์!AH135</f>
        <v>0</v>
      </c>
      <c r="E197" s="8">
        <f>ช่องคีย์!AI135</f>
        <v>0</v>
      </c>
      <c r="F197" s="8">
        <f>ช่องคีย์!AJ135</f>
        <v>0</v>
      </c>
      <c r="G197" s="8">
        <f>ช่องคีย์!AK135</f>
        <v>0</v>
      </c>
      <c r="H197" s="8">
        <f>ช่องคีย์!AL135</f>
        <v>0</v>
      </c>
      <c r="I197" s="8">
        <f>ช่องคีย์!AM135</f>
        <v>0</v>
      </c>
      <c r="J197" s="8">
        <f>ช่องคีย์!AN135</f>
        <v>0</v>
      </c>
      <c r="K197" s="31">
        <f t="shared" si="13"/>
        <v>0</v>
      </c>
    </row>
    <row r="198" spans="1:11" ht="23.4">
      <c r="A198" s="30" t="s">
        <v>216</v>
      </c>
      <c r="B198" s="8">
        <f>ช่องคีย์!EG135</f>
        <v>0</v>
      </c>
      <c r="C198" s="8">
        <f>ช่องคีย์!EH135</f>
        <v>0</v>
      </c>
      <c r="D198" s="8">
        <f>ช่องคีย์!EI135</f>
        <v>0</v>
      </c>
      <c r="E198" s="8">
        <f>ช่องคีย์!EJ135</f>
        <v>0</v>
      </c>
      <c r="F198" s="8">
        <f>ช่องคีย์!EK135</f>
        <v>0</v>
      </c>
      <c r="G198" s="8">
        <f>ช่องคีย์!EL135</f>
        <v>0</v>
      </c>
      <c r="H198" s="8">
        <f>ช่องคีย์!EM135</f>
        <v>0</v>
      </c>
      <c r="I198" s="8">
        <f>ช่องคีย์!EN135</f>
        <v>0</v>
      </c>
      <c r="J198" s="8">
        <f>ช่องคีย์!EO135</f>
        <v>0</v>
      </c>
      <c r="K198" s="31">
        <f>+G198*H198</f>
        <v>0</v>
      </c>
    </row>
    <row r="199" spans="1:11" ht="23.4">
      <c r="A199" s="30" t="s">
        <v>188</v>
      </c>
      <c r="B199" s="8">
        <f>ช่องคีย์!AP135</f>
        <v>0</v>
      </c>
      <c r="C199" s="8">
        <f>ช่องคีย์!AQ135</f>
        <v>0</v>
      </c>
      <c r="D199" s="8">
        <f>ช่องคีย์!AR135</f>
        <v>0</v>
      </c>
      <c r="E199" s="8">
        <f>ช่องคีย์!AS135</f>
        <v>0</v>
      </c>
      <c r="F199" s="8">
        <f>ช่องคีย์!AT135</f>
        <v>0</v>
      </c>
      <c r="G199" s="8">
        <f>ช่องคีย์!AU135</f>
        <v>0</v>
      </c>
      <c r="H199" s="8">
        <f>ช่องคีย์!AV135</f>
        <v>0</v>
      </c>
      <c r="I199" s="8">
        <f>ช่องคีย์!AW135</f>
        <v>0</v>
      </c>
      <c r="J199" s="8">
        <f>ช่องคีย์!AX135</f>
        <v>0</v>
      </c>
      <c r="K199" s="31">
        <f t="shared" si="13"/>
        <v>0</v>
      </c>
    </row>
    <row r="200" spans="1:11" ht="23.4">
      <c r="A200" s="30" t="s">
        <v>244</v>
      </c>
      <c r="B200" s="8">
        <f>ช่องคีย์!V135</f>
        <v>0</v>
      </c>
      <c r="C200" s="8">
        <f>ช่องคีย์!W135</f>
        <v>0</v>
      </c>
      <c r="D200" s="8">
        <f>ช่องคีย์!X135</f>
        <v>0</v>
      </c>
      <c r="E200" s="8">
        <f>ช่องคีย์!Y135</f>
        <v>0</v>
      </c>
      <c r="F200" s="8">
        <f>ช่องคีย์!Z135</f>
        <v>0</v>
      </c>
      <c r="G200" s="8">
        <f>ช่องคีย์!AA135</f>
        <v>0</v>
      </c>
      <c r="H200" s="8">
        <f>ช่องคีย์!AB135</f>
        <v>0</v>
      </c>
      <c r="I200" s="8">
        <f>ช่องคีย์!AC135</f>
        <v>0</v>
      </c>
      <c r="J200" s="8">
        <f>ช่องคีย์!AD135</f>
        <v>0</v>
      </c>
      <c r="K200" s="31">
        <f t="shared" si="13"/>
        <v>0</v>
      </c>
    </row>
    <row r="201" spans="1:11" ht="23.4">
      <c r="A201" s="30" t="s">
        <v>246</v>
      </c>
      <c r="B201" s="8">
        <f>ช่องคีย์!FK135</f>
        <v>0</v>
      </c>
      <c r="C201" s="8">
        <f>ช่องคีย์!FL135</f>
        <v>0</v>
      </c>
      <c r="D201" s="8">
        <f>ช่องคีย์!FM135</f>
        <v>0</v>
      </c>
      <c r="E201" s="8">
        <f>ช่องคีย์!FN135</f>
        <v>0</v>
      </c>
      <c r="F201" s="8">
        <f>ช่องคีย์!FO135</f>
        <v>0</v>
      </c>
      <c r="G201" s="8">
        <f>ช่องคีย์!FP135</f>
        <v>0</v>
      </c>
      <c r="H201" s="8">
        <f>ช่องคีย์!FQ135</f>
        <v>0</v>
      </c>
      <c r="I201" s="8">
        <f>ช่องคีย์!FR135</f>
        <v>0</v>
      </c>
      <c r="J201" s="8">
        <f>ช่องคีย์!FS135</f>
        <v>0</v>
      </c>
      <c r="K201" s="31"/>
    </row>
    <row r="202" spans="1:11" ht="23.4">
      <c r="A202" s="30" t="s">
        <v>27</v>
      </c>
      <c r="B202" s="8">
        <f>ช่องคีย์!AZ135</f>
        <v>168</v>
      </c>
      <c r="C202" s="8">
        <f>ช่องคีย์!BA135</f>
        <v>0</v>
      </c>
      <c r="D202" s="8">
        <f>ช่องคีย์!BB135</f>
        <v>0</v>
      </c>
      <c r="E202" s="8">
        <f>ช่องคีย์!BC135</f>
        <v>0</v>
      </c>
      <c r="F202" s="8">
        <f>ช่องคีย์!BD135</f>
        <v>0</v>
      </c>
      <c r="G202" s="8">
        <f>ช่องคีย์!BE135</f>
        <v>0</v>
      </c>
      <c r="H202" s="8">
        <f>ช่องคีย์!BF135</f>
        <v>0</v>
      </c>
      <c r="I202" s="8">
        <f>ช่องคีย์!BG135</f>
        <v>168</v>
      </c>
      <c r="J202" s="8">
        <f>ช่องคีย์!BH135</f>
        <v>48</v>
      </c>
      <c r="K202" s="31">
        <f t="shared" si="13"/>
        <v>0</v>
      </c>
    </row>
    <row r="203" spans="1:11" ht="23.4">
      <c r="A203" s="30" t="s">
        <v>28</v>
      </c>
      <c r="B203" s="8">
        <f>ช่องคีย์!BJ135</f>
        <v>0</v>
      </c>
      <c r="C203" s="8">
        <f>ช่องคีย์!BK135</f>
        <v>0</v>
      </c>
      <c r="D203" s="8">
        <f>ช่องคีย์!BL135</f>
        <v>0</v>
      </c>
      <c r="E203" s="8">
        <f>ช่องคีย์!BM135</f>
        <v>0</v>
      </c>
      <c r="F203" s="8">
        <f>ช่องคีย์!BN135</f>
        <v>0</v>
      </c>
      <c r="G203" s="8">
        <f>ช่องคีย์!BO135</f>
        <v>0</v>
      </c>
      <c r="H203" s="8">
        <f>ช่องคีย์!BP135</f>
        <v>0</v>
      </c>
      <c r="I203" s="8">
        <f>ช่องคีย์!BV135</f>
        <v>0</v>
      </c>
      <c r="J203" s="8">
        <f>ช่องคีย์!BW135</f>
        <v>0</v>
      </c>
      <c r="K203" s="32"/>
    </row>
    <row r="204" spans="1:11" ht="23.4">
      <c r="A204" s="30" t="s">
        <v>29</v>
      </c>
      <c r="B204" s="8">
        <f>ช่องคีย์!BY135</f>
        <v>0</v>
      </c>
      <c r="C204" s="8">
        <f>ช่องคีย์!BZ135</f>
        <v>0</v>
      </c>
      <c r="D204" s="8">
        <f>ช่องคีย์!CA135</f>
        <v>0</v>
      </c>
      <c r="E204" s="8">
        <f>ช่องคีย์!CB135</f>
        <v>0</v>
      </c>
      <c r="F204" s="8">
        <f>ช่องคีย์!CC135</f>
        <v>0</v>
      </c>
      <c r="G204" s="8">
        <f>ช่องคีย์!CD135</f>
        <v>0</v>
      </c>
      <c r="H204" s="8">
        <f>ช่องคีย์!CE135</f>
        <v>0</v>
      </c>
      <c r="I204" s="8">
        <f>ช่องคีย์!CF135</f>
        <v>0</v>
      </c>
      <c r="J204" s="8">
        <f>ช่องคีย์!CG135</f>
        <v>0</v>
      </c>
      <c r="K204" s="32"/>
    </row>
    <row r="205" spans="1:11" ht="23.4">
      <c r="A205" s="30" t="s">
        <v>213</v>
      </c>
      <c r="B205" s="8">
        <f>ช่องคีย์!CS135</f>
        <v>0</v>
      </c>
      <c r="C205" s="8">
        <f>ช่องคีย์!CT135</f>
        <v>0</v>
      </c>
      <c r="D205" s="8">
        <f>ช่องคีย์!CU135</f>
        <v>0</v>
      </c>
      <c r="E205" s="8">
        <f>ช่องคีย์!CV135</f>
        <v>0</v>
      </c>
      <c r="F205" s="8">
        <f>ช่องคีย์!CW135</f>
        <v>0</v>
      </c>
      <c r="G205" s="8">
        <f>ช่องคีย์!CX135</f>
        <v>0</v>
      </c>
      <c r="H205" s="8">
        <f>ช่องคีย์!CY135</f>
        <v>0</v>
      </c>
      <c r="I205" s="8">
        <f>ช่องคีย์!CZ135</f>
        <v>0</v>
      </c>
      <c r="J205" s="8">
        <f>ช่องคีย์!DA135</f>
        <v>0</v>
      </c>
      <c r="K205" s="31">
        <f>+G205*H205</f>
        <v>0</v>
      </c>
    </row>
    <row r="206" spans="1:11" ht="23.4">
      <c r="A206" s="30" t="s">
        <v>281</v>
      </c>
      <c r="B206" s="8">
        <f>ช่องคีย์!FA135</f>
        <v>0</v>
      </c>
      <c r="C206" s="8">
        <f>ช่องคีย์!FB135</f>
        <v>0</v>
      </c>
      <c r="D206" s="8">
        <f>ช่องคีย์!FC135</f>
        <v>0</v>
      </c>
      <c r="E206" s="8">
        <f>ช่องคีย์!FD135</f>
        <v>0</v>
      </c>
      <c r="F206" s="8">
        <f>ช่องคีย์!FE135</f>
        <v>0</v>
      </c>
      <c r="G206" s="8">
        <f>ช่องคีย์!FF135</f>
        <v>0</v>
      </c>
      <c r="H206" s="8">
        <f>ช่องคีย์!FG135</f>
        <v>0</v>
      </c>
      <c r="I206" s="8">
        <f>ช่องคีย์!FH135</f>
        <v>0</v>
      </c>
      <c r="J206" s="8">
        <f>ช่องคีย์!FI135</f>
        <v>0</v>
      </c>
      <c r="K206" s="32"/>
    </row>
    <row r="207" spans="1:11" ht="23.4">
      <c r="A207" s="30" t="s">
        <v>327</v>
      </c>
      <c r="B207" s="8">
        <f>ช่องคีย์!EQ135</f>
        <v>0</v>
      </c>
      <c r="C207" s="412">
        <f>ช่องคีย์!ER135</f>
        <v>0</v>
      </c>
      <c r="D207" s="8">
        <f>ช่องคีย์!ES135</f>
        <v>0</v>
      </c>
      <c r="E207" s="8">
        <f>ช่องคีย์!ET135</f>
        <v>0</v>
      </c>
      <c r="F207" s="8">
        <f>ช่องคีย์!EU135</f>
        <v>0</v>
      </c>
      <c r="G207" s="8">
        <f>ช่องคีย์!EV135</f>
        <v>0</v>
      </c>
      <c r="H207" s="8">
        <f>ช่องคีย์!EW135</f>
        <v>0</v>
      </c>
      <c r="I207" s="412">
        <f>ช่องคีย์!EX135</f>
        <v>0</v>
      </c>
      <c r="J207" s="8">
        <f>ช่องคีย์!EY135</f>
        <v>0</v>
      </c>
      <c r="K207" s="32"/>
    </row>
    <row r="208" spans="1:11" ht="23.4">
      <c r="A208" s="11" t="s">
        <v>32</v>
      </c>
      <c r="B208" s="8">
        <f t="shared" ref="B208:G208" si="14">SUM(B192:B207)</f>
        <v>282</v>
      </c>
      <c r="C208" s="8">
        <f t="shared" si="14"/>
        <v>0</v>
      </c>
      <c r="D208" s="8">
        <v>0</v>
      </c>
      <c r="E208" s="8">
        <f t="shared" si="14"/>
        <v>0</v>
      </c>
      <c r="F208" s="8">
        <f t="shared" si="14"/>
        <v>0</v>
      </c>
      <c r="G208" s="8">
        <f t="shared" si="14"/>
        <v>0</v>
      </c>
      <c r="H208" s="8" t="e">
        <f>+K208/G208</f>
        <v>#DIV/0!</v>
      </c>
      <c r="I208" s="8">
        <f>SUM(I192:I207)</f>
        <v>282</v>
      </c>
      <c r="J208" s="35">
        <f>SUM(J192:J207)</f>
        <v>48</v>
      </c>
      <c r="K208" s="43">
        <f>SUM(K192:K207)</f>
        <v>0</v>
      </c>
    </row>
    <row r="209" spans="1:11" ht="23.4">
      <c r="A209" s="13"/>
      <c r="B209" s="13"/>
      <c r="C209" s="13"/>
      <c r="D209" s="13"/>
      <c r="E209" s="13"/>
      <c r="F209" s="13"/>
      <c r="G209" s="13"/>
      <c r="H209" s="13"/>
      <c r="I209" s="13"/>
    </row>
    <row r="210" spans="1:11" ht="23.4">
      <c r="A210" s="1458" t="s">
        <v>391</v>
      </c>
      <c r="B210" s="1458"/>
      <c r="C210" s="1458"/>
      <c r="D210" s="1458"/>
      <c r="E210" s="1458"/>
      <c r="F210" s="1458"/>
      <c r="G210" s="1458"/>
      <c r="H210" s="1458"/>
      <c r="I210" s="1458"/>
      <c r="J210" s="473"/>
      <c r="K210" s="473"/>
    </row>
    <row r="211" spans="1:11" ht="23.4">
      <c r="A211" s="1461" t="s">
        <v>201</v>
      </c>
      <c r="B211" s="1461"/>
      <c r="C211" s="1461"/>
      <c r="D211" s="1461"/>
      <c r="E211" s="1461"/>
      <c r="F211" s="1461"/>
      <c r="G211" s="1461"/>
      <c r="H211" s="1461"/>
      <c r="I211" s="1461"/>
      <c r="J211" s="473"/>
      <c r="K211" s="473"/>
    </row>
    <row r="212" spans="1:11" ht="23.4">
      <c r="A212" s="1461" t="s">
        <v>159</v>
      </c>
      <c r="B212" s="1461"/>
      <c r="C212" s="1461"/>
      <c r="D212" s="1461"/>
      <c r="E212" s="1461"/>
      <c r="F212" s="1461"/>
      <c r="G212" s="1461"/>
      <c r="H212" s="1461"/>
      <c r="I212" s="1461"/>
      <c r="J212" s="474"/>
      <c r="K212" s="473"/>
    </row>
    <row r="213" spans="1:11" ht="23.25" customHeight="1">
      <c r="A213" s="1462" t="s">
        <v>201</v>
      </c>
      <c r="B213" s="475"/>
      <c r="C213" s="1465" t="s">
        <v>50</v>
      </c>
      <c r="D213" s="1466"/>
      <c r="E213" s="1466"/>
      <c r="F213" s="1466"/>
      <c r="G213" s="1466"/>
      <c r="H213" s="1467"/>
      <c r="I213" s="475"/>
      <c r="J213" s="476"/>
      <c r="K213" s="477"/>
    </row>
    <row r="214" spans="1:11" ht="23.25" customHeight="1">
      <c r="A214" s="1463"/>
      <c r="B214" s="478" t="s">
        <v>2</v>
      </c>
      <c r="C214" s="479" t="s">
        <v>5</v>
      </c>
      <c r="D214" s="480" t="s">
        <v>6</v>
      </c>
      <c r="E214" s="480" t="s">
        <v>7</v>
      </c>
      <c r="F214" s="480" t="s">
        <v>8</v>
      </c>
      <c r="G214" s="480" t="s">
        <v>9</v>
      </c>
      <c r="H214" s="480" t="s">
        <v>10</v>
      </c>
      <c r="I214" s="481" t="s">
        <v>11</v>
      </c>
      <c r="J214" s="482" t="s">
        <v>202</v>
      </c>
      <c r="K214" s="482" t="s">
        <v>204</v>
      </c>
    </row>
    <row r="215" spans="1:11" ht="23.25" customHeight="1">
      <c r="A215" s="1463"/>
      <c r="B215" s="478" t="s">
        <v>4</v>
      </c>
      <c r="C215" s="478" t="s">
        <v>13</v>
      </c>
      <c r="D215" s="481" t="s">
        <v>51</v>
      </c>
      <c r="E215" s="481" t="s">
        <v>15</v>
      </c>
      <c r="F215" s="481" t="s">
        <v>16</v>
      </c>
      <c r="G215" s="481" t="s">
        <v>17</v>
      </c>
      <c r="H215" s="481" t="s">
        <v>18</v>
      </c>
      <c r="I215" s="481" t="s">
        <v>19</v>
      </c>
      <c r="J215" s="482" t="s">
        <v>203</v>
      </c>
      <c r="K215" s="483"/>
    </row>
    <row r="216" spans="1:11" ht="23.25" customHeight="1">
      <c r="A216" s="1464"/>
      <c r="B216" s="484" t="s">
        <v>12</v>
      </c>
      <c r="C216" s="484" t="s">
        <v>12</v>
      </c>
      <c r="D216" s="485" t="s">
        <v>12</v>
      </c>
      <c r="E216" s="485" t="s">
        <v>12</v>
      </c>
      <c r="F216" s="485" t="s">
        <v>12</v>
      </c>
      <c r="G216" s="485" t="s">
        <v>12</v>
      </c>
      <c r="H216" s="485" t="s">
        <v>20</v>
      </c>
      <c r="I216" s="484" t="s">
        <v>12</v>
      </c>
      <c r="J216" s="486"/>
      <c r="K216" s="486"/>
    </row>
    <row r="217" spans="1:11" ht="23.4">
      <c r="A217" s="487" t="s">
        <v>52</v>
      </c>
      <c r="B217" s="484">
        <f t="shared" ref="B217:K217" si="15">+B8</f>
        <v>0</v>
      </c>
      <c r="C217" s="484">
        <f t="shared" si="15"/>
        <v>0</v>
      </c>
      <c r="D217" s="484">
        <f t="shared" si="15"/>
        <v>0</v>
      </c>
      <c r="E217" s="484">
        <f t="shared" si="15"/>
        <v>0</v>
      </c>
      <c r="F217" s="484">
        <f t="shared" si="15"/>
        <v>0</v>
      </c>
      <c r="G217" s="484">
        <f t="shared" si="15"/>
        <v>0</v>
      </c>
      <c r="H217" s="484">
        <f t="shared" si="15"/>
        <v>558</v>
      </c>
      <c r="I217" s="484">
        <f t="shared" si="15"/>
        <v>0</v>
      </c>
      <c r="J217" s="484">
        <f t="shared" si="15"/>
        <v>0</v>
      </c>
      <c r="K217" s="488">
        <f t="shared" si="15"/>
        <v>0</v>
      </c>
    </row>
    <row r="218" spans="1:11" ht="23.4">
      <c r="A218" s="487" t="s">
        <v>53</v>
      </c>
      <c r="B218" s="484">
        <f t="shared" ref="B218:K218" si="16">+B34</f>
        <v>0</v>
      </c>
      <c r="C218" s="484">
        <f t="shared" si="16"/>
        <v>0</v>
      </c>
      <c r="D218" s="484">
        <f t="shared" si="16"/>
        <v>0</v>
      </c>
      <c r="E218" s="484">
        <f t="shared" si="16"/>
        <v>0</v>
      </c>
      <c r="F218" s="484">
        <f t="shared" si="16"/>
        <v>0</v>
      </c>
      <c r="G218" s="484">
        <f t="shared" si="16"/>
        <v>0</v>
      </c>
      <c r="H218" s="484">
        <f t="shared" si="16"/>
        <v>558</v>
      </c>
      <c r="I218" s="484">
        <f t="shared" si="16"/>
        <v>0</v>
      </c>
      <c r="J218" s="484">
        <f t="shared" si="16"/>
        <v>0</v>
      </c>
      <c r="K218" s="485">
        <f t="shared" si="16"/>
        <v>0</v>
      </c>
    </row>
    <row r="219" spans="1:11" ht="23.4">
      <c r="A219" s="487" t="s">
        <v>54</v>
      </c>
      <c r="B219" s="484">
        <f t="shared" ref="B219:K219" si="17">+B60</f>
        <v>0</v>
      </c>
      <c r="C219" s="484">
        <f t="shared" si="17"/>
        <v>0</v>
      </c>
      <c r="D219" s="484">
        <f t="shared" si="17"/>
        <v>0</v>
      </c>
      <c r="E219" s="484">
        <f t="shared" si="17"/>
        <v>0</v>
      </c>
      <c r="F219" s="484">
        <f t="shared" si="17"/>
        <v>0</v>
      </c>
      <c r="G219" s="484">
        <f t="shared" si="17"/>
        <v>0</v>
      </c>
      <c r="H219" s="484">
        <f t="shared" si="17"/>
        <v>558</v>
      </c>
      <c r="I219" s="484">
        <f t="shared" si="17"/>
        <v>0</v>
      </c>
      <c r="J219" s="484">
        <f t="shared" si="17"/>
        <v>0</v>
      </c>
      <c r="K219" s="485">
        <f t="shared" si="17"/>
        <v>0</v>
      </c>
    </row>
    <row r="220" spans="1:11" ht="23.4">
      <c r="A220" s="487" t="s">
        <v>55</v>
      </c>
      <c r="B220" s="484">
        <f>+B86</f>
        <v>0</v>
      </c>
      <c r="C220" s="484">
        <f t="shared" ref="C220:J220" si="18">+C86</f>
        <v>0</v>
      </c>
      <c r="D220" s="484">
        <f t="shared" si="18"/>
        <v>0</v>
      </c>
      <c r="E220" s="484">
        <f t="shared" si="18"/>
        <v>0</v>
      </c>
      <c r="F220" s="484">
        <f t="shared" si="18"/>
        <v>0</v>
      </c>
      <c r="G220" s="484">
        <f t="shared" si="18"/>
        <v>0</v>
      </c>
      <c r="H220" s="484">
        <f t="shared" si="18"/>
        <v>558</v>
      </c>
      <c r="I220" s="484">
        <f t="shared" si="18"/>
        <v>0</v>
      </c>
      <c r="J220" s="484">
        <f t="shared" si="18"/>
        <v>0</v>
      </c>
      <c r="K220" s="485">
        <f>+K86</f>
        <v>0</v>
      </c>
    </row>
    <row r="221" spans="1:11" ht="23.4">
      <c r="A221" s="487" t="s">
        <v>56</v>
      </c>
      <c r="B221" s="484">
        <f>+B114</f>
        <v>0</v>
      </c>
      <c r="C221" s="484">
        <f t="shared" ref="C221:J221" si="19">+C114</f>
        <v>0</v>
      </c>
      <c r="D221" s="484">
        <f t="shared" si="19"/>
        <v>0</v>
      </c>
      <c r="E221" s="484">
        <f t="shared" si="19"/>
        <v>0</v>
      </c>
      <c r="F221" s="484">
        <f t="shared" si="19"/>
        <v>0</v>
      </c>
      <c r="G221" s="484">
        <f t="shared" si="19"/>
        <v>0</v>
      </c>
      <c r="H221" s="484">
        <f t="shared" si="19"/>
        <v>558</v>
      </c>
      <c r="I221" s="484">
        <f t="shared" si="19"/>
        <v>0</v>
      </c>
      <c r="J221" s="484">
        <f t="shared" si="19"/>
        <v>0</v>
      </c>
      <c r="K221" s="485">
        <f>+K114</f>
        <v>0</v>
      </c>
    </row>
    <row r="222" spans="1:11" ht="23.4">
      <c r="A222" s="487" t="s">
        <v>57</v>
      </c>
      <c r="B222" s="484">
        <f>+B141</f>
        <v>0</v>
      </c>
      <c r="C222" s="484">
        <f t="shared" ref="C222:J222" si="20">+C141</f>
        <v>0</v>
      </c>
      <c r="D222" s="484">
        <f t="shared" si="20"/>
        <v>0</v>
      </c>
      <c r="E222" s="484">
        <f t="shared" si="20"/>
        <v>0</v>
      </c>
      <c r="F222" s="484">
        <f t="shared" si="20"/>
        <v>0</v>
      </c>
      <c r="G222" s="484">
        <f t="shared" si="20"/>
        <v>0</v>
      </c>
      <c r="H222" s="484">
        <f t="shared" si="20"/>
        <v>558</v>
      </c>
      <c r="I222" s="484">
        <f t="shared" si="20"/>
        <v>0</v>
      </c>
      <c r="J222" s="484">
        <f t="shared" si="20"/>
        <v>0</v>
      </c>
      <c r="K222" s="485">
        <f>+K141</f>
        <v>0</v>
      </c>
    </row>
    <row r="223" spans="1:11" ht="23.4">
      <c r="A223" s="487" t="s">
        <v>58</v>
      </c>
      <c r="B223" s="484">
        <f>+B166</f>
        <v>0</v>
      </c>
      <c r="C223" s="484">
        <f t="shared" ref="C223:K223" si="21">+C166</f>
        <v>0</v>
      </c>
      <c r="D223" s="484">
        <f t="shared" si="21"/>
        <v>0</v>
      </c>
      <c r="E223" s="484">
        <f t="shared" si="21"/>
        <v>0</v>
      </c>
      <c r="F223" s="484">
        <f t="shared" si="21"/>
        <v>0</v>
      </c>
      <c r="G223" s="484">
        <f t="shared" si="21"/>
        <v>0</v>
      </c>
      <c r="H223" s="484">
        <f t="shared" si="21"/>
        <v>558</v>
      </c>
      <c r="I223" s="484">
        <f t="shared" si="21"/>
        <v>0</v>
      </c>
      <c r="J223" s="484">
        <f t="shared" si="21"/>
        <v>0</v>
      </c>
      <c r="K223" s="484">
        <f t="shared" si="21"/>
        <v>0</v>
      </c>
    </row>
    <row r="224" spans="1:11" ht="23.4">
      <c r="A224" s="487" t="s">
        <v>59</v>
      </c>
      <c r="B224" s="489">
        <f>+B192</f>
        <v>0</v>
      </c>
      <c r="C224" s="489">
        <f t="shared" ref="C224:I224" si="22">+C192</f>
        <v>0</v>
      </c>
      <c r="D224" s="489">
        <f t="shared" si="22"/>
        <v>0</v>
      </c>
      <c r="E224" s="489">
        <f t="shared" si="22"/>
        <v>0</v>
      </c>
      <c r="F224" s="489">
        <f t="shared" si="22"/>
        <v>0</v>
      </c>
      <c r="G224" s="489">
        <f t="shared" si="22"/>
        <v>0</v>
      </c>
      <c r="H224" s="489">
        <f t="shared" si="22"/>
        <v>558</v>
      </c>
      <c r="I224" s="489">
        <f t="shared" si="22"/>
        <v>0</v>
      </c>
      <c r="J224" s="489">
        <f>+J192</f>
        <v>0</v>
      </c>
      <c r="K224" s="489">
        <f>+K192</f>
        <v>0</v>
      </c>
    </row>
    <row r="225" spans="1:11" ht="27" thickBot="1">
      <c r="A225" s="490" t="s">
        <v>32</v>
      </c>
      <c r="B225" s="491">
        <f t="shared" ref="B225:G225" si="23">SUM(B217:B224)</f>
        <v>0</v>
      </c>
      <c r="C225" s="491">
        <f t="shared" si="23"/>
        <v>0</v>
      </c>
      <c r="D225" s="491">
        <f t="shared" si="23"/>
        <v>0</v>
      </c>
      <c r="E225" s="491">
        <f t="shared" si="23"/>
        <v>0</v>
      </c>
      <c r="F225" s="491">
        <f t="shared" si="23"/>
        <v>0</v>
      </c>
      <c r="G225" s="491">
        <f t="shared" si="23"/>
        <v>0</v>
      </c>
      <c r="H225" s="492" t="e">
        <f>K225/G225</f>
        <v>#DIV/0!</v>
      </c>
      <c r="I225" s="491">
        <f>SUM(I217:I224)</f>
        <v>0</v>
      </c>
      <c r="J225" s="493">
        <f>SUM(J217:J224)</f>
        <v>0</v>
      </c>
      <c r="K225" s="494">
        <f>SUM(K217:K224)</f>
        <v>0</v>
      </c>
    </row>
    <row r="241" spans="1:11" ht="23.4">
      <c r="A241" s="1326" t="s">
        <v>391</v>
      </c>
      <c r="B241" s="1326"/>
      <c r="C241" s="1326"/>
      <c r="D241" s="1326"/>
      <c r="E241" s="1326"/>
      <c r="F241" s="1326"/>
      <c r="G241" s="1326"/>
      <c r="H241" s="1326"/>
      <c r="I241" s="1326"/>
      <c r="J241" s="69"/>
      <c r="K241" s="69"/>
    </row>
    <row r="242" spans="1:11" ht="23.4">
      <c r="A242" s="1325" t="s">
        <v>69</v>
      </c>
      <c r="B242" s="1325"/>
      <c r="C242" s="1325"/>
      <c r="D242" s="1325"/>
      <c r="E242" s="1325"/>
      <c r="F242" s="1325"/>
      <c r="G242" s="1325"/>
      <c r="H242" s="1325"/>
      <c r="I242" s="1325"/>
      <c r="J242" s="69"/>
      <c r="K242" s="69"/>
    </row>
    <row r="243" spans="1:11" ht="23.4">
      <c r="A243" s="1325" t="s">
        <v>159</v>
      </c>
      <c r="B243" s="1325"/>
      <c r="C243" s="1325"/>
      <c r="D243" s="1325"/>
      <c r="E243" s="1325"/>
      <c r="F243" s="1325"/>
      <c r="G243" s="1325"/>
      <c r="H243" s="1325"/>
      <c r="I243" s="1325"/>
      <c r="J243" s="89"/>
      <c r="K243" s="69"/>
    </row>
    <row r="244" spans="1:11" ht="23.25" customHeight="1">
      <c r="A244" s="1375" t="s">
        <v>69</v>
      </c>
      <c r="B244" s="22"/>
      <c r="C244" s="1330" t="s">
        <v>50</v>
      </c>
      <c r="D244" s="1331"/>
      <c r="E244" s="1331"/>
      <c r="F244" s="1331"/>
      <c r="G244" s="1331"/>
      <c r="H244" s="1332"/>
      <c r="I244" s="22"/>
      <c r="J244" s="71"/>
      <c r="K244" s="68"/>
    </row>
    <row r="245" spans="1:11" ht="23.25" customHeight="1">
      <c r="A245" s="1376"/>
      <c r="B245" s="23" t="s">
        <v>2</v>
      </c>
      <c r="C245" s="24" t="s">
        <v>5</v>
      </c>
      <c r="D245" s="25" t="s">
        <v>6</v>
      </c>
      <c r="E245" s="25" t="s">
        <v>7</v>
      </c>
      <c r="F245" s="25" t="s">
        <v>8</v>
      </c>
      <c r="G245" s="25" t="s">
        <v>9</v>
      </c>
      <c r="H245" s="25" t="s">
        <v>10</v>
      </c>
      <c r="I245" s="26" t="s">
        <v>11</v>
      </c>
      <c r="J245" s="70" t="s">
        <v>202</v>
      </c>
      <c r="K245" s="70" t="s">
        <v>204</v>
      </c>
    </row>
    <row r="246" spans="1:11" ht="23.25" customHeight="1">
      <c r="A246" s="1376"/>
      <c r="B246" s="23" t="s">
        <v>4</v>
      </c>
      <c r="C246" s="23" t="s">
        <v>13</v>
      </c>
      <c r="D246" s="26" t="s">
        <v>51</v>
      </c>
      <c r="E246" s="26" t="s">
        <v>15</v>
      </c>
      <c r="F246" s="26" t="s">
        <v>16</v>
      </c>
      <c r="G246" s="26" t="s">
        <v>17</v>
      </c>
      <c r="H246" s="26" t="s">
        <v>18</v>
      </c>
      <c r="I246" s="26" t="s">
        <v>19</v>
      </c>
      <c r="J246" s="70" t="s">
        <v>203</v>
      </c>
      <c r="K246" s="77"/>
    </row>
    <row r="247" spans="1:11" ht="23.25" customHeight="1">
      <c r="A247" s="1377"/>
      <c r="B247" s="27" t="s">
        <v>12</v>
      </c>
      <c r="C247" s="27" t="s">
        <v>12</v>
      </c>
      <c r="D247" s="28" t="s">
        <v>12</v>
      </c>
      <c r="E247" s="28" t="s">
        <v>12</v>
      </c>
      <c r="F247" s="28" t="s">
        <v>12</v>
      </c>
      <c r="G247" s="28" t="s">
        <v>12</v>
      </c>
      <c r="H247" s="28" t="s">
        <v>20</v>
      </c>
      <c r="I247" s="27" t="s">
        <v>12</v>
      </c>
      <c r="J247" s="72"/>
      <c r="K247" s="72"/>
    </row>
    <row r="248" spans="1:11" ht="23.4">
      <c r="A248" s="59" t="s">
        <v>52</v>
      </c>
      <c r="B248" s="27">
        <f t="shared" ref="B248:K248" si="24">+B12</f>
        <v>122</v>
      </c>
      <c r="C248" s="27">
        <f t="shared" si="24"/>
        <v>0</v>
      </c>
      <c r="D248" s="27">
        <f t="shared" si="24"/>
        <v>0</v>
      </c>
      <c r="E248" s="27">
        <f t="shared" si="24"/>
        <v>0</v>
      </c>
      <c r="F248" s="27">
        <f t="shared" si="24"/>
        <v>0</v>
      </c>
      <c r="G248" s="27">
        <f t="shared" si="24"/>
        <v>0</v>
      </c>
      <c r="H248" s="27">
        <f t="shared" si="24"/>
        <v>0</v>
      </c>
      <c r="I248" s="27">
        <f t="shared" si="24"/>
        <v>122</v>
      </c>
      <c r="J248" s="27">
        <f t="shared" si="24"/>
        <v>12</v>
      </c>
      <c r="K248" s="38">
        <f t="shared" si="24"/>
        <v>0</v>
      </c>
    </row>
    <row r="249" spans="1:11" ht="23.4">
      <c r="A249" s="59" t="s">
        <v>53</v>
      </c>
      <c r="B249" s="27">
        <f t="shared" ref="B249:K249" si="25">+B37</f>
        <v>0</v>
      </c>
      <c r="C249" s="27">
        <f t="shared" si="25"/>
        <v>0</v>
      </c>
      <c r="D249" s="27">
        <f t="shared" si="25"/>
        <v>0</v>
      </c>
      <c r="E249" s="27">
        <f t="shared" si="25"/>
        <v>0</v>
      </c>
      <c r="F249" s="27">
        <f t="shared" si="25"/>
        <v>0</v>
      </c>
      <c r="G249" s="27">
        <f t="shared" si="25"/>
        <v>0</v>
      </c>
      <c r="H249" s="27">
        <f t="shared" si="25"/>
        <v>0</v>
      </c>
      <c r="I249" s="27">
        <f t="shared" si="25"/>
        <v>0</v>
      </c>
      <c r="J249" s="27">
        <f t="shared" si="25"/>
        <v>0</v>
      </c>
      <c r="K249" s="28">
        <f t="shared" si="25"/>
        <v>0</v>
      </c>
    </row>
    <row r="250" spans="1:11" ht="23.4">
      <c r="A250" s="59" t="s">
        <v>54</v>
      </c>
      <c r="B250" s="27">
        <f t="shared" ref="B250:K250" si="26">+B63</f>
        <v>0</v>
      </c>
      <c r="C250" s="27">
        <f t="shared" si="26"/>
        <v>0</v>
      </c>
      <c r="D250" s="27">
        <f t="shared" si="26"/>
        <v>0</v>
      </c>
      <c r="E250" s="27">
        <f t="shared" si="26"/>
        <v>0</v>
      </c>
      <c r="F250" s="27">
        <f t="shared" si="26"/>
        <v>0</v>
      </c>
      <c r="G250" s="27">
        <f t="shared" si="26"/>
        <v>0</v>
      </c>
      <c r="H250" s="27">
        <f t="shared" si="26"/>
        <v>0</v>
      </c>
      <c r="I250" s="27">
        <f t="shared" si="26"/>
        <v>0</v>
      </c>
      <c r="J250" s="27">
        <f t="shared" si="26"/>
        <v>0</v>
      </c>
      <c r="K250" s="28">
        <f t="shared" si="26"/>
        <v>0</v>
      </c>
    </row>
    <row r="251" spans="1:11" ht="23.4">
      <c r="A251" s="59" t="s">
        <v>55</v>
      </c>
      <c r="B251" s="27">
        <f>+B89</f>
        <v>0</v>
      </c>
      <c r="C251" s="27">
        <f t="shared" ref="C251:K251" si="27">+C89</f>
        <v>0</v>
      </c>
      <c r="D251" s="27">
        <f t="shared" si="27"/>
        <v>0</v>
      </c>
      <c r="E251" s="27">
        <f t="shared" si="27"/>
        <v>0</v>
      </c>
      <c r="F251" s="27">
        <f t="shared" si="27"/>
        <v>0</v>
      </c>
      <c r="G251" s="27">
        <f t="shared" si="27"/>
        <v>0</v>
      </c>
      <c r="H251" s="27">
        <f t="shared" si="27"/>
        <v>0</v>
      </c>
      <c r="I251" s="27">
        <f t="shared" si="27"/>
        <v>0</v>
      </c>
      <c r="J251" s="27">
        <f t="shared" si="27"/>
        <v>0</v>
      </c>
      <c r="K251" s="28">
        <f t="shared" si="27"/>
        <v>0</v>
      </c>
    </row>
    <row r="252" spans="1:11" ht="23.4">
      <c r="A252" s="59" t="s">
        <v>56</v>
      </c>
      <c r="B252" s="27">
        <f>+B117</f>
        <v>0</v>
      </c>
      <c r="C252" s="27">
        <f t="shared" ref="C252:K252" si="28">+C117</f>
        <v>0</v>
      </c>
      <c r="D252" s="27">
        <f t="shared" si="28"/>
        <v>0</v>
      </c>
      <c r="E252" s="27">
        <f t="shared" si="28"/>
        <v>0</v>
      </c>
      <c r="F252" s="27">
        <f t="shared" si="28"/>
        <v>0</v>
      </c>
      <c r="G252" s="27">
        <f t="shared" si="28"/>
        <v>0</v>
      </c>
      <c r="H252" s="27">
        <f t="shared" si="28"/>
        <v>0</v>
      </c>
      <c r="I252" s="27">
        <f t="shared" si="28"/>
        <v>0</v>
      </c>
      <c r="J252" s="27">
        <f t="shared" si="28"/>
        <v>0</v>
      </c>
      <c r="K252" s="28">
        <f t="shared" si="28"/>
        <v>0</v>
      </c>
    </row>
    <row r="253" spans="1:11" ht="23.4">
      <c r="A253" s="59" t="s">
        <v>57</v>
      </c>
      <c r="B253" s="27">
        <f>+B144</f>
        <v>326</v>
      </c>
      <c r="C253" s="27">
        <f t="shared" ref="C253:K253" si="29">+C144</f>
        <v>0</v>
      </c>
      <c r="D253" s="27">
        <f t="shared" si="29"/>
        <v>0</v>
      </c>
      <c r="E253" s="27">
        <f t="shared" si="29"/>
        <v>0</v>
      </c>
      <c r="F253" s="27">
        <f t="shared" si="29"/>
        <v>0</v>
      </c>
      <c r="G253" s="27">
        <f t="shared" si="29"/>
        <v>0</v>
      </c>
      <c r="H253" s="27">
        <f t="shared" si="29"/>
        <v>0</v>
      </c>
      <c r="I253" s="27">
        <f t="shared" si="29"/>
        <v>326</v>
      </c>
      <c r="J253" s="27">
        <f t="shared" si="29"/>
        <v>24</v>
      </c>
      <c r="K253" s="28">
        <f t="shared" si="29"/>
        <v>0</v>
      </c>
    </row>
    <row r="254" spans="1:11" ht="23.4">
      <c r="A254" s="59" t="s">
        <v>58</v>
      </c>
      <c r="B254" s="27">
        <f>+B169</f>
        <v>0</v>
      </c>
      <c r="C254" s="27">
        <f t="shared" ref="C254:K254" si="30">+C169</f>
        <v>0</v>
      </c>
      <c r="D254" s="27">
        <f t="shared" si="30"/>
        <v>0</v>
      </c>
      <c r="E254" s="27">
        <f t="shared" si="30"/>
        <v>0</v>
      </c>
      <c r="F254" s="27">
        <f t="shared" si="30"/>
        <v>0</v>
      </c>
      <c r="G254" s="27">
        <f t="shared" si="30"/>
        <v>0</v>
      </c>
      <c r="H254" s="27">
        <f t="shared" si="30"/>
        <v>0</v>
      </c>
      <c r="I254" s="27">
        <f t="shared" si="30"/>
        <v>0</v>
      </c>
      <c r="J254" s="27">
        <f t="shared" si="30"/>
        <v>0</v>
      </c>
      <c r="K254" s="28">
        <f t="shared" si="30"/>
        <v>0</v>
      </c>
    </row>
    <row r="255" spans="1:11" ht="23.4">
      <c r="A255" s="59" t="s">
        <v>59</v>
      </c>
      <c r="B255" s="20">
        <f>+B195</f>
        <v>114</v>
      </c>
      <c r="C255" s="20">
        <f t="shared" ref="C255:K255" si="31">+C195</f>
        <v>0</v>
      </c>
      <c r="D255" s="20">
        <f t="shared" si="31"/>
        <v>0</v>
      </c>
      <c r="E255" s="20">
        <f t="shared" si="31"/>
        <v>0</v>
      </c>
      <c r="F255" s="20">
        <f t="shared" si="31"/>
        <v>0</v>
      </c>
      <c r="G255" s="20">
        <f t="shared" si="31"/>
        <v>0</v>
      </c>
      <c r="H255" s="20">
        <f t="shared" si="31"/>
        <v>0</v>
      </c>
      <c r="I255" s="20">
        <f t="shared" si="31"/>
        <v>114</v>
      </c>
      <c r="J255" s="20">
        <f t="shared" si="31"/>
        <v>0</v>
      </c>
      <c r="K255" s="20">
        <f t="shared" si="31"/>
        <v>0</v>
      </c>
    </row>
    <row r="256" spans="1:11" ht="27" thickBot="1">
      <c r="A256" s="29" t="s">
        <v>32</v>
      </c>
      <c r="B256" s="491">
        <f t="shared" ref="B256:G256" si="32">SUM(B248:B255)</f>
        <v>562</v>
      </c>
      <c r="C256" s="491">
        <f t="shared" si="32"/>
        <v>0</v>
      </c>
      <c r="D256" s="491">
        <f t="shared" si="32"/>
        <v>0</v>
      </c>
      <c r="E256" s="491">
        <f t="shared" si="32"/>
        <v>0</v>
      </c>
      <c r="F256" s="491">
        <f t="shared" si="32"/>
        <v>0</v>
      </c>
      <c r="G256" s="491">
        <f t="shared" si="32"/>
        <v>0</v>
      </c>
      <c r="H256" s="492" t="e">
        <f>K256/G256</f>
        <v>#DIV/0!</v>
      </c>
      <c r="I256" s="491">
        <f>SUM(I248:I255)</f>
        <v>562</v>
      </c>
      <c r="J256" s="493">
        <f>SUM(J248:J255)</f>
        <v>36</v>
      </c>
      <c r="K256" s="494">
        <f>SUM(K248:K255)</f>
        <v>0</v>
      </c>
    </row>
    <row r="273" spans="1:11" ht="23.4">
      <c r="A273" s="1326" t="s">
        <v>391</v>
      </c>
      <c r="B273" s="1326"/>
      <c r="C273" s="1326"/>
      <c r="D273" s="1326"/>
      <c r="E273" s="1326"/>
      <c r="F273" s="1326"/>
      <c r="G273" s="1326"/>
      <c r="H273" s="1326"/>
      <c r="I273" s="1326"/>
      <c r="J273" s="69"/>
      <c r="K273" s="69"/>
    </row>
    <row r="274" spans="1:11" ht="23.4">
      <c r="A274" s="1325" t="s">
        <v>186</v>
      </c>
      <c r="B274" s="1325"/>
      <c r="C274" s="1325"/>
      <c r="D274" s="1325"/>
      <c r="E274" s="1325"/>
      <c r="F274" s="1325"/>
      <c r="G274" s="1325"/>
      <c r="H274" s="1325"/>
      <c r="I274" s="1325"/>
      <c r="J274" s="69"/>
      <c r="K274" s="69"/>
    </row>
    <row r="275" spans="1:11" ht="23.4">
      <c r="A275" s="1325" t="s">
        <v>159</v>
      </c>
      <c r="B275" s="1325"/>
      <c r="C275" s="1325"/>
      <c r="D275" s="1325"/>
      <c r="E275" s="1325"/>
      <c r="F275" s="1325"/>
      <c r="G275" s="1325"/>
      <c r="H275" s="1325"/>
      <c r="I275" s="1325"/>
      <c r="J275" s="89"/>
      <c r="K275" s="69"/>
    </row>
    <row r="276" spans="1:11" ht="23.25" customHeight="1">
      <c r="A276" s="1375" t="s">
        <v>186</v>
      </c>
      <c r="B276" s="22"/>
      <c r="C276" s="1330" t="s">
        <v>50</v>
      </c>
      <c r="D276" s="1331"/>
      <c r="E276" s="1331"/>
      <c r="F276" s="1331"/>
      <c r="G276" s="1331"/>
      <c r="H276" s="1332"/>
      <c r="I276" s="22"/>
      <c r="J276" s="71"/>
      <c r="K276" s="68"/>
    </row>
    <row r="277" spans="1:11" ht="23.25" customHeight="1">
      <c r="A277" s="1376"/>
      <c r="B277" s="23" t="s">
        <v>2</v>
      </c>
      <c r="C277" s="24" t="s">
        <v>5</v>
      </c>
      <c r="D277" s="25" t="s">
        <v>6</v>
      </c>
      <c r="E277" s="25" t="s">
        <v>7</v>
      </c>
      <c r="F277" s="25" t="s">
        <v>8</v>
      </c>
      <c r="G277" s="25" t="s">
        <v>9</v>
      </c>
      <c r="H277" s="25" t="s">
        <v>10</v>
      </c>
      <c r="I277" s="26" t="s">
        <v>11</v>
      </c>
      <c r="J277" s="70" t="s">
        <v>202</v>
      </c>
      <c r="K277" s="70" t="s">
        <v>204</v>
      </c>
    </row>
    <row r="278" spans="1:11" ht="23.25" customHeight="1">
      <c r="A278" s="1376"/>
      <c r="B278" s="23" t="s">
        <v>4</v>
      </c>
      <c r="C278" s="23" t="s">
        <v>13</v>
      </c>
      <c r="D278" s="26" t="s">
        <v>51</v>
      </c>
      <c r="E278" s="26" t="s">
        <v>15</v>
      </c>
      <c r="F278" s="26" t="s">
        <v>16</v>
      </c>
      <c r="G278" s="26" t="s">
        <v>17</v>
      </c>
      <c r="H278" s="26" t="s">
        <v>18</v>
      </c>
      <c r="I278" s="26" t="s">
        <v>19</v>
      </c>
      <c r="J278" s="70" t="s">
        <v>203</v>
      </c>
      <c r="K278" s="77"/>
    </row>
    <row r="279" spans="1:11" ht="23.25" customHeight="1">
      <c r="A279" s="1377"/>
      <c r="B279" s="27" t="s">
        <v>12</v>
      </c>
      <c r="C279" s="27" t="s">
        <v>12</v>
      </c>
      <c r="D279" s="28" t="s">
        <v>12</v>
      </c>
      <c r="E279" s="28" t="s">
        <v>12</v>
      </c>
      <c r="F279" s="28" t="s">
        <v>12</v>
      </c>
      <c r="G279" s="28" t="s">
        <v>12</v>
      </c>
      <c r="H279" s="28" t="s">
        <v>20</v>
      </c>
      <c r="I279" s="27" t="s">
        <v>12</v>
      </c>
      <c r="J279" s="72"/>
      <c r="K279" s="72"/>
    </row>
    <row r="280" spans="1:11" ht="23.4">
      <c r="A280" s="59" t="s">
        <v>52</v>
      </c>
      <c r="B280" s="27">
        <f t="shared" ref="B280:K280" si="33">+B9</f>
        <v>0</v>
      </c>
      <c r="C280" s="27">
        <f t="shared" si="33"/>
        <v>0</v>
      </c>
      <c r="D280" s="27">
        <f t="shared" si="33"/>
        <v>0</v>
      </c>
      <c r="E280" s="27">
        <f t="shared" si="33"/>
        <v>0</v>
      </c>
      <c r="F280" s="27">
        <f t="shared" si="33"/>
        <v>0</v>
      </c>
      <c r="G280" s="27">
        <f t="shared" si="33"/>
        <v>0</v>
      </c>
      <c r="H280" s="27">
        <f t="shared" si="33"/>
        <v>0</v>
      </c>
      <c r="I280" s="27">
        <f t="shared" si="33"/>
        <v>0</v>
      </c>
      <c r="J280" s="27">
        <f t="shared" si="33"/>
        <v>0</v>
      </c>
      <c r="K280" s="28">
        <f t="shared" si="33"/>
        <v>0</v>
      </c>
    </row>
    <row r="281" spans="1:11" ht="23.4">
      <c r="A281" s="59" t="s">
        <v>53</v>
      </c>
      <c r="B281" s="27">
        <f t="shared" ref="B281:K281" si="34">+B38</f>
        <v>0</v>
      </c>
      <c r="C281" s="27">
        <f t="shared" si="34"/>
        <v>0</v>
      </c>
      <c r="D281" s="27">
        <f t="shared" si="34"/>
        <v>0</v>
      </c>
      <c r="E281" s="27">
        <f t="shared" si="34"/>
        <v>0</v>
      </c>
      <c r="F281" s="27">
        <f t="shared" si="34"/>
        <v>0</v>
      </c>
      <c r="G281" s="27">
        <f t="shared" si="34"/>
        <v>0</v>
      </c>
      <c r="H281" s="27">
        <f t="shared" si="34"/>
        <v>0</v>
      </c>
      <c r="I281" s="27">
        <f t="shared" si="34"/>
        <v>0</v>
      </c>
      <c r="J281" s="27">
        <f t="shared" si="34"/>
        <v>0</v>
      </c>
      <c r="K281" s="28">
        <f t="shared" si="34"/>
        <v>0</v>
      </c>
    </row>
    <row r="282" spans="1:11" ht="23.4">
      <c r="A282" s="59" t="s">
        <v>54</v>
      </c>
      <c r="B282" s="27"/>
      <c r="C282" s="27"/>
      <c r="D282" s="27"/>
      <c r="E282" s="27"/>
      <c r="F282" s="27"/>
      <c r="G282" s="27"/>
      <c r="H282" s="27"/>
      <c r="I282" s="27"/>
      <c r="J282" s="27"/>
      <c r="K282" s="28">
        <v>0</v>
      </c>
    </row>
    <row r="283" spans="1:11" ht="23.4">
      <c r="A283" s="59" t="s">
        <v>55</v>
      </c>
      <c r="B283" s="27">
        <f>+B90</f>
        <v>0</v>
      </c>
      <c r="C283" s="27">
        <f t="shared" ref="C283:K283" si="35">+C90</f>
        <v>0</v>
      </c>
      <c r="D283" s="27">
        <f t="shared" si="35"/>
        <v>0</v>
      </c>
      <c r="E283" s="27">
        <f t="shared" si="35"/>
        <v>0</v>
      </c>
      <c r="F283" s="27">
        <f t="shared" si="35"/>
        <v>0</v>
      </c>
      <c r="G283" s="27">
        <f t="shared" si="35"/>
        <v>0</v>
      </c>
      <c r="H283" s="27">
        <f t="shared" si="35"/>
        <v>0</v>
      </c>
      <c r="I283" s="27">
        <f t="shared" si="35"/>
        <v>0</v>
      </c>
      <c r="J283" s="27">
        <f t="shared" si="35"/>
        <v>0</v>
      </c>
      <c r="K283" s="28">
        <f t="shared" si="35"/>
        <v>0</v>
      </c>
    </row>
    <row r="284" spans="1:11" ht="23.4">
      <c r="A284" s="59" t="s">
        <v>56</v>
      </c>
      <c r="B284" s="27"/>
      <c r="C284" s="27"/>
      <c r="D284" s="27"/>
      <c r="E284" s="27"/>
      <c r="F284" s="27"/>
      <c r="G284" s="27"/>
      <c r="H284" s="27"/>
      <c r="I284" s="27"/>
      <c r="J284" s="27"/>
      <c r="K284" s="28">
        <v>0</v>
      </c>
    </row>
    <row r="285" spans="1:11" ht="23.4">
      <c r="A285" s="59" t="s">
        <v>57</v>
      </c>
      <c r="B285" s="27"/>
      <c r="C285" s="27"/>
      <c r="D285" s="27"/>
      <c r="E285" s="27"/>
      <c r="F285" s="27"/>
      <c r="G285" s="27"/>
      <c r="H285" s="27"/>
      <c r="I285" s="27"/>
      <c r="J285" s="27"/>
      <c r="K285" s="28">
        <v>0</v>
      </c>
    </row>
    <row r="286" spans="1:11" ht="23.4">
      <c r="A286" s="59" t="s">
        <v>58</v>
      </c>
      <c r="B286" s="27"/>
      <c r="C286" s="27"/>
      <c r="D286" s="27"/>
      <c r="E286" s="27"/>
      <c r="F286" s="27"/>
      <c r="G286" s="27"/>
      <c r="H286" s="27"/>
      <c r="I286" s="27"/>
      <c r="J286" s="27"/>
      <c r="K286" s="28">
        <f>+K203</f>
        <v>0</v>
      </c>
    </row>
    <row r="287" spans="1:11" ht="23.4">
      <c r="A287" s="59" t="s">
        <v>59</v>
      </c>
      <c r="B287" s="20"/>
      <c r="C287" s="20"/>
      <c r="D287" s="20"/>
      <c r="E287" s="20"/>
      <c r="F287" s="20"/>
      <c r="G287" s="20"/>
      <c r="H287" s="20"/>
      <c r="I287" s="20"/>
      <c r="J287" s="20"/>
      <c r="K287" s="20">
        <f>+K694</f>
        <v>0</v>
      </c>
    </row>
    <row r="288" spans="1:11" ht="27" thickBot="1">
      <c r="A288" s="29" t="s">
        <v>32</v>
      </c>
      <c r="B288" s="491">
        <f t="shared" ref="B288:G288" si="36">SUM(B280:B287)</f>
        <v>0</v>
      </c>
      <c r="C288" s="491">
        <f t="shared" si="36"/>
        <v>0</v>
      </c>
      <c r="D288" s="491">
        <f t="shared" si="36"/>
        <v>0</v>
      </c>
      <c r="E288" s="491">
        <f t="shared" si="36"/>
        <v>0</v>
      </c>
      <c r="F288" s="491">
        <f t="shared" si="36"/>
        <v>0</v>
      </c>
      <c r="G288" s="491">
        <f t="shared" si="36"/>
        <v>0</v>
      </c>
      <c r="H288" s="492" t="e">
        <f>K288/G288</f>
        <v>#DIV/0!</v>
      </c>
      <c r="I288" s="491">
        <f>SUM(I280:I287)</f>
        <v>0</v>
      </c>
      <c r="J288" s="493">
        <f>SUM(J280:J287)</f>
        <v>0</v>
      </c>
      <c r="K288" s="494">
        <f>SUM(K280:K287)</f>
        <v>0</v>
      </c>
    </row>
    <row r="305" spans="1:11" ht="23.4">
      <c r="A305" s="1326" t="s">
        <v>391</v>
      </c>
      <c r="B305" s="1326"/>
      <c r="C305" s="1326"/>
      <c r="D305" s="1326"/>
      <c r="E305" s="1326"/>
      <c r="F305" s="1326"/>
      <c r="G305" s="1326"/>
      <c r="H305" s="1326"/>
      <c r="I305" s="1326"/>
      <c r="J305" s="69"/>
      <c r="K305" s="69"/>
    </row>
    <row r="306" spans="1:11" ht="23.4">
      <c r="A306" s="1325" t="s">
        <v>261</v>
      </c>
      <c r="B306" s="1325"/>
      <c r="C306" s="1325"/>
      <c r="D306" s="1325"/>
      <c r="E306" s="1325"/>
      <c r="F306" s="1325"/>
      <c r="G306" s="1325"/>
      <c r="H306" s="1325"/>
      <c r="I306" s="1325"/>
      <c r="J306" s="69"/>
      <c r="K306" s="69"/>
    </row>
    <row r="307" spans="1:11" ht="23.4">
      <c r="A307" s="1325" t="s">
        <v>159</v>
      </c>
      <c r="B307" s="1325"/>
      <c r="C307" s="1325"/>
      <c r="D307" s="1325"/>
      <c r="E307" s="1325"/>
      <c r="F307" s="1325"/>
      <c r="G307" s="1325"/>
      <c r="H307" s="1325"/>
      <c r="I307" s="1325"/>
      <c r="J307" s="89"/>
      <c r="K307" s="69"/>
    </row>
    <row r="308" spans="1:11" ht="23.25" customHeight="1">
      <c r="A308" s="1375" t="s">
        <v>261</v>
      </c>
      <c r="B308" s="22"/>
      <c r="C308" s="1330" t="s">
        <v>50</v>
      </c>
      <c r="D308" s="1331"/>
      <c r="E308" s="1331"/>
      <c r="F308" s="1331"/>
      <c r="G308" s="1331"/>
      <c r="H308" s="1332"/>
      <c r="I308" s="22"/>
      <c r="J308" s="71"/>
      <c r="K308" s="68"/>
    </row>
    <row r="309" spans="1:11" ht="23.25" customHeight="1">
      <c r="A309" s="1376"/>
      <c r="B309" s="23" t="s">
        <v>2</v>
      </c>
      <c r="C309" s="24" t="s">
        <v>5</v>
      </c>
      <c r="D309" s="25" t="s">
        <v>6</v>
      </c>
      <c r="E309" s="25" t="s">
        <v>7</v>
      </c>
      <c r="F309" s="25" t="s">
        <v>8</v>
      </c>
      <c r="G309" s="25" t="s">
        <v>9</v>
      </c>
      <c r="H309" s="25" t="s">
        <v>10</v>
      </c>
      <c r="I309" s="26" t="s">
        <v>11</v>
      </c>
      <c r="J309" s="70" t="s">
        <v>202</v>
      </c>
      <c r="K309" s="70" t="s">
        <v>204</v>
      </c>
    </row>
    <row r="310" spans="1:11" ht="23.25" customHeight="1">
      <c r="A310" s="1376"/>
      <c r="B310" s="23" t="s">
        <v>4</v>
      </c>
      <c r="C310" s="23" t="s">
        <v>13</v>
      </c>
      <c r="D310" s="26" t="s">
        <v>51</v>
      </c>
      <c r="E310" s="26" t="s">
        <v>15</v>
      </c>
      <c r="F310" s="26" t="s">
        <v>16</v>
      </c>
      <c r="G310" s="26" t="s">
        <v>17</v>
      </c>
      <c r="H310" s="26" t="s">
        <v>18</v>
      </c>
      <c r="I310" s="26" t="s">
        <v>19</v>
      </c>
      <c r="J310" s="70" t="s">
        <v>203</v>
      </c>
      <c r="K310" s="77"/>
    </row>
    <row r="311" spans="1:11" ht="23.25" customHeight="1">
      <c r="A311" s="1377"/>
      <c r="B311" s="27" t="s">
        <v>12</v>
      </c>
      <c r="C311" s="27" t="s">
        <v>12</v>
      </c>
      <c r="D311" s="28" t="s">
        <v>12</v>
      </c>
      <c r="E311" s="28" t="s">
        <v>12</v>
      </c>
      <c r="F311" s="28" t="s">
        <v>12</v>
      </c>
      <c r="G311" s="28" t="s">
        <v>12</v>
      </c>
      <c r="H311" s="28" t="s">
        <v>20</v>
      </c>
      <c r="I311" s="27" t="s">
        <v>12</v>
      </c>
      <c r="J311" s="72"/>
      <c r="K311" s="72"/>
    </row>
    <row r="312" spans="1:11" ht="23.4">
      <c r="A312" s="59" t="s">
        <v>52</v>
      </c>
      <c r="B312" s="27">
        <f>+B79</f>
        <v>0</v>
      </c>
      <c r="C312" s="27">
        <f t="shared" ref="C312:K312" si="37">+C79</f>
        <v>0</v>
      </c>
      <c r="D312" s="27">
        <f t="shared" si="37"/>
        <v>0</v>
      </c>
      <c r="E312" s="27">
        <f t="shared" si="37"/>
        <v>0</v>
      </c>
      <c r="F312" s="27">
        <f t="shared" si="37"/>
        <v>0</v>
      </c>
      <c r="G312" s="27">
        <f t="shared" si="37"/>
        <v>0</v>
      </c>
      <c r="H312" s="27">
        <f t="shared" si="37"/>
        <v>0</v>
      </c>
      <c r="I312" s="27">
        <f t="shared" si="37"/>
        <v>0</v>
      </c>
      <c r="J312" s="27">
        <f t="shared" si="37"/>
        <v>0</v>
      </c>
      <c r="K312" s="38">
        <f t="shared" si="37"/>
        <v>0</v>
      </c>
    </row>
    <row r="313" spans="1:11" ht="23.4">
      <c r="A313" s="59" t="s">
        <v>53</v>
      </c>
      <c r="B313" s="27">
        <v>0</v>
      </c>
      <c r="C313" s="27">
        <v>0</v>
      </c>
      <c r="D313" s="27">
        <v>0</v>
      </c>
      <c r="E313" s="27">
        <f t="shared" ref="E313:K313" si="38">+E106</f>
        <v>0</v>
      </c>
      <c r="F313" s="27">
        <f t="shared" si="38"/>
        <v>0</v>
      </c>
      <c r="G313" s="27">
        <v>0</v>
      </c>
      <c r="H313" s="27">
        <f t="shared" si="38"/>
        <v>0</v>
      </c>
      <c r="I313" s="27">
        <v>0</v>
      </c>
      <c r="J313" s="27">
        <v>0</v>
      </c>
      <c r="K313" s="28">
        <f t="shared" si="38"/>
        <v>0</v>
      </c>
    </row>
    <row r="314" spans="1:11" ht="23.4">
      <c r="A314" s="59" t="s">
        <v>54</v>
      </c>
      <c r="B314" s="27">
        <v>0</v>
      </c>
      <c r="C314" s="27">
        <v>0</v>
      </c>
      <c r="D314" s="27">
        <v>0</v>
      </c>
      <c r="E314" s="27">
        <v>0</v>
      </c>
      <c r="F314" s="27">
        <v>0</v>
      </c>
      <c r="G314" s="27">
        <v>0</v>
      </c>
      <c r="H314" s="27">
        <v>0</v>
      </c>
      <c r="I314" s="27">
        <v>0</v>
      </c>
      <c r="J314" s="27">
        <v>0</v>
      </c>
      <c r="K314" s="28">
        <v>0</v>
      </c>
    </row>
    <row r="315" spans="1:11" ht="23.4">
      <c r="A315" s="59" t="s">
        <v>55</v>
      </c>
      <c r="B315" s="27">
        <v>0</v>
      </c>
      <c r="C315" s="27">
        <v>0</v>
      </c>
      <c r="D315" s="27">
        <v>0</v>
      </c>
      <c r="E315" s="27">
        <v>0</v>
      </c>
      <c r="F315" s="27">
        <v>0</v>
      </c>
      <c r="G315" s="27">
        <v>0</v>
      </c>
      <c r="H315" s="27">
        <v>0</v>
      </c>
      <c r="I315" s="27">
        <v>0</v>
      </c>
      <c r="J315" s="27">
        <v>0</v>
      </c>
      <c r="K315" s="28">
        <v>0</v>
      </c>
    </row>
    <row r="316" spans="1:11" ht="23.4">
      <c r="A316" s="59" t="s">
        <v>56</v>
      </c>
      <c r="B316" s="27">
        <v>0</v>
      </c>
      <c r="C316" s="27">
        <v>0</v>
      </c>
      <c r="D316" s="27">
        <v>0</v>
      </c>
      <c r="E316" s="27">
        <v>0</v>
      </c>
      <c r="F316" s="27">
        <v>0</v>
      </c>
      <c r="G316" s="27">
        <v>0</v>
      </c>
      <c r="H316" s="27">
        <v>0</v>
      </c>
      <c r="I316" s="27">
        <v>0</v>
      </c>
      <c r="J316" s="27">
        <v>0</v>
      </c>
      <c r="K316" s="28">
        <v>0</v>
      </c>
    </row>
    <row r="317" spans="1:11" ht="23.4">
      <c r="A317" s="59" t="s">
        <v>57</v>
      </c>
      <c r="B317" s="27">
        <v>0</v>
      </c>
      <c r="C317" s="27">
        <v>0</v>
      </c>
      <c r="D317" s="27">
        <v>0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8">
        <v>0</v>
      </c>
    </row>
    <row r="318" spans="1:11" ht="23.4">
      <c r="A318" s="59" t="s">
        <v>58</v>
      </c>
      <c r="B318" s="27">
        <f>+B234</f>
        <v>0</v>
      </c>
      <c r="C318" s="27">
        <f t="shared" ref="C318:K318" si="39">+C234</f>
        <v>0</v>
      </c>
      <c r="D318" s="27">
        <f t="shared" si="39"/>
        <v>0</v>
      </c>
      <c r="E318" s="27">
        <f t="shared" si="39"/>
        <v>0</v>
      </c>
      <c r="F318" s="27">
        <f t="shared" si="39"/>
        <v>0</v>
      </c>
      <c r="G318" s="27">
        <f t="shared" si="39"/>
        <v>0</v>
      </c>
      <c r="H318" s="27">
        <f t="shared" si="39"/>
        <v>0</v>
      </c>
      <c r="I318" s="27">
        <f t="shared" si="39"/>
        <v>0</v>
      </c>
      <c r="J318" s="27">
        <f t="shared" si="39"/>
        <v>0</v>
      </c>
      <c r="K318" s="28">
        <f t="shared" si="39"/>
        <v>0</v>
      </c>
    </row>
    <row r="319" spans="1:11" ht="23.4">
      <c r="A319" s="59" t="s">
        <v>59</v>
      </c>
      <c r="B319" s="20">
        <f>+B259</f>
        <v>0</v>
      </c>
      <c r="C319" s="20">
        <f t="shared" ref="C319:K319" si="40">+C259</f>
        <v>0</v>
      </c>
      <c r="D319" s="20">
        <f t="shared" si="40"/>
        <v>0</v>
      </c>
      <c r="E319" s="20">
        <f t="shared" si="40"/>
        <v>0</v>
      </c>
      <c r="F319" s="20">
        <f t="shared" si="40"/>
        <v>0</v>
      </c>
      <c r="G319" s="20">
        <f t="shared" si="40"/>
        <v>0</v>
      </c>
      <c r="H319" s="20">
        <f t="shared" si="40"/>
        <v>0</v>
      </c>
      <c r="I319" s="20">
        <f t="shared" si="40"/>
        <v>0</v>
      </c>
      <c r="J319" s="20">
        <f t="shared" si="40"/>
        <v>0</v>
      </c>
      <c r="K319" s="20">
        <f t="shared" si="40"/>
        <v>0</v>
      </c>
    </row>
    <row r="320" spans="1:11" ht="27" thickBot="1">
      <c r="A320" s="29" t="s">
        <v>32</v>
      </c>
      <c r="B320" s="491">
        <f t="shared" ref="B320:G320" si="41">SUM(B312:B319)</f>
        <v>0</v>
      </c>
      <c r="C320" s="491">
        <f t="shared" si="41"/>
        <v>0</v>
      </c>
      <c r="D320" s="491">
        <f t="shared" si="41"/>
        <v>0</v>
      </c>
      <c r="E320" s="491">
        <f t="shared" si="41"/>
        <v>0</v>
      </c>
      <c r="F320" s="491">
        <f t="shared" si="41"/>
        <v>0</v>
      </c>
      <c r="G320" s="491">
        <f t="shared" si="41"/>
        <v>0</v>
      </c>
      <c r="H320" s="492" t="e">
        <f>K320/G320</f>
        <v>#DIV/0!</v>
      </c>
      <c r="I320" s="491">
        <f>SUM(I312:I319)</f>
        <v>0</v>
      </c>
      <c r="J320" s="493">
        <f>SUM(J312:J319)</f>
        <v>0</v>
      </c>
      <c r="K320" s="494">
        <f>SUM(K312:K319)</f>
        <v>0</v>
      </c>
    </row>
    <row r="330" spans="1:11" ht="23.4">
      <c r="A330" s="1326" t="s">
        <v>391</v>
      </c>
      <c r="B330" s="1326"/>
      <c r="C330" s="1326"/>
      <c r="D330" s="1326"/>
      <c r="E330" s="1326"/>
      <c r="F330" s="1326"/>
      <c r="G330" s="1326"/>
      <c r="H330" s="1326"/>
      <c r="I330" s="1326"/>
      <c r="J330" s="69"/>
      <c r="K330" s="69"/>
    </row>
    <row r="331" spans="1:11" ht="23.4">
      <c r="A331" s="1325" t="s">
        <v>238</v>
      </c>
      <c r="B331" s="1325"/>
      <c r="C331" s="1325"/>
      <c r="D331" s="1325"/>
      <c r="E331" s="1325"/>
      <c r="F331" s="1325"/>
      <c r="G331" s="1325"/>
      <c r="H331" s="1325"/>
      <c r="I331" s="1325"/>
      <c r="J331" s="69"/>
      <c r="K331" s="69"/>
    </row>
    <row r="332" spans="1:11" ht="23.4">
      <c r="A332" s="1325" t="s">
        <v>159</v>
      </c>
      <c r="B332" s="1325"/>
      <c r="C332" s="1325"/>
      <c r="D332" s="1325"/>
      <c r="E332" s="1325"/>
      <c r="F332" s="1325"/>
      <c r="G332" s="1325"/>
      <c r="H332" s="1325"/>
      <c r="I332" s="1325"/>
      <c r="J332" s="89"/>
      <c r="K332" s="69"/>
    </row>
    <row r="333" spans="1:11" ht="23.25" customHeight="1">
      <c r="A333" s="1352" t="s">
        <v>268</v>
      </c>
      <c r="B333" s="22"/>
      <c r="C333" s="1330" t="s">
        <v>50</v>
      </c>
      <c r="D333" s="1331"/>
      <c r="E333" s="1331"/>
      <c r="F333" s="1331"/>
      <c r="G333" s="1331"/>
      <c r="H333" s="1332"/>
      <c r="I333" s="22"/>
      <c r="J333" s="71"/>
      <c r="K333" s="68"/>
    </row>
    <row r="334" spans="1:11" ht="23.25" customHeight="1">
      <c r="A334" s="1353"/>
      <c r="B334" s="23" t="s">
        <v>2</v>
      </c>
      <c r="C334" s="24" t="s">
        <v>5</v>
      </c>
      <c r="D334" s="25" t="s">
        <v>6</v>
      </c>
      <c r="E334" s="25" t="s">
        <v>7</v>
      </c>
      <c r="F334" s="25" t="s">
        <v>8</v>
      </c>
      <c r="G334" s="25" t="s">
        <v>9</v>
      </c>
      <c r="H334" s="25" t="s">
        <v>10</v>
      </c>
      <c r="I334" s="26" t="s">
        <v>11</v>
      </c>
      <c r="J334" s="70" t="s">
        <v>202</v>
      </c>
      <c r="K334" s="70" t="s">
        <v>204</v>
      </c>
    </row>
    <row r="335" spans="1:11" ht="23.25" customHeight="1">
      <c r="A335" s="1353"/>
      <c r="B335" s="23" t="s">
        <v>4</v>
      </c>
      <c r="C335" s="23" t="s">
        <v>13</v>
      </c>
      <c r="D335" s="26" t="s">
        <v>51</v>
      </c>
      <c r="E335" s="26" t="s">
        <v>15</v>
      </c>
      <c r="F335" s="26" t="s">
        <v>16</v>
      </c>
      <c r="G335" s="26" t="s">
        <v>17</v>
      </c>
      <c r="H335" s="26" t="s">
        <v>18</v>
      </c>
      <c r="I335" s="26" t="s">
        <v>19</v>
      </c>
      <c r="J335" s="70" t="s">
        <v>203</v>
      </c>
      <c r="K335" s="77"/>
    </row>
    <row r="336" spans="1:11" ht="23.25" customHeight="1">
      <c r="A336" s="1354"/>
      <c r="B336" s="27" t="s">
        <v>12</v>
      </c>
      <c r="C336" s="27" t="s">
        <v>12</v>
      </c>
      <c r="D336" s="28" t="s">
        <v>12</v>
      </c>
      <c r="E336" s="28" t="s">
        <v>12</v>
      </c>
      <c r="F336" s="28" t="s">
        <v>12</v>
      </c>
      <c r="G336" s="28" t="s">
        <v>12</v>
      </c>
      <c r="H336" s="28" t="s">
        <v>20</v>
      </c>
      <c r="I336" s="27" t="s">
        <v>12</v>
      </c>
      <c r="J336" s="72"/>
      <c r="K336" s="72"/>
    </row>
    <row r="337" spans="1:11" ht="23.4">
      <c r="A337" s="59" t="s">
        <v>52</v>
      </c>
      <c r="B337" s="27">
        <f>+B14</f>
        <v>0</v>
      </c>
      <c r="C337" s="27">
        <v>0</v>
      </c>
      <c r="D337" s="27">
        <v>0</v>
      </c>
      <c r="E337" s="27">
        <v>0</v>
      </c>
      <c r="F337" s="27">
        <v>0</v>
      </c>
      <c r="G337" s="27">
        <v>0</v>
      </c>
      <c r="H337" s="27">
        <v>0</v>
      </c>
      <c r="I337" s="27">
        <f>+I14</f>
        <v>0</v>
      </c>
      <c r="J337" s="27">
        <f>+J14</f>
        <v>7</v>
      </c>
      <c r="K337" s="38">
        <v>0</v>
      </c>
    </row>
    <row r="338" spans="1:11" ht="23.4">
      <c r="A338" s="59" t="s">
        <v>53</v>
      </c>
      <c r="B338" s="27">
        <f t="shared" ref="B338:K338" si="42">+B74</f>
        <v>0</v>
      </c>
      <c r="C338" s="27">
        <f t="shared" si="42"/>
        <v>0</v>
      </c>
      <c r="D338" s="27">
        <f t="shared" si="42"/>
        <v>0</v>
      </c>
      <c r="E338" s="27">
        <f t="shared" si="42"/>
        <v>0</v>
      </c>
      <c r="F338" s="27">
        <f t="shared" si="42"/>
        <v>0</v>
      </c>
      <c r="G338" s="27">
        <f t="shared" si="42"/>
        <v>0</v>
      </c>
      <c r="H338" s="27">
        <f t="shared" si="42"/>
        <v>0</v>
      </c>
      <c r="I338" s="27">
        <f t="shared" si="42"/>
        <v>0</v>
      </c>
      <c r="J338" s="27">
        <f t="shared" si="42"/>
        <v>0</v>
      </c>
      <c r="K338" s="28">
        <f t="shared" si="42"/>
        <v>0</v>
      </c>
    </row>
    <row r="339" spans="1:11" ht="23.4">
      <c r="A339" s="59" t="s">
        <v>54</v>
      </c>
      <c r="B339" s="27">
        <f t="shared" ref="B339:K339" si="43">+B65</f>
        <v>0</v>
      </c>
      <c r="C339" s="27">
        <f t="shared" si="43"/>
        <v>0</v>
      </c>
      <c r="D339" s="27">
        <f t="shared" si="43"/>
        <v>0</v>
      </c>
      <c r="E339" s="27">
        <f t="shared" si="43"/>
        <v>0</v>
      </c>
      <c r="F339" s="27">
        <f t="shared" si="43"/>
        <v>0</v>
      </c>
      <c r="G339" s="27">
        <f t="shared" si="43"/>
        <v>0</v>
      </c>
      <c r="H339" s="27">
        <f t="shared" si="43"/>
        <v>0</v>
      </c>
      <c r="I339" s="27">
        <f t="shared" si="43"/>
        <v>0</v>
      </c>
      <c r="J339" s="27">
        <f t="shared" si="43"/>
        <v>0</v>
      </c>
      <c r="K339" s="28">
        <f t="shared" si="43"/>
        <v>0</v>
      </c>
    </row>
    <row r="340" spans="1:11" ht="23.4">
      <c r="A340" s="59" t="s">
        <v>55</v>
      </c>
      <c r="B340" s="27">
        <f t="shared" ref="B340:K340" si="44">+B92</f>
        <v>0</v>
      </c>
      <c r="C340" s="27">
        <f t="shared" si="44"/>
        <v>0</v>
      </c>
      <c r="D340" s="27">
        <f t="shared" si="44"/>
        <v>0</v>
      </c>
      <c r="E340" s="27">
        <f t="shared" si="44"/>
        <v>0</v>
      </c>
      <c r="F340" s="27">
        <f t="shared" si="44"/>
        <v>0</v>
      </c>
      <c r="G340" s="27">
        <f t="shared" si="44"/>
        <v>0</v>
      </c>
      <c r="H340" s="27">
        <f t="shared" si="44"/>
        <v>0</v>
      </c>
      <c r="I340" s="27">
        <f t="shared" si="44"/>
        <v>0</v>
      </c>
      <c r="J340" s="27">
        <f t="shared" si="44"/>
        <v>0</v>
      </c>
      <c r="K340" s="28">
        <f t="shared" si="44"/>
        <v>0</v>
      </c>
    </row>
    <row r="341" spans="1:11" ht="23.4">
      <c r="A341" s="59" t="s">
        <v>56</v>
      </c>
      <c r="B341" s="27">
        <f t="shared" ref="B341:K341" si="45">+B119</f>
        <v>0</v>
      </c>
      <c r="C341" s="27">
        <f t="shared" si="45"/>
        <v>0</v>
      </c>
      <c r="D341" s="27">
        <f t="shared" si="45"/>
        <v>0</v>
      </c>
      <c r="E341" s="27">
        <f t="shared" si="45"/>
        <v>0</v>
      </c>
      <c r="F341" s="27">
        <f t="shared" si="45"/>
        <v>0</v>
      </c>
      <c r="G341" s="27">
        <f t="shared" si="45"/>
        <v>0</v>
      </c>
      <c r="H341" s="27">
        <f t="shared" si="45"/>
        <v>0</v>
      </c>
      <c r="I341" s="27">
        <f t="shared" si="45"/>
        <v>0</v>
      </c>
      <c r="J341" s="27">
        <f t="shared" si="45"/>
        <v>0</v>
      </c>
      <c r="K341" s="28">
        <f t="shared" si="45"/>
        <v>0</v>
      </c>
    </row>
    <row r="342" spans="1:11" ht="23.4">
      <c r="A342" s="59" t="s">
        <v>57</v>
      </c>
      <c r="B342" s="27">
        <v>0</v>
      </c>
      <c r="C342" s="27">
        <v>0</v>
      </c>
      <c r="D342" s="27">
        <v>0</v>
      </c>
      <c r="E342" s="27">
        <v>0</v>
      </c>
      <c r="F342" s="27">
        <v>0</v>
      </c>
      <c r="G342" s="27">
        <v>0</v>
      </c>
      <c r="H342" s="27">
        <v>0</v>
      </c>
      <c r="I342" s="27">
        <v>0</v>
      </c>
      <c r="J342" s="27">
        <v>0</v>
      </c>
      <c r="K342" s="28">
        <v>0</v>
      </c>
    </row>
    <row r="343" spans="1:11" ht="23.4">
      <c r="A343" s="59" t="s">
        <v>58</v>
      </c>
      <c r="B343" s="27">
        <f t="shared" ref="B343:K343" si="46">+B171</f>
        <v>0</v>
      </c>
      <c r="C343" s="27">
        <f t="shared" si="46"/>
        <v>0</v>
      </c>
      <c r="D343" s="27">
        <f t="shared" si="46"/>
        <v>0</v>
      </c>
      <c r="E343" s="27">
        <f t="shared" si="46"/>
        <v>0</v>
      </c>
      <c r="F343" s="27">
        <f t="shared" si="46"/>
        <v>0</v>
      </c>
      <c r="G343" s="27">
        <f t="shared" si="46"/>
        <v>0</v>
      </c>
      <c r="H343" s="27">
        <f t="shared" si="46"/>
        <v>0</v>
      </c>
      <c r="I343" s="27">
        <f t="shared" si="46"/>
        <v>0</v>
      </c>
      <c r="J343" s="27">
        <f t="shared" si="46"/>
        <v>0</v>
      </c>
      <c r="K343" s="28">
        <f t="shared" si="46"/>
        <v>0</v>
      </c>
    </row>
    <row r="344" spans="1:11" ht="23.4">
      <c r="A344" s="59" t="s">
        <v>59</v>
      </c>
      <c r="B344" s="20">
        <f t="shared" ref="B344:K344" si="47">+B197</f>
        <v>0</v>
      </c>
      <c r="C344" s="20">
        <f t="shared" si="47"/>
        <v>0</v>
      </c>
      <c r="D344" s="20">
        <f t="shared" si="47"/>
        <v>0</v>
      </c>
      <c r="E344" s="20">
        <f t="shared" si="47"/>
        <v>0</v>
      </c>
      <c r="F344" s="20">
        <f t="shared" si="47"/>
        <v>0</v>
      </c>
      <c r="G344" s="20">
        <f t="shared" si="47"/>
        <v>0</v>
      </c>
      <c r="H344" s="20">
        <f t="shared" si="47"/>
        <v>0</v>
      </c>
      <c r="I344" s="20">
        <f t="shared" si="47"/>
        <v>0</v>
      </c>
      <c r="J344" s="20">
        <f t="shared" si="47"/>
        <v>0</v>
      </c>
      <c r="K344" s="20">
        <f t="shared" si="47"/>
        <v>0</v>
      </c>
    </row>
    <row r="345" spans="1:11" ht="27" thickBot="1">
      <c r="A345" s="29" t="s">
        <v>32</v>
      </c>
      <c r="B345" s="491">
        <f t="shared" ref="B345:G345" si="48">SUM(B337:B344)</f>
        <v>0</v>
      </c>
      <c r="C345" s="491">
        <f t="shared" si="48"/>
        <v>0</v>
      </c>
      <c r="D345" s="491">
        <f t="shared" si="48"/>
        <v>0</v>
      </c>
      <c r="E345" s="491">
        <f t="shared" si="48"/>
        <v>0</v>
      </c>
      <c r="F345" s="491">
        <f t="shared" si="48"/>
        <v>0</v>
      </c>
      <c r="G345" s="491">
        <f t="shared" si="48"/>
        <v>0</v>
      </c>
      <c r="H345" s="492" t="e">
        <f>K345/G345</f>
        <v>#DIV/0!</v>
      </c>
      <c r="I345" s="491">
        <f>SUM(I337:I344)</f>
        <v>0</v>
      </c>
      <c r="J345" s="493">
        <f>SUM(J337:J344)</f>
        <v>7</v>
      </c>
      <c r="K345" s="494">
        <f>SUM(K337:K344)</f>
        <v>0</v>
      </c>
    </row>
    <row r="362" spans="1:11" ht="23.4">
      <c r="A362" s="1326" t="s">
        <v>391</v>
      </c>
      <c r="B362" s="1326"/>
      <c r="C362" s="1326"/>
      <c r="D362" s="1326"/>
      <c r="E362" s="1326"/>
      <c r="F362" s="1326"/>
      <c r="G362" s="1326"/>
      <c r="H362" s="1326"/>
      <c r="I362" s="1326"/>
      <c r="J362" s="69"/>
      <c r="K362" s="69"/>
    </row>
    <row r="363" spans="1:11" ht="23.4">
      <c r="A363" s="1325" t="s">
        <v>243</v>
      </c>
      <c r="B363" s="1325"/>
      <c r="C363" s="1325"/>
      <c r="D363" s="1325"/>
      <c r="E363" s="1325"/>
      <c r="F363" s="1325"/>
      <c r="G363" s="1325"/>
      <c r="H363" s="1325"/>
      <c r="I363" s="1325"/>
      <c r="J363" s="69"/>
      <c r="K363" s="69"/>
    </row>
    <row r="364" spans="1:11" ht="23.4">
      <c r="A364" s="1325" t="s">
        <v>159</v>
      </c>
      <c r="B364" s="1325"/>
      <c r="C364" s="1325"/>
      <c r="D364" s="1325"/>
      <c r="E364" s="1325"/>
      <c r="F364" s="1325"/>
      <c r="G364" s="1325"/>
      <c r="H364" s="1325"/>
      <c r="I364" s="1325"/>
      <c r="J364" s="89"/>
      <c r="K364" s="69"/>
    </row>
    <row r="365" spans="1:11" ht="23.4">
      <c r="A365" s="1352" t="s">
        <v>267</v>
      </c>
      <c r="B365" s="22"/>
      <c r="C365" s="1330" t="s">
        <v>50</v>
      </c>
      <c r="D365" s="1331"/>
      <c r="E365" s="1331"/>
      <c r="F365" s="1331"/>
      <c r="G365" s="1331"/>
      <c r="H365" s="1332"/>
      <c r="I365" s="22"/>
      <c r="J365" s="71"/>
      <c r="K365" s="68"/>
    </row>
    <row r="366" spans="1:11" ht="23.4">
      <c r="A366" s="1353"/>
      <c r="B366" s="23" t="s">
        <v>2</v>
      </c>
      <c r="C366" s="24" t="s">
        <v>5</v>
      </c>
      <c r="D366" s="25" t="s">
        <v>6</v>
      </c>
      <c r="E366" s="25" t="s">
        <v>7</v>
      </c>
      <c r="F366" s="25" t="s">
        <v>8</v>
      </c>
      <c r="G366" s="25" t="s">
        <v>9</v>
      </c>
      <c r="H366" s="25" t="s">
        <v>10</v>
      </c>
      <c r="I366" s="26" t="s">
        <v>11</v>
      </c>
      <c r="J366" s="70" t="s">
        <v>202</v>
      </c>
      <c r="K366" s="70" t="s">
        <v>204</v>
      </c>
    </row>
    <row r="367" spans="1:11" ht="23.4">
      <c r="A367" s="1353"/>
      <c r="B367" s="23" t="s">
        <v>4</v>
      </c>
      <c r="C367" s="23" t="s">
        <v>13</v>
      </c>
      <c r="D367" s="26" t="s">
        <v>51</v>
      </c>
      <c r="E367" s="26" t="s">
        <v>15</v>
      </c>
      <c r="F367" s="26" t="s">
        <v>16</v>
      </c>
      <c r="G367" s="26" t="s">
        <v>17</v>
      </c>
      <c r="H367" s="26" t="s">
        <v>18</v>
      </c>
      <c r="I367" s="26" t="s">
        <v>19</v>
      </c>
      <c r="J367" s="70" t="s">
        <v>203</v>
      </c>
      <c r="K367" s="77"/>
    </row>
    <row r="368" spans="1:11" ht="23.4">
      <c r="A368" s="1354"/>
      <c r="B368" s="27" t="s">
        <v>12</v>
      </c>
      <c r="C368" s="27" t="s">
        <v>12</v>
      </c>
      <c r="D368" s="28" t="s">
        <v>12</v>
      </c>
      <c r="E368" s="28" t="s">
        <v>12</v>
      </c>
      <c r="F368" s="28" t="s">
        <v>12</v>
      </c>
      <c r="G368" s="28" t="s">
        <v>12</v>
      </c>
      <c r="H368" s="28" t="s">
        <v>20</v>
      </c>
      <c r="I368" s="27" t="s">
        <v>12</v>
      </c>
      <c r="J368" s="72"/>
      <c r="K368" s="72"/>
    </row>
    <row r="369" spans="1:11" ht="23.4">
      <c r="A369" s="59" t="s">
        <v>52</v>
      </c>
      <c r="B369" s="27">
        <f t="shared" ref="B369:K369" si="49">+B15</f>
        <v>0</v>
      </c>
      <c r="C369" s="27">
        <f t="shared" si="49"/>
        <v>0</v>
      </c>
      <c r="D369" s="27">
        <f t="shared" si="49"/>
        <v>0</v>
      </c>
      <c r="E369" s="27">
        <f t="shared" si="49"/>
        <v>0</v>
      </c>
      <c r="F369" s="27">
        <f t="shared" si="49"/>
        <v>0</v>
      </c>
      <c r="G369" s="27">
        <f t="shared" si="49"/>
        <v>0</v>
      </c>
      <c r="H369" s="27">
        <f t="shared" si="49"/>
        <v>0</v>
      </c>
      <c r="I369" s="27">
        <f t="shared" si="49"/>
        <v>0</v>
      </c>
      <c r="J369" s="27">
        <f t="shared" si="49"/>
        <v>0</v>
      </c>
      <c r="K369" s="38">
        <f t="shared" si="49"/>
        <v>0</v>
      </c>
    </row>
    <row r="370" spans="1:11" ht="23.4">
      <c r="A370" s="59" t="s">
        <v>53</v>
      </c>
      <c r="B370" s="27">
        <f t="shared" ref="B370:K370" si="50">+B48</f>
        <v>0</v>
      </c>
      <c r="C370" s="27">
        <f t="shared" si="50"/>
        <v>0</v>
      </c>
      <c r="D370" s="27">
        <f t="shared" si="50"/>
        <v>0</v>
      </c>
      <c r="E370" s="27">
        <f t="shared" si="50"/>
        <v>0</v>
      </c>
      <c r="F370" s="27">
        <f t="shared" si="50"/>
        <v>0</v>
      </c>
      <c r="G370" s="27">
        <f t="shared" si="50"/>
        <v>0</v>
      </c>
      <c r="H370" s="27">
        <f t="shared" si="50"/>
        <v>0</v>
      </c>
      <c r="I370" s="27">
        <f t="shared" si="50"/>
        <v>0</v>
      </c>
      <c r="J370" s="27">
        <f t="shared" si="50"/>
        <v>0</v>
      </c>
      <c r="K370" s="38">
        <f t="shared" si="50"/>
        <v>0</v>
      </c>
    </row>
    <row r="371" spans="1:11" ht="23.4">
      <c r="A371" s="59" t="s">
        <v>54</v>
      </c>
      <c r="B371" s="27">
        <f t="shared" ref="B371:K371" si="51">+B73</f>
        <v>0</v>
      </c>
      <c r="C371" s="27">
        <f t="shared" si="51"/>
        <v>0</v>
      </c>
      <c r="D371" s="27">
        <f t="shared" si="51"/>
        <v>0</v>
      </c>
      <c r="E371" s="27">
        <f t="shared" si="51"/>
        <v>0</v>
      </c>
      <c r="F371" s="27">
        <f t="shared" si="51"/>
        <v>0</v>
      </c>
      <c r="G371" s="27">
        <f t="shared" si="51"/>
        <v>0</v>
      </c>
      <c r="H371" s="27">
        <f t="shared" si="51"/>
        <v>0</v>
      </c>
      <c r="I371" s="27">
        <f t="shared" si="51"/>
        <v>0</v>
      </c>
      <c r="J371" s="27">
        <f t="shared" si="51"/>
        <v>0</v>
      </c>
      <c r="K371" s="28">
        <f t="shared" si="51"/>
        <v>0</v>
      </c>
    </row>
    <row r="372" spans="1:11" ht="23.4">
      <c r="A372" s="59" t="s">
        <v>55</v>
      </c>
      <c r="B372" s="27">
        <f t="shared" ref="B372:K372" si="52">+B93</f>
        <v>0</v>
      </c>
      <c r="C372" s="27">
        <f t="shared" si="52"/>
        <v>0</v>
      </c>
      <c r="D372" s="27">
        <f t="shared" si="52"/>
        <v>0</v>
      </c>
      <c r="E372" s="27">
        <f t="shared" si="52"/>
        <v>0</v>
      </c>
      <c r="F372" s="27">
        <f t="shared" si="52"/>
        <v>0</v>
      </c>
      <c r="G372" s="27">
        <f t="shared" si="52"/>
        <v>0</v>
      </c>
      <c r="H372" s="27">
        <f t="shared" si="52"/>
        <v>0</v>
      </c>
      <c r="I372" s="27">
        <f t="shared" si="52"/>
        <v>0</v>
      </c>
      <c r="J372" s="27">
        <f t="shared" si="52"/>
        <v>0</v>
      </c>
      <c r="K372" s="38">
        <f t="shared" si="52"/>
        <v>0</v>
      </c>
    </row>
    <row r="373" spans="1:11" ht="23.4">
      <c r="A373" s="59" t="s">
        <v>56</v>
      </c>
      <c r="B373" s="27">
        <f t="shared" ref="B373:K373" si="53">+B120</f>
        <v>0</v>
      </c>
      <c r="C373" s="27">
        <f t="shared" si="53"/>
        <v>0</v>
      </c>
      <c r="D373" s="27">
        <f t="shared" si="53"/>
        <v>0</v>
      </c>
      <c r="E373" s="27">
        <f t="shared" si="53"/>
        <v>0</v>
      </c>
      <c r="F373" s="27">
        <f t="shared" si="53"/>
        <v>0</v>
      </c>
      <c r="G373" s="27">
        <f t="shared" si="53"/>
        <v>0</v>
      </c>
      <c r="H373" s="27">
        <f t="shared" si="53"/>
        <v>0</v>
      </c>
      <c r="I373" s="27">
        <f t="shared" si="53"/>
        <v>0</v>
      </c>
      <c r="J373" s="27">
        <f t="shared" si="53"/>
        <v>0</v>
      </c>
      <c r="K373" s="28">
        <f t="shared" si="53"/>
        <v>0</v>
      </c>
    </row>
    <row r="374" spans="1:11" ht="23.4">
      <c r="A374" s="59" t="s">
        <v>57</v>
      </c>
      <c r="B374" s="27">
        <f t="shared" ref="B374:K374" si="54">+B148</f>
        <v>0</v>
      </c>
      <c r="C374" s="27">
        <f t="shared" si="54"/>
        <v>0</v>
      </c>
      <c r="D374" s="27">
        <f t="shared" si="54"/>
        <v>0</v>
      </c>
      <c r="E374" s="27">
        <f t="shared" si="54"/>
        <v>0</v>
      </c>
      <c r="F374" s="27">
        <f t="shared" si="54"/>
        <v>0</v>
      </c>
      <c r="G374" s="27">
        <f t="shared" si="54"/>
        <v>0</v>
      </c>
      <c r="H374" s="27">
        <f t="shared" si="54"/>
        <v>0</v>
      </c>
      <c r="I374" s="27">
        <f t="shared" si="54"/>
        <v>0</v>
      </c>
      <c r="J374" s="27">
        <f t="shared" si="54"/>
        <v>0</v>
      </c>
      <c r="K374" s="28">
        <f t="shared" si="54"/>
        <v>0</v>
      </c>
    </row>
    <row r="375" spans="1:11" ht="23.4">
      <c r="A375" s="59" t="s">
        <v>58</v>
      </c>
      <c r="B375" s="27">
        <f t="shared" ref="B375:K375" si="55">+B172</f>
        <v>0</v>
      </c>
      <c r="C375" s="27">
        <f t="shared" si="55"/>
        <v>0</v>
      </c>
      <c r="D375" s="27">
        <f t="shared" si="55"/>
        <v>0</v>
      </c>
      <c r="E375" s="27">
        <f t="shared" si="55"/>
        <v>0</v>
      </c>
      <c r="F375" s="27">
        <f t="shared" si="55"/>
        <v>0</v>
      </c>
      <c r="G375" s="27">
        <f t="shared" si="55"/>
        <v>0</v>
      </c>
      <c r="H375" s="27">
        <f t="shared" si="55"/>
        <v>0</v>
      </c>
      <c r="I375" s="27">
        <f t="shared" si="55"/>
        <v>0</v>
      </c>
      <c r="J375" s="27">
        <f t="shared" si="55"/>
        <v>0</v>
      </c>
      <c r="K375" s="28">
        <f t="shared" si="55"/>
        <v>0</v>
      </c>
    </row>
    <row r="376" spans="1:11" ht="23.4">
      <c r="A376" s="59" t="s">
        <v>59</v>
      </c>
      <c r="B376" s="20">
        <f t="shared" ref="B376:K376" si="56">+B198</f>
        <v>0</v>
      </c>
      <c r="C376" s="20">
        <f t="shared" si="56"/>
        <v>0</v>
      </c>
      <c r="D376" s="20">
        <f t="shared" si="56"/>
        <v>0</v>
      </c>
      <c r="E376" s="20">
        <f t="shared" si="56"/>
        <v>0</v>
      </c>
      <c r="F376" s="20">
        <f t="shared" si="56"/>
        <v>0</v>
      </c>
      <c r="G376" s="20">
        <f t="shared" si="56"/>
        <v>0</v>
      </c>
      <c r="H376" s="20">
        <f t="shared" si="56"/>
        <v>0</v>
      </c>
      <c r="I376" s="20">
        <f t="shared" si="56"/>
        <v>0</v>
      </c>
      <c r="J376" s="20">
        <f t="shared" si="56"/>
        <v>0</v>
      </c>
      <c r="K376" s="20">
        <f t="shared" si="56"/>
        <v>0</v>
      </c>
    </row>
    <row r="377" spans="1:11" ht="27" thickBot="1">
      <c r="A377" s="29" t="s">
        <v>32</v>
      </c>
      <c r="B377" s="491">
        <f t="shared" ref="B377:G377" si="57">SUM(B369:B376)</f>
        <v>0</v>
      </c>
      <c r="C377" s="491">
        <f t="shared" si="57"/>
        <v>0</v>
      </c>
      <c r="D377" s="491">
        <f t="shared" si="57"/>
        <v>0</v>
      </c>
      <c r="E377" s="491">
        <f t="shared" si="57"/>
        <v>0</v>
      </c>
      <c r="F377" s="491">
        <f t="shared" si="57"/>
        <v>0</v>
      </c>
      <c r="G377" s="491">
        <f t="shared" si="57"/>
        <v>0</v>
      </c>
      <c r="H377" s="492" t="e">
        <f>K377/G377</f>
        <v>#DIV/0!</v>
      </c>
      <c r="I377" s="491">
        <f>SUM(I369:I376)</f>
        <v>0</v>
      </c>
      <c r="J377" s="493">
        <f>SUM(J369:J376)</f>
        <v>0</v>
      </c>
      <c r="K377" s="494">
        <f>SUM(K369:K376)</f>
        <v>0</v>
      </c>
    </row>
    <row r="395" spans="1:11" ht="23.4">
      <c r="A395" s="1349" t="s">
        <v>391</v>
      </c>
      <c r="B395" s="1349"/>
      <c r="C395" s="1349"/>
      <c r="D395" s="1349"/>
      <c r="E395" s="1349"/>
      <c r="F395" s="1349"/>
      <c r="G395" s="1349"/>
      <c r="H395" s="1349"/>
      <c r="I395" s="1349"/>
      <c r="J395" s="126"/>
      <c r="K395" s="126"/>
    </row>
    <row r="396" spans="1:11" ht="23.4">
      <c r="A396" s="1350" t="s">
        <v>27</v>
      </c>
      <c r="B396" s="1350"/>
      <c r="C396" s="1350"/>
      <c r="D396" s="1350"/>
      <c r="E396" s="1350"/>
      <c r="F396" s="1350"/>
      <c r="G396" s="1350"/>
      <c r="H396" s="1350"/>
      <c r="I396" s="1350"/>
      <c r="J396" s="126"/>
      <c r="K396" s="126"/>
    </row>
    <row r="397" spans="1:11" ht="23.4">
      <c r="A397" s="1350" t="s">
        <v>159</v>
      </c>
      <c r="B397" s="1350"/>
      <c r="C397" s="1350"/>
      <c r="D397" s="1350"/>
      <c r="E397" s="1350"/>
      <c r="F397" s="1350"/>
      <c r="G397" s="1350"/>
      <c r="H397" s="1350"/>
      <c r="I397" s="1350"/>
      <c r="J397" s="217"/>
      <c r="K397" s="126"/>
    </row>
    <row r="398" spans="1:11" ht="23.4">
      <c r="A398" s="1358" t="s">
        <v>27</v>
      </c>
      <c r="B398" s="110"/>
      <c r="C398" s="1361" t="s">
        <v>50</v>
      </c>
      <c r="D398" s="1362"/>
      <c r="E398" s="1362"/>
      <c r="F398" s="1362"/>
      <c r="G398" s="1362"/>
      <c r="H398" s="1363"/>
      <c r="I398" s="110"/>
      <c r="J398" s="132"/>
      <c r="K398" s="132"/>
    </row>
    <row r="399" spans="1:11" ht="23.4">
      <c r="A399" s="1359"/>
      <c r="B399" s="112" t="s">
        <v>2</v>
      </c>
      <c r="C399" s="113" t="s">
        <v>5</v>
      </c>
      <c r="D399" s="114" t="s">
        <v>6</v>
      </c>
      <c r="E399" s="114" t="s">
        <v>7</v>
      </c>
      <c r="F399" s="114" t="s">
        <v>8</v>
      </c>
      <c r="G399" s="114" t="s">
        <v>9</v>
      </c>
      <c r="H399" s="114" t="s">
        <v>10</v>
      </c>
      <c r="I399" s="115" t="s">
        <v>11</v>
      </c>
      <c r="J399" s="116" t="s">
        <v>202</v>
      </c>
      <c r="K399" s="116" t="s">
        <v>204</v>
      </c>
    </row>
    <row r="400" spans="1:11" ht="23.4">
      <c r="A400" s="1359"/>
      <c r="B400" s="112" t="s">
        <v>4</v>
      </c>
      <c r="C400" s="112" t="s">
        <v>13</v>
      </c>
      <c r="D400" s="115" t="s">
        <v>51</v>
      </c>
      <c r="E400" s="115" t="s">
        <v>15</v>
      </c>
      <c r="F400" s="115" t="s">
        <v>16</v>
      </c>
      <c r="G400" s="115" t="s">
        <v>17</v>
      </c>
      <c r="H400" s="115" t="s">
        <v>18</v>
      </c>
      <c r="I400" s="115" t="s">
        <v>19</v>
      </c>
      <c r="J400" s="116" t="s">
        <v>203</v>
      </c>
      <c r="K400" s="116"/>
    </row>
    <row r="401" spans="1:11" ht="23.4">
      <c r="A401" s="1360"/>
      <c r="B401" s="119" t="s">
        <v>12</v>
      </c>
      <c r="C401" s="119" t="s">
        <v>12</v>
      </c>
      <c r="D401" s="120" t="s">
        <v>12</v>
      </c>
      <c r="E401" s="120" t="s">
        <v>12</v>
      </c>
      <c r="F401" s="120" t="s">
        <v>12</v>
      </c>
      <c r="G401" s="120" t="s">
        <v>12</v>
      </c>
      <c r="H401" s="120" t="s">
        <v>20</v>
      </c>
      <c r="I401" s="119" t="s">
        <v>12</v>
      </c>
      <c r="J401" s="133"/>
      <c r="K401" s="133"/>
    </row>
    <row r="402" spans="1:11" ht="23.4">
      <c r="A402" s="122" t="s">
        <v>52</v>
      </c>
      <c r="B402" s="119">
        <f t="shared" ref="B402:K402" si="58">+B19</f>
        <v>0</v>
      </c>
      <c r="C402" s="119">
        <f t="shared" si="58"/>
        <v>0</v>
      </c>
      <c r="D402" s="119">
        <f t="shared" si="58"/>
        <v>0</v>
      </c>
      <c r="E402" s="119">
        <f t="shared" si="58"/>
        <v>0</v>
      </c>
      <c r="F402" s="119">
        <f t="shared" si="58"/>
        <v>0</v>
      </c>
      <c r="G402" s="119">
        <f t="shared" si="58"/>
        <v>0</v>
      </c>
      <c r="H402" s="119">
        <f t="shared" si="58"/>
        <v>0</v>
      </c>
      <c r="I402" s="119">
        <f t="shared" si="58"/>
        <v>0</v>
      </c>
      <c r="J402" s="119">
        <f t="shared" si="58"/>
        <v>0</v>
      </c>
      <c r="K402" s="120">
        <f t="shared" si="58"/>
        <v>0</v>
      </c>
    </row>
    <row r="403" spans="1:11" ht="23.4">
      <c r="A403" s="122" t="s">
        <v>53</v>
      </c>
      <c r="B403" s="119">
        <f t="shared" ref="B403:K403" si="59">+B44</f>
        <v>55</v>
      </c>
      <c r="C403" s="119">
        <f t="shared" si="59"/>
        <v>0</v>
      </c>
      <c r="D403" s="119">
        <f t="shared" si="59"/>
        <v>0</v>
      </c>
      <c r="E403" s="119">
        <f t="shared" si="59"/>
        <v>0</v>
      </c>
      <c r="F403" s="119">
        <f t="shared" si="59"/>
        <v>0</v>
      </c>
      <c r="G403" s="119">
        <f t="shared" si="59"/>
        <v>0</v>
      </c>
      <c r="H403" s="119">
        <f t="shared" si="59"/>
        <v>0</v>
      </c>
      <c r="I403" s="119">
        <f t="shared" si="59"/>
        <v>55</v>
      </c>
      <c r="J403" s="119">
        <f t="shared" si="59"/>
        <v>7</v>
      </c>
      <c r="K403" s="120">
        <f t="shared" si="59"/>
        <v>0</v>
      </c>
    </row>
    <row r="404" spans="1:11" ht="23.4">
      <c r="A404" s="122" t="s">
        <v>54</v>
      </c>
      <c r="B404" s="119">
        <f t="shared" ref="B404:K404" si="60">+B69</f>
        <v>22</v>
      </c>
      <c r="C404" s="119">
        <f t="shared" si="60"/>
        <v>0</v>
      </c>
      <c r="D404" s="119">
        <f t="shared" si="60"/>
        <v>0</v>
      </c>
      <c r="E404" s="119">
        <f t="shared" si="60"/>
        <v>0</v>
      </c>
      <c r="F404" s="119">
        <f t="shared" si="60"/>
        <v>0</v>
      </c>
      <c r="G404" s="119">
        <f t="shared" si="60"/>
        <v>0</v>
      </c>
      <c r="H404" s="119">
        <f t="shared" si="60"/>
        <v>0</v>
      </c>
      <c r="I404" s="119">
        <f t="shared" si="60"/>
        <v>22</v>
      </c>
      <c r="J404" s="119">
        <f t="shared" si="60"/>
        <v>30</v>
      </c>
      <c r="K404" s="123">
        <f t="shared" si="60"/>
        <v>0</v>
      </c>
    </row>
    <row r="405" spans="1:11" ht="23.4">
      <c r="A405" s="122" t="s">
        <v>55</v>
      </c>
      <c r="B405" s="119">
        <f t="shared" ref="B405:K405" si="61">+B97</f>
        <v>194</v>
      </c>
      <c r="C405" s="119">
        <f t="shared" si="61"/>
        <v>0</v>
      </c>
      <c r="D405" s="119">
        <f t="shared" si="61"/>
        <v>0</v>
      </c>
      <c r="E405" s="119">
        <f t="shared" si="61"/>
        <v>0</v>
      </c>
      <c r="F405" s="119">
        <f t="shared" si="61"/>
        <v>0</v>
      </c>
      <c r="G405" s="119">
        <f t="shared" si="61"/>
        <v>0</v>
      </c>
      <c r="H405" s="119">
        <f t="shared" si="61"/>
        <v>2800</v>
      </c>
      <c r="I405" s="119">
        <f t="shared" si="61"/>
        <v>194</v>
      </c>
      <c r="J405" s="119">
        <f t="shared" si="61"/>
        <v>35</v>
      </c>
      <c r="K405" s="123">
        <f t="shared" si="61"/>
        <v>0</v>
      </c>
    </row>
    <row r="406" spans="1:11" ht="23.4">
      <c r="A406" s="122" t="s">
        <v>56</v>
      </c>
      <c r="B406" s="119">
        <f t="shared" ref="B406:K406" si="62">+B124</f>
        <v>19</v>
      </c>
      <c r="C406" s="119">
        <f t="shared" si="62"/>
        <v>0</v>
      </c>
      <c r="D406" s="119">
        <f t="shared" si="62"/>
        <v>0</v>
      </c>
      <c r="E406" s="119">
        <f t="shared" si="62"/>
        <v>0</v>
      </c>
      <c r="F406" s="119">
        <f t="shared" si="62"/>
        <v>0</v>
      </c>
      <c r="G406" s="119">
        <f t="shared" si="62"/>
        <v>0</v>
      </c>
      <c r="H406" s="119">
        <f t="shared" si="62"/>
        <v>0</v>
      </c>
      <c r="I406" s="119">
        <f t="shared" si="62"/>
        <v>19</v>
      </c>
      <c r="J406" s="119">
        <f t="shared" si="62"/>
        <v>23</v>
      </c>
      <c r="K406" s="120">
        <f t="shared" si="62"/>
        <v>0</v>
      </c>
    </row>
    <row r="407" spans="1:11" ht="23.4">
      <c r="A407" s="122" t="s">
        <v>57</v>
      </c>
      <c r="B407" s="119">
        <f t="shared" ref="B407:K407" si="63">+B152</f>
        <v>24</v>
      </c>
      <c r="C407" s="119">
        <f t="shared" si="63"/>
        <v>0</v>
      </c>
      <c r="D407" s="119">
        <f t="shared" si="63"/>
        <v>0</v>
      </c>
      <c r="E407" s="119">
        <f t="shared" si="63"/>
        <v>0</v>
      </c>
      <c r="F407" s="119">
        <f t="shared" si="63"/>
        <v>0</v>
      </c>
      <c r="G407" s="119">
        <f t="shared" si="63"/>
        <v>0</v>
      </c>
      <c r="H407" s="119">
        <f t="shared" si="63"/>
        <v>0</v>
      </c>
      <c r="I407" s="119">
        <f t="shared" si="63"/>
        <v>24</v>
      </c>
      <c r="J407" s="119">
        <f t="shared" si="63"/>
        <v>15</v>
      </c>
      <c r="K407" s="120">
        <f t="shared" si="63"/>
        <v>0</v>
      </c>
    </row>
    <row r="408" spans="1:11" ht="23.4">
      <c r="A408" s="122" t="s">
        <v>58</v>
      </c>
      <c r="B408" s="119">
        <f t="shared" ref="B408:K408" si="64">+B176</f>
        <v>77</v>
      </c>
      <c r="C408" s="119">
        <f t="shared" si="64"/>
        <v>0</v>
      </c>
      <c r="D408" s="119">
        <f t="shared" si="64"/>
        <v>0</v>
      </c>
      <c r="E408" s="119">
        <f t="shared" si="64"/>
        <v>0</v>
      </c>
      <c r="F408" s="119">
        <f t="shared" si="64"/>
        <v>0</v>
      </c>
      <c r="G408" s="119">
        <f t="shared" si="64"/>
        <v>0</v>
      </c>
      <c r="H408" s="119">
        <f t="shared" si="64"/>
        <v>2800</v>
      </c>
      <c r="I408" s="119">
        <f t="shared" si="64"/>
        <v>77</v>
      </c>
      <c r="J408" s="119">
        <f t="shared" si="64"/>
        <v>31</v>
      </c>
      <c r="K408" s="120">
        <f t="shared" si="64"/>
        <v>0</v>
      </c>
    </row>
    <row r="409" spans="1:11" ht="23.4">
      <c r="A409" s="122" t="s">
        <v>59</v>
      </c>
      <c r="B409" s="124">
        <f t="shared" ref="B409:K409" si="65">+B202</f>
        <v>168</v>
      </c>
      <c r="C409" s="124">
        <f t="shared" si="65"/>
        <v>0</v>
      </c>
      <c r="D409" s="124">
        <f t="shared" si="65"/>
        <v>0</v>
      </c>
      <c r="E409" s="124">
        <f t="shared" si="65"/>
        <v>0</v>
      </c>
      <c r="F409" s="124">
        <f t="shared" si="65"/>
        <v>0</v>
      </c>
      <c r="G409" s="124">
        <f t="shared" si="65"/>
        <v>0</v>
      </c>
      <c r="H409" s="124">
        <f t="shared" si="65"/>
        <v>0</v>
      </c>
      <c r="I409" s="124">
        <f t="shared" si="65"/>
        <v>168</v>
      </c>
      <c r="J409" s="124">
        <f t="shared" si="65"/>
        <v>48</v>
      </c>
      <c r="K409" s="124">
        <f t="shared" si="65"/>
        <v>0</v>
      </c>
    </row>
    <row r="410" spans="1:11" ht="27" thickBot="1">
      <c r="A410" s="125" t="s">
        <v>32</v>
      </c>
      <c r="B410" s="491">
        <f t="shared" ref="B410:G410" si="66">SUM(B402:B409)</f>
        <v>559</v>
      </c>
      <c r="C410" s="491">
        <f t="shared" si="66"/>
        <v>0</v>
      </c>
      <c r="D410" s="491">
        <f t="shared" si="66"/>
        <v>0</v>
      </c>
      <c r="E410" s="491">
        <f t="shared" si="66"/>
        <v>0</v>
      </c>
      <c r="F410" s="491">
        <f t="shared" si="66"/>
        <v>0</v>
      </c>
      <c r="G410" s="491">
        <f t="shared" si="66"/>
        <v>0</v>
      </c>
      <c r="H410" s="492" t="e">
        <f>K410/G410</f>
        <v>#DIV/0!</v>
      </c>
      <c r="I410" s="491">
        <f>SUM(I402:I409)</f>
        <v>559</v>
      </c>
      <c r="J410" s="493">
        <f>SUM(J402:J409)</f>
        <v>189</v>
      </c>
      <c r="K410" s="494">
        <f>SUM(K402:K409)</f>
        <v>0</v>
      </c>
    </row>
    <row r="411" spans="1:11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</row>
    <row r="427" spans="1:11" ht="23.4">
      <c r="A427" s="1326" t="s">
        <v>391</v>
      </c>
      <c r="B427" s="1326"/>
      <c r="C427" s="1326"/>
      <c r="D427" s="1326"/>
      <c r="E427" s="1326"/>
      <c r="F427" s="1326"/>
      <c r="G427" s="1326"/>
      <c r="H427" s="1326"/>
      <c r="I427" s="1326"/>
      <c r="J427" s="69"/>
      <c r="K427" s="69"/>
    </row>
    <row r="428" spans="1:11" ht="23.4">
      <c r="A428" s="1325" t="s">
        <v>188</v>
      </c>
      <c r="B428" s="1325"/>
      <c r="C428" s="1325"/>
      <c r="D428" s="1325"/>
      <c r="E428" s="1325"/>
      <c r="F428" s="1325"/>
      <c r="G428" s="1325"/>
      <c r="H428" s="1325"/>
      <c r="I428" s="1325"/>
      <c r="J428" s="69"/>
      <c r="K428" s="69"/>
    </row>
    <row r="429" spans="1:11" ht="23.4">
      <c r="A429" s="1367" t="s">
        <v>159</v>
      </c>
      <c r="B429" s="1367"/>
      <c r="C429" s="1367"/>
      <c r="D429" s="1367"/>
      <c r="E429" s="1367"/>
      <c r="F429" s="1367"/>
      <c r="G429" s="1367"/>
      <c r="H429" s="1367"/>
      <c r="I429" s="1367"/>
      <c r="J429" s="89"/>
      <c r="K429" s="69"/>
    </row>
    <row r="430" spans="1:11" ht="23.25" customHeight="1">
      <c r="A430" s="1453" t="s">
        <v>188</v>
      </c>
      <c r="B430" s="22"/>
      <c r="C430" s="1330" t="s">
        <v>50</v>
      </c>
      <c r="D430" s="1331"/>
      <c r="E430" s="1331"/>
      <c r="F430" s="1331"/>
      <c r="G430" s="1331"/>
      <c r="H430" s="1332"/>
      <c r="I430" s="22"/>
      <c r="J430" s="91"/>
      <c r="K430" s="91"/>
    </row>
    <row r="431" spans="1:11" ht="23.25" customHeight="1">
      <c r="A431" s="1454"/>
      <c r="B431" s="23" t="s">
        <v>2</v>
      </c>
      <c r="C431" s="24" t="s">
        <v>5</v>
      </c>
      <c r="D431" s="25" t="s">
        <v>6</v>
      </c>
      <c r="E431" s="25" t="s">
        <v>7</v>
      </c>
      <c r="F431" s="25" t="s">
        <v>8</v>
      </c>
      <c r="G431" s="25" t="s">
        <v>9</v>
      </c>
      <c r="H431" s="25" t="s">
        <v>10</v>
      </c>
      <c r="I431" s="26" t="s">
        <v>11</v>
      </c>
      <c r="J431" s="70" t="s">
        <v>202</v>
      </c>
      <c r="K431" s="70" t="s">
        <v>204</v>
      </c>
    </row>
    <row r="432" spans="1:11" ht="23.25" customHeight="1">
      <c r="A432" s="1454"/>
      <c r="B432" s="23" t="s">
        <v>4</v>
      </c>
      <c r="C432" s="23" t="s">
        <v>13</v>
      </c>
      <c r="D432" s="26" t="s">
        <v>51</v>
      </c>
      <c r="E432" s="26" t="s">
        <v>15</v>
      </c>
      <c r="F432" s="26" t="s">
        <v>16</v>
      </c>
      <c r="G432" s="26" t="s">
        <v>17</v>
      </c>
      <c r="H432" s="26" t="s">
        <v>18</v>
      </c>
      <c r="I432" s="26" t="s">
        <v>19</v>
      </c>
      <c r="J432" s="70" t="s">
        <v>203</v>
      </c>
      <c r="K432" s="70"/>
    </row>
    <row r="433" spans="1:11" ht="23.25" customHeight="1">
      <c r="A433" s="1455"/>
      <c r="B433" s="27" t="s">
        <v>12</v>
      </c>
      <c r="C433" s="27" t="s">
        <v>12</v>
      </c>
      <c r="D433" s="28" t="s">
        <v>12</v>
      </c>
      <c r="E433" s="28" t="s">
        <v>12</v>
      </c>
      <c r="F433" s="28" t="s">
        <v>12</v>
      </c>
      <c r="G433" s="28" t="s">
        <v>12</v>
      </c>
      <c r="H433" s="28" t="s">
        <v>20</v>
      </c>
      <c r="I433" s="27" t="s">
        <v>12</v>
      </c>
      <c r="J433" s="92"/>
      <c r="K433" s="92"/>
    </row>
    <row r="434" spans="1:11" ht="23.4">
      <c r="A434" s="59" t="s">
        <v>52</v>
      </c>
      <c r="B434" s="27">
        <f t="shared" ref="B434:K434" si="67">+B16</f>
        <v>0</v>
      </c>
      <c r="C434" s="27">
        <f t="shared" si="67"/>
        <v>0</v>
      </c>
      <c r="D434" s="27">
        <f t="shared" si="67"/>
        <v>0</v>
      </c>
      <c r="E434" s="27">
        <f t="shared" si="67"/>
        <v>0</v>
      </c>
      <c r="F434" s="27">
        <f t="shared" si="67"/>
        <v>0</v>
      </c>
      <c r="G434" s="27">
        <f t="shared" si="67"/>
        <v>0</v>
      </c>
      <c r="H434" s="27">
        <f t="shared" si="67"/>
        <v>0</v>
      </c>
      <c r="I434" s="27">
        <f t="shared" si="67"/>
        <v>0</v>
      </c>
      <c r="J434" s="27">
        <f t="shared" si="67"/>
        <v>0</v>
      </c>
      <c r="K434" s="38">
        <f t="shared" si="67"/>
        <v>0</v>
      </c>
    </row>
    <row r="435" spans="1:11" ht="23.4">
      <c r="A435" s="59" t="s">
        <v>53</v>
      </c>
      <c r="B435" s="27">
        <f t="shared" ref="B435:K435" si="68">+B41</f>
        <v>0</v>
      </c>
      <c r="C435" s="27">
        <f t="shared" si="68"/>
        <v>0</v>
      </c>
      <c r="D435" s="27">
        <f t="shared" si="68"/>
        <v>0</v>
      </c>
      <c r="E435" s="27">
        <f t="shared" si="68"/>
        <v>0</v>
      </c>
      <c r="F435" s="27">
        <f t="shared" si="68"/>
        <v>0</v>
      </c>
      <c r="G435" s="27">
        <f t="shared" si="68"/>
        <v>0</v>
      </c>
      <c r="H435" s="27">
        <f t="shared" si="68"/>
        <v>0</v>
      </c>
      <c r="I435" s="27">
        <f t="shared" si="68"/>
        <v>0</v>
      </c>
      <c r="J435" s="27">
        <f t="shared" si="68"/>
        <v>0</v>
      </c>
      <c r="K435" s="28">
        <f t="shared" si="68"/>
        <v>0</v>
      </c>
    </row>
    <row r="436" spans="1:11" ht="23.4">
      <c r="A436" s="59" t="s">
        <v>54</v>
      </c>
      <c r="B436" s="27">
        <f t="shared" ref="B436:K436" si="69">+B66</f>
        <v>0</v>
      </c>
      <c r="C436" s="27">
        <f t="shared" si="69"/>
        <v>0</v>
      </c>
      <c r="D436" s="27">
        <f t="shared" si="69"/>
        <v>0</v>
      </c>
      <c r="E436" s="27">
        <f t="shared" si="69"/>
        <v>0</v>
      </c>
      <c r="F436" s="27">
        <f t="shared" si="69"/>
        <v>0</v>
      </c>
      <c r="G436" s="27">
        <f t="shared" si="69"/>
        <v>0</v>
      </c>
      <c r="H436" s="27">
        <f t="shared" si="69"/>
        <v>0</v>
      </c>
      <c r="I436" s="27">
        <f t="shared" si="69"/>
        <v>0</v>
      </c>
      <c r="J436" s="27">
        <f t="shared" si="69"/>
        <v>0</v>
      </c>
      <c r="K436" s="28">
        <f t="shared" si="69"/>
        <v>0</v>
      </c>
    </row>
    <row r="437" spans="1:11" ht="23.4">
      <c r="A437" s="59" t="s">
        <v>55</v>
      </c>
      <c r="B437" s="27">
        <f t="shared" ref="B437:K437" si="70">+B94</f>
        <v>0</v>
      </c>
      <c r="C437" s="27">
        <f t="shared" si="70"/>
        <v>0</v>
      </c>
      <c r="D437" s="27">
        <f t="shared" si="70"/>
        <v>0</v>
      </c>
      <c r="E437" s="27">
        <f t="shared" si="70"/>
        <v>0</v>
      </c>
      <c r="F437" s="27">
        <f t="shared" si="70"/>
        <v>0</v>
      </c>
      <c r="G437" s="27">
        <f t="shared" si="70"/>
        <v>0</v>
      </c>
      <c r="H437" s="27">
        <f t="shared" si="70"/>
        <v>0</v>
      </c>
      <c r="I437" s="27">
        <f t="shared" si="70"/>
        <v>0</v>
      </c>
      <c r="J437" s="27">
        <f t="shared" si="70"/>
        <v>0</v>
      </c>
      <c r="K437" s="38">
        <f t="shared" si="70"/>
        <v>0</v>
      </c>
    </row>
    <row r="438" spans="1:11" ht="23.4">
      <c r="A438" s="59" t="s">
        <v>56</v>
      </c>
      <c r="B438" s="27">
        <f t="shared" ref="B438:K438" si="71">+B121</f>
        <v>0</v>
      </c>
      <c r="C438" s="27">
        <f t="shared" si="71"/>
        <v>0</v>
      </c>
      <c r="D438" s="27">
        <f t="shared" si="71"/>
        <v>0</v>
      </c>
      <c r="E438" s="27">
        <f t="shared" si="71"/>
        <v>0</v>
      </c>
      <c r="F438" s="27">
        <f t="shared" si="71"/>
        <v>0</v>
      </c>
      <c r="G438" s="27">
        <f t="shared" si="71"/>
        <v>0</v>
      </c>
      <c r="H438" s="27">
        <f t="shared" si="71"/>
        <v>0</v>
      </c>
      <c r="I438" s="27">
        <f t="shared" si="71"/>
        <v>0</v>
      </c>
      <c r="J438" s="27">
        <f t="shared" si="71"/>
        <v>0</v>
      </c>
      <c r="K438" s="28">
        <f t="shared" si="71"/>
        <v>0</v>
      </c>
    </row>
    <row r="439" spans="1:11" ht="23.4">
      <c r="A439" s="59" t="s">
        <v>57</v>
      </c>
      <c r="B439" s="27">
        <f t="shared" ref="B439:K439" si="72">+B149</f>
        <v>0</v>
      </c>
      <c r="C439" s="27">
        <f t="shared" si="72"/>
        <v>0</v>
      </c>
      <c r="D439" s="27">
        <f t="shared" si="72"/>
        <v>0</v>
      </c>
      <c r="E439" s="27">
        <f t="shared" si="72"/>
        <v>0</v>
      </c>
      <c r="F439" s="27">
        <f t="shared" si="72"/>
        <v>0</v>
      </c>
      <c r="G439" s="27">
        <f t="shared" si="72"/>
        <v>0</v>
      </c>
      <c r="H439" s="27">
        <f t="shared" si="72"/>
        <v>0</v>
      </c>
      <c r="I439" s="27">
        <f t="shared" si="72"/>
        <v>0</v>
      </c>
      <c r="J439" s="27">
        <f t="shared" si="72"/>
        <v>0</v>
      </c>
      <c r="K439" s="28">
        <f t="shared" si="72"/>
        <v>0</v>
      </c>
    </row>
    <row r="440" spans="1:11" ht="23.4">
      <c r="A440" s="59" t="s">
        <v>58</v>
      </c>
      <c r="B440" s="27">
        <f t="shared" ref="B440:K440" si="73">+B173</f>
        <v>0</v>
      </c>
      <c r="C440" s="27">
        <f t="shared" si="73"/>
        <v>0</v>
      </c>
      <c r="D440" s="27">
        <f t="shared" si="73"/>
        <v>0</v>
      </c>
      <c r="E440" s="27">
        <f t="shared" si="73"/>
        <v>0</v>
      </c>
      <c r="F440" s="27">
        <f t="shared" si="73"/>
        <v>0</v>
      </c>
      <c r="G440" s="27">
        <f t="shared" si="73"/>
        <v>0</v>
      </c>
      <c r="H440" s="27">
        <f t="shared" si="73"/>
        <v>0</v>
      </c>
      <c r="I440" s="27">
        <f t="shared" si="73"/>
        <v>0</v>
      </c>
      <c r="J440" s="27">
        <f t="shared" si="73"/>
        <v>0</v>
      </c>
      <c r="K440" s="28">
        <f t="shared" si="73"/>
        <v>0</v>
      </c>
    </row>
    <row r="441" spans="1:11" ht="23.4">
      <c r="A441" s="59" t="s">
        <v>59</v>
      </c>
      <c r="B441" s="20">
        <f t="shared" ref="B441:K441" si="74">+B199</f>
        <v>0</v>
      </c>
      <c r="C441" s="20">
        <f t="shared" si="74"/>
        <v>0</v>
      </c>
      <c r="D441" s="20">
        <f t="shared" si="74"/>
        <v>0</v>
      </c>
      <c r="E441" s="20">
        <f t="shared" si="74"/>
        <v>0</v>
      </c>
      <c r="F441" s="20">
        <f t="shared" si="74"/>
        <v>0</v>
      </c>
      <c r="G441" s="20">
        <f t="shared" si="74"/>
        <v>0</v>
      </c>
      <c r="H441" s="20">
        <f t="shared" si="74"/>
        <v>0</v>
      </c>
      <c r="I441" s="20">
        <f t="shared" si="74"/>
        <v>0</v>
      </c>
      <c r="J441" s="20">
        <f t="shared" si="74"/>
        <v>0</v>
      </c>
      <c r="K441" s="20">
        <f t="shared" si="74"/>
        <v>0</v>
      </c>
    </row>
    <row r="442" spans="1:11" ht="27" thickBot="1">
      <c r="A442" s="29" t="s">
        <v>32</v>
      </c>
      <c r="B442" s="491">
        <f t="shared" ref="B442:G442" si="75">SUM(B434:B441)</f>
        <v>0</v>
      </c>
      <c r="C442" s="491">
        <f t="shared" si="75"/>
        <v>0</v>
      </c>
      <c r="D442" s="491">
        <f t="shared" si="75"/>
        <v>0</v>
      </c>
      <c r="E442" s="491">
        <f t="shared" si="75"/>
        <v>0</v>
      </c>
      <c r="F442" s="491">
        <f t="shared" si="75"/>
        <v>0</v>
      </c>
      <c r="G442" s="491">
        <f t="shared" si="75"/>
        <v>0</v>
      </c>
      <c r="H442" s="492" t="e">
        <f>K442/G442</f>
        <v>#DIV/0!</v>
      </c>
      <c r="I442" s="491">
        <f>SUM(I434:I441)</f>
        <v>0</v>
      </c>
      <c r="J442" s="493">
        <f>SUM(J434:J441)</f>
        <v>0</v>
      </c>
      <c r="K442" s="494">
        <f>SUM(K434:K441)</f>
        <v>0</v>
      </c>
    </row>
    <row r="458" spans="1:11" ht="23.4">
      <c r="A458" s="1349" t="s">
        <v>391</v>
      </c>
      <c r="B458" s="1349"/>
      <c r="C458" s="1349"/>
      <c r="D458" s="1349"/>
      <c r="E458" s="1349"/>
      <c r="F458" s="1349"/>
      <c r="G458" s="1349"/>
      <c r="H458" s="1349"/>
      <c r="I458" s="1349"/>
      <c r="J458" s="126"/>
      <c r="K458" s="126"/>
    </row>
    <row r="459" spans="1:11" ht="23.4">
      <c r="A459" s="1350" t="s">
        <v>28</v>
      </c>
      <c r="B459" s="1350"/>
      <c r="C459" s="1350"/>
      <c r="D459" s="1350"/>
      <c r="E459" s="1350"/>
      <c r="F459" s="1350"/>
      <c r="G459" s="1350"/>
      <c r="H459" s="1350"/>
      <c r="I459" s="1350"/>
      <c r="J459" s="126"/>
      <c r="K459" s="126"/>
    </row>
    <row r="460" spans="1:11" ht="23.4">
      <c r="A460" s="1350" t="s">
        <v>159</v>
      </c>
      <c r="B460" s="1350"/>
      <c r="C460" s="1350"/>
      <c r="D460" s="1350"/>
      <c r="E460" s="1350"/>
      <c r="F460" s="1350"/>
      <c r="G460" s="1350"/>
      <c r="H460" s="1350"/>
      <c r="I460" s="1350"/>
      <c r="J460" s="126"/>
      <c r="K460" s="126"/>
    </row>
    <row r="461" spans="1:11" ht="23.4">
      <c r="A461" s="1358" t="s">
        <v>28</v>
      </c>
      <c r="B461" s="110"/>
      <c r="C461" s="1361" t="s">
        <v>50</v>
      </c>
      <c r="D461" s="1362"/>
      <c r="E461" s="1362"/>
      <c r="F461" s="1362"/>
      <c r="G461" s="1362"/>
      <c r="H461" s="1363"/>
      <c r="I461" s="110"/>
      <c r="J461" s="132"/>
      <c r="K461" s="132"/>
    </row>
    <row r="462" spans="1:11" ht="23.4">
      <c r="A462" s="1359"/>
      <c r="B462" s="112" t="s">
        <v>2</v>
      </c>
      <c r="C462" s="113" t="s">
        <v>5</v>
      </c>
      <c r="D462" s="114" t="s">
        <v>6</v>
      </c>
      <c r="E462" s="114" t="s">
        <v>7</v>
      </c>
      <c r="F462" s="114" t="s">
        <v>8</v>
      </c>
      <c r="G462" s="114" t="s">
        <v>9</v>
      </c>
      <c r="H462" s="114" t="s">
        <v>10</v>
      </c>
      <c r="I462" s="115" t="s">
        <v>11</v>
      </c>
      <c r="J462" s="116" t="s">
        <v>202</v>
      </c>
      <c r="K462" s="116" t="s">
        <v>204</v>
      </c>
    </row>
    <row r="463" spans="1:11" ht="23.4">
      <c r="A463" s="1359"/>
      <c r="B463" s="112" t="s">
        <v>4</v>
      </c>
      <c r="C463" s="112" t="s">
        <v>13</v>
      </c>
      <c r="D463" s="115" t="s">
        <v>51</v>
      </c>
      <c r="E463" s="115" t="s">
        <v>15</v>
      </c>
      <c r="F463" s="115" t="s">
        <v>16</v>
      </c>
      <c r="G463" s="115" t="s">
        <v>17</v>
      </c>
      <c r="H463" s="115" t="s">
        <v>18</v>
      </c>
      <c r="I463" s="115" t="s">
        <v>19</v>
      </c>
      <c r="J463" s="116" t="s">
        <v>203</v>
      </c>
      <c r="K463" s="116"/>
    </row>
    <row r="464" spans="1:11" ht="23.4">
      <c r="A464" s="1360"/>
      <c r="B464" s="119" t="s">
        <v>12</v>
      </c>
      <c r="C464" s="119" t="s">
        <v>12</v>
      </c>
      <c r="D464" s="120" t="s">
        <v>12</v>
      </c>
      <c r="E464" s="120" t="s">
        <v>12</v>
      </c>
      <c r="F464" s="120" t="s">
        <v>12</v>
      </c>
      <c r="G464" s="120" t="s">
        <v>12</v>
      </c>
      <c r="H464" s="120" t="s">
        <v>20</v>
      </c>
      <c r="I464" s="120" t="s">
        <v>12</v>
      </c>
      <c r="J464" s="133"/>
      <c r="K464" s="133"/>
    </row>
    <row r="465" spans="1:11" ht="23.4">
      <c r="A465" s="122" t="s">
        <v>52</v>
      </c>
      <c r="B465" s="119">
        <f t="shared" ref="B465:J465" si="76">+B20</f>
        <v>175</v>
      </c>
      <c r="C465" s="119">
        <f t="shared" si="76"/>
        <v>0</v>
      </c>
      <c r="D465" s="119">
        <f t="shared" si="76"/>
        <v>45</v>
      </c>
      <c r="E465" s="119">
        <f t="shared" si="76"/>
        <v>0</v>
      </c>
      <c r="F465" s="119">
        <f t="shared" si="76"/>
        <v>0</v>
      </c>
      <c r="G465" s="119">
        <f t="shared" si="76"/>
        <v>86</v>
      </c>
      <c r="H465" s="119">
        <f t="shared" si="76"/>
        <v>0</v>
      </c>
      <c r="I465" s="119">
        <f t="shared" si="76"/>
        <v>134</v>
      </c>
      <c r="J465" s="119">
        <f t="shared" si="76"/>
        <v>65</v>
      </c>
      <c r="K465" s="119">
        <f>+H465*G465</f>
        <v>0</v>
      </c>
    </row>
    <row r="466" spans="1:11" ht="23.4">
      <c r="A466" s="122" t="s">
        <v>53</v>
      </c>
      <c r="B466" s="119">
        <v>0</v>
      </c>
      <c r="C466" s="119"/>
      <c r="D466" s="119"/>
      <c r="E466" s="119"/>
      <c r="F466" s="119"/>
      <c r="G466" s="119"/>
      <c r="H466" s="119"/>
      <c r="I466" s="119"/>
      <c r="J466" s="170"/>
      <c r="K466" s="123">
        <v>0</v>
      </c>
    </row>
    <row r="467" spans="1:11" ht="23.4">
      <c r="A467" s="122" t="s">
        <v>54</v>
      </c>
      <c r="B467" s="119">
        <v>0</v>
      </c>
      <c r="C467" s="119"/>
      <c r="D467" s="119"/>
      <c r="E467" s="119"/>
      <c r="F467" s="119"/>
      <c r="G467" s="119"/>
      <c r="H467" s="119"/>
      <c r="I467" s="119"/>
      <c r="J467" s="170"/>
      <c r="K467" s="123">
        <v>0</v>
      </c>
    </row>
    <row r="468" spans="1:11" ht="23.4">
      <c r="A468" s="122" t="s">
        <v>55</v>
      </c>
      <c r="B468" s="119">
        <f t="shared" ref="B468:K468" si="77">+B98</f>
        <v>386</v>
      </c>
      <c r="C468" s="119">
        <f t="shared" si="77"/>
        <v>0</v>
      </c>
      <c r="D468" s="119">
        <f t="shared" si="77"/>
        <v>56</v>
      </c>
      <c r="E468" s="119">
        <f t="shared" si="77"/>
        <v>0</v>
      </c>
      <c r="F468" s="119">
        <f t="shared" si="77"/>
        <v>0</v>
      </c>
      <c r="G468" s="119">
        <f t="shared" si="77"/>
        <v>140</v>
      </c>
      <c r="H468" s="119">
        <f t="shared" si="77"/>
        <v>10000</v>
      </c>
      <c r="I468" s="119">
        <f t="shared" si="77"/>
        <v>302</v>
      </c>
      <c r="J468" s="119">
        <f t="shared" si="77"/>
        <v>32</v>
      </c>
      <c r="K468" s="120">
        <f t="shared" si="77"/>
        <v>1400000</v>
      </c>
    </row>
    <row r="469" spans="1:11" ht="23.4">
      <c r="A469" s="122" t="s">
        <v>56</v>
      </c>
      <c r="B469" s="119">
        <f t="shared" ref="B469:K469" si="78">+B125</f>
        <v>1210</v>
      </c>
      <c r="C469" s="119">
        <f t="shared" si="78"/>
        <v>0</v>
      </c>
      <c r="D469" s="119">
        <f t="shared" si="78"/>
        <v>145</v>
      </c>
      <c r="E469" s="119">
        <f t="shared" si="78"/>
        <v>0</v>
      </c>
      <c r="F469" s="119">
        <f t="shared" si="78"/>
        <v>0</v>
      </c>
      <c r="G469" s="119">
        <f t="shared" si="78"/>
        <v>356</v>
      </c>
      <c r="H469" s="119">
        <f t="shared" si="78"/>
        <v>10000</v>
      </c>
      <c r="I469" s="119">
        <f t="shared" si="78"/>
        <v>999</v>
      </c>
      <c r="J469" s="119">
        <f t="shared" si="78"/>
        <v>53</v>
      </c>
      <c r="K469" s="120">
        <f t="shared" si="78"/>
        <v>3560000</v>
      </c>
    </row>
    <row r="470" spans="1:11" ht="23.4">
      <c r="A470" s="122" t="s">
        <v>57</v>
      </c>
      <c r="B470" s="119">
        <f>+B153</f>
        <v>645</v>
      </c>
      <c r="C470" s="119">
        <f t="shared" ref="C470:J470" si="79">+C153</f>
        <v>0</v>
      </c>
      <c r="D470" s="119">
        <f t="shared" si="79"/>
        <v>152</v>
      </c>
      <c r="E470" s="119">
        <f t="shared" si="79"/>
        <v>0</v>
      </c>
      <c r="F470" s="119">
        <f t="shared" si="79"/>
        <v>0</v>
      </c>
      <c r="G470" s="119">
        <f t="shared" si="79"/>
        <v>0</v>
      </c>
      <c r="H470" s="119">
        <f t="shared" si="79"/>
        <v>10000</v>
      </c>
      <c r="I470" s="119">
        <f t="shared" si="79"/>
        <v>797</v>
      </c>
      <c r="J470" s="119">
        <f t="shared" si="79"/>
        <v>32</v>
      </c>
      <c r="K470" s="119">
        <f>+G470*H470</f>
        <v>0</v>
      </c>
    </row>
    <row r="471" spans="1:11" ht="23.4">
      <c r="A471" s="122" t="s">
        <v>58</v>
      </c>
      <c r="B471" s="119">
        <f t="shared" ref="B471:K471" si="80">+B177</f>
        <v>188</v>
      </c>
      <c r="C471" s="119">
        <f t="shared" si="80"/>
        <v>0</v>
      </c>
      <c r="D471" s="119">
        <f t="shared" si="80"/>
        <v>47</v>
      </c>
      <c r="E471" s="119">
        <f t="shared" si="80"/>
        <v>0</v>
      </c>
      <c r="F471" s="119">
        <f t="shared" si="80"/>
        <v>0</v>
      </c>
      <c r="G471" s="119">
        <f t="shared" si="80"/>
        <v>64</v>
      </c>
      <c r="H471" s="119">
        <f t="shared" si="80"/>
        <v>10000</v>
      </c>
      <c r="I471" s="119">
        <f t="shared" si="80"/>
        <v>171</v>
      </c>
      <c r="J471" s="119">
        <f t="shared" si="80"/>
        <v>21</v>
      </c>
      <c r="K471" s="123">
        <f t="shared" si="80"/>
        <v>640000</v>
      </c>
    </row>
    <row r="472" spans="1:11" ht="23.4">
      <c r="A472" s="122" t="s">
        <v>59</v>
      </c>
      <c r="B472" s="124">
        <v>0</v>
      </c>
      <c r="C472" s="124">
        <v>0</v>
      </c>
      <c r="D472" s="124">
        <v>0</v>
      </c>
      <c r="E472" s="124">
        <v>0</v>
      </c>
      <c r="F472" s="124">
        <v>0</v>
      </c>
      <c r="G472" s="124">
        <v>0</v>
      </c>
      <c r="H472" s="124">
        <v>0</v>
      </c>
      <c r="I472" s="124">
        <v>0</v>
      </c>
      <c r="J472" s="170"/>
      <c r="K472" s="124">
        <v>0</v>
      </c>
    </row>
    <row r="473" spans="1:11" ht="27" thickBot="1">
      <c r="A473" s="125" t="s">
        <v>32</v>
      </c>
      <c r="B473" s="491">
        <f t="shared" ref="B473:G473" si="81">SUM(B465:B472)</f>
        <v>2604</v>
      </c>
      <c r="C473" s="491">
        <f t="shared" si="81"/>
        <v>0</v>
      </c>
      <c r="D473" s="491">
        <f t="shared" si="81"/>
        <v>445</v>
      </c>
      <c r="E473" s="491">
        <f t="shared" si="81"/>
        <v>0</v>
      </c>
      <c r="F473" s="491">
        <f t="shared" si="81"/>
        <v>0</v>
      </c>
      <c r="G473" s="491">
        <f t="shared" si="81"/>
        <v>646</v>
      </c>
      <c r="H473" s="492">
        <f>K473/G473</f>
        <v>8668.7306501547992</v>
      </c>
      <c r="I473" s="491">
        <f>SUM(I465:I472)</f>
        <v>2403</v>
      </c>
      <c r="J473" s="493">
        <f>SUM(J465:J472)</f>
        <v>203</v>
      </c>
      <c r="K473" s="494">
        <f>SUM(K465:K472)</f>
        <v>5600000</v>
      </c>
    </row>
    <row r="490" spans="1:11" ht="23.4">
      <c r="A490" s="1326" t="s">
        <v>391</v>
      </c>
      <c r="B490" s="1326"/>
      <c r="C490" s="1326"/>
      <c r="D490" s="1326"/>
      <c r="E490" s="1326"/>
      <c r="F490" s="1326"/>
      <c r="G490" s="1326"/>
      <c r="H490" s="1326"/>
      <c r="I490" s="1326"/>
      <c r="J490" s="69"/>
      <c r="K490" s="69"/>
    </row>
    <row r="491" spans="1:11" ht="23.4">
      <c r="A491" s="1325" t="s">
        <v>123</v>
      </c>
      <c r="B491" s="1325"/>
      <c r="C491" s="1325"/>
      <c r="D491" s="1325"/>
      <c r="E491" s="1325"/>
      <c r="F491" s="1325"/>
      <c r="G491" s="1325"/>
      <c r="H491" s="1325"/>
      <c r="I491" s="1325"/>
      <c r="J491" s="69"/>
      <c r="K491" s="69"/>
    </row>
    <row r="492" spans="1:11" ht="23.4">
      <c r="A492" s="1325" t="s">
        <v>159</v>
      </c>
      <c r="B492" s="1325"/>
      <c r="C492" s="1325"/>
      <c r="D492" s="1325"/>
      <c r="E492" s="1325"/>
      <c r="F492" s="1325"/>
      <c r="G492" s="1325"/>
      <c r="H492" s="1325"/>
      <c r="I492" s="1325"/>
      <c r="J492" s="69"/>
      <c r="K492" s="69"/>
    </row>
    <row r="493" spans="1:11" ht="23.4">
      <c r="A493" s="1355" t="s">
        <v>123</v>
      </c>
      <c r="B493" s="22"/>
      <c r="C493" s="1330" t="s">
        <v>50</v>
      </c>
      <c r="D493" s="1331"/>
      <c r="E493" s="1331"/>
      <c r="F493" s="1331"/>
      <c r="G493" s="1331"/>
      <c r="H493" s="1332"/>
      <c r="I493" s="90"/>
      <c r="J493" s="91"/>
      <c r="K493" s="91"/>
    </row>
    <row r="494" spans="1:11" ht="23.4">
      <c r="A494" s="1356"/>
      <c r="B494" s="23" t="s">
        <v>2</v>
      </c>
      <c r="C494" s="24" t="s">
        <v>5</v>
      </c>
      <c r="D494" s="25" t="s">
        <v>6</v>
      </c>
      <c r="E494" s="25" t="s">
        <v>7</v>
      </c>
      <c r="F494" s="25" t="s">
        <v>8</v>
      </c>
      <c r="G494" s="25" t="s">
        <v>9</v>
      </c>
      <c r="H494" s="25" t="s">
        <v>10</v>
      </c>
      <c r="I494" s="23" t="s">
        <v>11</v>
      </c>
      <c r="J494" s="70" t="s">
        <v>202</v>
      </c>
      <c r="K494" s="70" t="s">
        <v>204</v>
      </c>
    </row>
    <row r="495" spans="1:11" ht="23.4">
      <c r="A495" s="1356"/>
      <c r="B495" s="23" t="s">
        <v>4</v>
      </c>
      <c r="C495" s="23" t="s">
        <v>13</v>
      </c>
      <c r="D495" s="26" t="s">
        <v>51</v>
      </c>
      <c r="E495" s="26" t="s">
        <v>15</v>
      </c>
      <c r="F495" s="26" t="s">
        <v>16</v>
      </c>
      <c r="G495" s="26" t="s">
        <v>17</v>
      </c>
      <c r="H495" s="26" t="s">
        <v>18</v>
      </c>
      <c r="I495" s="23" t="s">
        <v>19</v>
      </c>
      <c r="J495" s="70" t="s">
        <v>203</v>
      </c>
      <c r="K495" s="70"/>
    </row>
    <row r="496" spans="1:11" ht="23.4">
      <c r="A496" s="1357"/>
      <c r="B496" s="27" t="s">
        <v>12</v>
      </c>
      <c r="C496" s="27" t="s">
        <v>12</v>
      </c>
      <c r="D496" s="28" t="s">
        <v>12</v>
      </c>
      <c r="E496" s="28" t="s">
        <v>12</v>
      </c>
      <c r="F496" s="28" t="s">
        <v>12</v>
      </c>
      <c r="G496" s="28" t="s">
        <v>12</v>
      </c>
      <c r="H496" s="28" t="s">
        <v>20</v>
      </c>
      <c r="I496" s="27" t="s">
        <v>12</v>
      </c>
      <c r="J496" s="92"/>
      <c r="K496" s="92"/>
    </row>
    <row r="497" spans="1:11" ht="23.4">
      <c r="A497" s="59" t="s">
        <v>52</v>
      </c>
      <c r="B497" s="27">
        <v>0</v>
      </c>
      <c r="C497" s="27">
        <v>0</v>
      </c>
      <c r="D497" s="27">
        <v>0</v>
      </c>
      <c r="E497" s="27">
        <v>0</v>
      </c>
      <c r="F497" s="27">
        <v>0</v>
      </c>
      <c r="G497" s="27">
        <v>0</v>
      </c>
      <c r="H497" s="27">
        <v>0</v>
      </c>
      <c r="I497" s="27">
        <v>0</v>
      </c>
      <c r="J497" s="73"/>
      <c r="K497" s="38">
        <v>0</v>
      </c>
    </row>
    <row r="498" spans="1:11" ht="23.4">
      <c r="A498" s="59" t="s">
        <v>53</v>
      </c>
      <c r="B498" s="27">
        <v>0</v>
      </c>
      <c r="C498" s="27"/>
      <c r="D498" s="27"/>
      <c r="E498" s="27"/>
      <c r="F498" s="27"/>
      <c r="G498" s="27"/>
      <c r="H498" s="27"/>
      <c r="I498" s="27"/>
      <c r="J498" s="73"/>
      <c r="K498" s="38">
        <v>0</v>
      </c>
    </row>
    <row r="499" spans="1:11" ht="23.4">
      <c r="A499" s="59" t="s">
        <v>54</v>
      </c>
      <c r="B499" s="27">
        <v>0</v>
      </c>
      <c r="C499" s="27">
        <v>0</v>
      </c>
      <c r="D499" s="27">
        <v>0</v>
      </c>
      <c r="E499" s="27">
        <v>0</v>
      </c>
      <c r="F499" s="27">
        <v>0</v>
      </c>
      <c r="G499" s="27">
        <v>0</v>
      </c>
      <c r="H499" s="27">
        <v>0</v>
      </c>
      <c r="I499" s="27">
        <v>0</v>
      </c>
      <c r="J499" s="27">
        <v>0</v>
      </c>
      <c r="K499" s="28">
        <v>0</v>
      </c>
    </row>
    <row r="500" spans="1:11" ht="23.4">
      <c r="A500" s="59" t="s">
        <v>55</v>
      </c>
      <c r="B500" s="27">
        <f t="shared" ref="B500:K500" si="82">+B104</f>
        <v>0</v>
      </c>
      <c r="C500" s="27">
        <f t="shared" si="82"/>
        <v>0</v>
      </c>
      <c r="D500" s="27">
        <f t="shared" si="82"/>
        <v>0</v>
      </c>
      <c r="E500" s="27">
        <f t="shared" si="82"/>
        <v>0</v>
      </c>
      <c r="F500" s="27">
        <f t="shared" si="82"/>
        <v>0</v>
      </c>
      <c r="G500" s="27">
        <f t="shared" si="82"/>
        <v>0</v>
      </c>
      <c r="H500" s="27">
        <f t="shared" si="82"/>
        <v>0</v>
      </c>
      <c r="I500" s="27">
        <f t="shared" si="82"/>
        <v>0</v>
      </c>
      <c r="J500" s="27">
        <f t="shared" si="82"/>
        <v>0</v>
      </c>
      <c r="K500" s="28">
        <f t="shared" si="82"/>
        <v>0</v>
      </c>
    </row>
    <row r="501" spans="1:11" ht="23.4">
      <c r="A501" s="59" t="s">
        <v>56</v>
      </c>
      <c r="B501" s="27">
        <f t="shared" ref="B501:K501" si="83">+B130</f>
        <v>0</v>
      </c>
      <c r="C501" s="27">
        <f t="shared" si="83"/>
        <v>0</v>
      </c>
      <c r="D501" s="27">
        <f t="shared" si="83"/>
        <v>0</v>
      </c>
      <c r="E501" s="27">
        <f t="shared" si="83"/>
        <v>0</v>
      </c>
      <c r="F501" s="27">
        <f t="shared" si="83"/>
        <v>0</v>
      </c>
      <c r="G501" s="27">
        <f t="shared" si="83"/>
        <v>0</v>
      </c>
      <c r="H501" s="27">
        <f t="shared" si="83"/>
        <v>0</v>
      </c>
      <c r="I501" s="27">
        <f t="shared" si="83"/>
        <v>0</v>
      </c>
      <c r="J501" s="27">
        <f t="shared" si="83"/>
        <v>0</v>
      </c>
      <c r="K501" s="28">
        <f t="shared" si="83"/>
        <v>0</v>
      </c>
    </row>
    <row r="502" spans="1:11" ht="23.4">
      <c r="A502" s="59" t="s">
        <v>57</v>
      </c>
      <c r="B502" s="27">
        <v>0</v>
      </c>
      <c r="C502" s="27">
        <v>0</v>
      </c>
      <c r="D502" s="27">
        <v>0</v>
      </c>
      <c r="E502" s="27">
        <v>0</v>
      </c>
      <c r="F502" s="27">
        <v>0</v>
      </c>
      <c r="G502" s="27">
        <v>0</v>
      </c>
      <c r="H502" s="27">
        <v>0</v>
      </c>
      <c r="I502" s="27">
        <v>0</v>
      </c>
      <c r="J502" s="73"/>
      <c r="K502" s="38">
        <v>0</v>
      </c>
    </row>
    <row r="503" spans="1:11" ht="23.4">
      <c r="A503" s="59" t="s">
        <v>58</v>
      </c>
      <c r="B503" s="27">
        <v>0</v>
      </c>
      <c r="C503" s="27">
        <v>0</v>
      </c>
      <c r="D503" s="27">
        <v>0</v>
      </c>
      <c r="E503" s="27">
        <v>0</v>
      </c>
      <c r="F503" s="27">
        <v>0</v>
      </c>
      <c r="G503" s="27">
        <v>0</v>
      </c>
      <c r="H503" s="27">
        <v>0</v>
      </c>
      <c r="I503" s="27">
        <v>0</v>
      </c>
      <c r="J503" s="73"/>
      <c r="K503" s="38">
        <v>0</v>
      </c>
    </row>
    <row r="504" spans="1:11" ht="23.4">
      <c r="A504" s="59" t="s">
        <v>59</v>
      </c>
      <c r="B504" s="20">
        <v>0</v>
      </c>
      <c r="C504" s="20">
        <v>0</v>
      </c>
      <c r="D504" s="20">
        <v>0</v>
      </c>
      <c r="E504" s="20">
        <v>0</v>
      </c>
      <c r="F504" s="20">
        <v>0</v>
      </c>
      <c r="G504" s="20">
        <v>0</v>
      </c>
      <c r="H504" s="20">
        <v>0</v>
      </c>
      <c r="I504" s="20">
        <v>0</v>
      </c>
      <c r="J504" s="73"/>
      <c r="K504" s="20">
        <v>0</v>
      </c>
    </row>
    <row r="505" spans="1:11" ht="27" thickBot="1">
      <c r="A505" s="29" t="s">
        <v>32</v>
      </c>
      <c r="B505" s="491">
        <f t="shared" ref="B505:G505" si="84">SUM(B497:B504)</f>
        <v>0</v>
      </c>
      <c r="C505" s="491">
        <f t="shared" si="84"/>
        <v>0</v>
      </c>
      <c r="D505" s="491">
        <f t="shared" si="84"/>
        <v>0</v>
      </c>
      <c r="E505" s="491">
        <f t="shared" si="84"/>
        <v>0</v>
      </c>
      <c r="F505" s="491">
        <f t="shared" si="84"/>
        <v>0</v>
      </c>
      <c r="G505" s="491">
        <f t="shared" si="84"/>
        <v>0</v>
      </c>
      <c r="H505" s="492" t="e">
        <f>K505/G505</f>
        <v>#DIV/0!</v>
      </c>
      <c r="I505" s="491">
        <f>SUM(I497:I504)</f>
        <v>0</v>
      </c>
      <c r="J505" s="493">
        <f>SUM(J497:J504)</f>
        <v>0</v>
      </c>
      <c r="K505" s="494">
        <f>SUM(K497:K504)</f>
        <v>0</v>
      </c>
    </row>
    <row r="522" spans="1:11" ht="23.4">
      <c r="A522" s="1326" t="s">
        <v>391</v>
      </c>
      <c r="B522" s="1326"/>
      <c r="C522" s="1326"/>
      <c r="D522" s="1326"/>
      <c r="E522" s="1326"/>
      <c r="F522" s="1326"/>
      <c r="G522" s="1326"/>
      <c r="H522" s="1326"/>
      <c r="I522" s="1326"/>
      <c r="J522" s="69"/>
      <c r="K522" s="69"/>
    </row>
    <row r="523" spans="1:11" ht="23.4">
      <c r="A523" s="1325" t="s">
        <v>256</v>
      </c>
      <c r="B523" s="1325"/>
      <c r="C523" s="1325"/>
      <c r="D523" s="1325"/>
      <c r="E523" s="1325"/>
      <c r="F523" s="1325"/>
      <c r="G523" s="1325"/>
      <c r="H523" s="1325"/>
      <c r="I523" s="1325"/>
      <c r="J523" s="69"/>
      <c r="K523" s="69"/>
    </row>
    <row r="524" spans="1:11" ht="23.4">
      <c r="A524" s="1325" t="s">
        <v>159</v>
      </c>
      <c r="B524" s="1325"/>
      <c r="C524" s="1325"/>
      <c r="D524" s="1325"/>
      <c r="E524" s="1325"/>
      <c r="F524" s="1325"/>
      <c r="G524" s="1325"/>
      <c r="H524" s="1325"/>
      <c r="I524" s="1325"/>
      <c r="J524" s="69"/>
      <c r="K524" s="69"/>
    </row>
    <row r="525" spans="1:11" ht="23.25" customHeight="1">
      <c r="A525" s="1375" t="s">
        <v>256</v>
      </c>
      <c r="B525" s="22"/>
      <c r="C525" s="1330" t="s">
        <v>50</v>
      </c>
      <c r="D525" s="1331"/>
      <c r="E525" s="1331"/>
      <c r="F525" s="1331"/>
      <c r="G525" s="1331"/>
      <c r="H525" s="1332"/>
      <c r="I525" s="90"/>
      <c r="J525" s="91"/>
      <c r="K525" s="91"/>
    </row>
    <row r="526" spans="1:11" ht="23.25" customHeight="1">
      <c r="A526" s="1376"/>
      <c r="B526" s="23" t="s">
        <v>2</v>
      </c>
      <c r="C526" s="24" t="s">
        <v>5</v>
      </c>
      <c r="D526" s="25" t="s">
        <v>6</v>
      </c>
      <c r="E526" s="25" t="s">
        <v>7</v>
      </c>
      <c r="F526" s="25" t="s">
        <v>8</v>
      </c>
      <c r="G526" s="25" t="s">
        <v>9</v>
      </c>
      <c r="H526" s="25" t="s">
        <v>10</v>
      </c>
      <c r="I526" s="23" t="s">
        <v>11</v>
      </c>
      <c r="J526" s="70" t="s">
        <v>202</v>
      </c>
      <c r="K526" s="70" t="s">
        <v>204</v>
      </c>
    </row>
    <row r="527" spans="1:11" ht="23.25" customHeight="1">
      <c r="A527" s="1376"/>
      <c r="B527" s="23" t="s">
        <v>4</v>
      </c>
      <c r="C527" s="23" t="s">
        <v>13</v>
      </c>
      <c r="D527" s="26" t="s">
        <v>51</v>
      </c>
      <c r="E527" s="26" t="s">
        <v>15</v>
      </c>
      <c r="F527" s="26" t="s">
        <v>16</v>
      </c>
      <c r="G527" s="26" t="s">
        <v>17</v>
      </c>
      <c r="H527" s="26" t="s">
        <v>18</v>
      </c>
      <c r="I527" s="23" t="s">
        <v>19</v>
      </c>
      <c r="J527" s="70" t="s">
        <v>203</v>
      </c>
      <c r="K527" s="70"/>
    </row>
    <row r="528" spans="1:11" ht="23.25" customHeight="1">
      <c r="A528" s="1377"/>
      <c r="B528" s="27" t="s">
        <v>12</v>
      </c>
      <c r="C528" s="27" t="s">
        <v>12</v>
      </c>
      <c r="D528" s="28" t="s">
        <v>12</v>
      </c>
      <c r="E528" s="28" t="s">
        <v>12</v>
      </c>
      <c r="F528" s="28" t="s">
        <v>12</v>
      </c>
      <c r="G528" s="28" t="s">
        <v>12</v>
      </c>
      <c r="H528" s="28" t="s">
        <v>20</v>
      </c>
      <c r="I528" s="27" t="s">
        <v>12</v>
      </c>
      <c r="J528" s="92"/>
      <c r="K528" s="92"/>
    </row>
    <row r="529" spans="1:11" ht="23.4">
      <c r="A529" s="59" t="s">
        <v>52</v>
      </c>
      <c r="B529" s="27">
        <f t="shared" ref="B529:K529" si="85">+B17</f>
        <v>0</v>
      </c>
      <c r="C529" s="27">
        <f t="shared" si="85"/>
        <v>0</v>
      </c>
      <c r="D529" s="27">
        <f t="shared" si="85"/>
        <v>0</v>
      </c>
      <c r="E529" s="27">
        <f t="shared" si="85"/>
        <v>0</v>
      </c>
      <c r="F529" s="27">
        <f t="shared" si="85"/>
        <v>0</v>
      </c>
      <c r="G529" s="27">
        <f t="shared" si="85"/>
        <v>0</v>
      </c>
      <c r="H529" s="27">
        <f t="shared" si="85"/>
        <v>0</v>
      </c>
      <c r="I529" s="27">
        <f t="shared" si="85"/>
        <v>0</v>
      </c>
      <c r="J529" s="27">
        <f t="shared" si="85"/>
        <v>0</v>
      </c>
      <c r="K529" s="38">
        <f t="shared" si="85"/>
        <v>0</v>
      </c>
    </row>
    <row r="530" spans="1:11" ht="23.4">
      <c r="A530" s="59" t="s">
        <v>53</v>
      </c>
      <c r="B530" s="27">
        <f t="shared" ref="B530:K530" si="86">+B42</f>
        <v>0</v>
      </c>
      <c r="C530" s="27">
        <f t="shared" si="86"/>
        <v>0</v>
      </c>
      <c r="D530" s="27">
        <f t="shared" si="86"/>
        <v>0</v>
      </c>
      <c r="E530" s="27">
        <f t="shared" si="86"/>
        <v>0</v>
      </c>
      <c r="F530" s="27">
        <f t="shared" si="86"/>
        <v>0</v>
      </c>
      <c r="G530" s="27">
        <f t="shared" si="86"/>
        <v>0</v>
      </c>
      <c r="H530" s="27">
        <f t="shared" si="86"/>
        <v>0</v>
      </c>
      <c r="I530" s="27">
        <f t="shared" si="86"/>
        <v>0</v>
      </c>
      <c r="J530" s="27">
        <f t="shared" si="86"/>
        <v>0</v>
      </c>
      <c r="K530" s="38">
        <f t="shared" si="86"/>
        <v>0</v>
      </c>
    </row>
    <row r="531" spans="1:11" ht="23.4">
      <c r="A531" s="59" t="s">
        <v>54</v>
      </c>
      <c r="B531" s="27">
        <f t="shared" ref="B531:K531" si="87">+B67</f>
        <v>0</v>
      </c>
      <c r="C531" s="27">
        <f t="shared" si="87"/>
        <v>0</v>
      </c>
      <c r="D531" s="27">
        <f t="shared" si="87"/>
        <v>0</v>
      </c>
      <c r="E531" s="27">
        <f t="shared" si="87"/>
        <v>0</v>
      </c>
      <c r="F531" s="27">
        <f t="shared" si="87"/>
        <v>0</v>
      </c>
      <c r="G531" s="27">
        <f t="shared" si="87"/>
        <v>0</v>
      </c>
      <c r="H531" s="27">
        <f t="shared" si="87"/>
        <v>0</v>
      </c>
      <c r="I531" s="27">
        <f t="shared" si="87"/>
        <v>0</v>
      </c>
      <c r="J531" s="27">
        <f t="shared" si="87"/>
        <v>0</v>
      </c>
      <c r="K531" s="28">
        <f t="shared" si="87"/>
        <v>0</v>
      </c>
    </row>
    <row r="532" spans="1:11" ht="23.4">
      <c r="A532" s="59" t="s">
        <v>55</v>
      </c>
      <c r="B532" s="27">
        <f t="shared" ref="B532:K532" si="88">+B95</f>
        <v>0</v>
      </c>
      <c r="C532" s="27">
        <f t="shared" si="88"/>
        <v>0</v>
      </c>
      <c r="D532" s="27">
        <f t="shared" si="88"/>
        <v>0</v>
      </c>
      <c r="E532" s="27">
        <f t="shared" si="88"/>
        <v>0</v>
      </c>
      <c r="F532" s="27">
        <f t="shared" si="88"/>
        <v>0</v>
      </c>
      <c r="G532" s="27">
        <f t="shared" si="88"/>
        <v>0</v>
      </c>
      <c r="H532" s="27">
        <f t="shared" si="88"/>
        <v>0</v>
      </c>
      <c r="I532" s="27">
        <f t="shared" si="88"/>
        <v>0</v>
      </c>
      <c r="J532" s="27">
        <f t="shared" si="88"/>
        <v>0</v>
      </c>
      <c r="K532" s="28">
        <f t="shared" si="88"/>
        <v>0</v>
      </c>
    </row>
    <row r="533" spans="1:11" ht="23.4">
      <c r="A533" s="59" t="s">
        <v>56</v>
      </c>
      <c r="B533" s="27">
        <f t="shared" ref="B533:K533" si="89">+B122</f>
        <v>0</v>
      </c>
      <c r="C533" s="27">
        <f t="shared" si="89"/>
        <v>0</v>
      </c>
      <c r="D533" s="27">
        <f t="shared" si="89"/>
        <v>0</v>
      </c>
      <c r="E533" s="27">
        <f t="shared" si="89"/>
        <v>0</v>
      </c>
      <c r="F533" s="27">
        <f t="shared" si="89"/>
        <v>0</v>
      </c>
      <c r="G533" s="27">
        <f t="shared" si="89"/>
        <v>0</v>
      </c>
      <c r="H533" s="27">
        <f t="shared" si="89"/>
        <v>0</v>
      </c>
      <c r="I533" s="27">
        <f t="shared" si="89"/>
        <v>0</v>
      </c>
      <c r="J533" s="27">
        <f t="shared" si="89"/>
        <v>0</v>
      </c>
      <c r="K533" s="28">
        <f t="shared" si="89"/>
        <v>0</v>
      </c>
    </row>
    <row r="534" spans="1:11" ht="23.4">
      <c r="A534" s="59" t="s">
        <v>57</v>
      </c>
      <c r="B534" s="27">
        <f t="shared" ref="B534:K534" si="90">+B150</f>
        <v>0</v>
      </c>
      <c r="C534" s="27">
        <f t="shared" si="90"/>
        <v>0</v>
      </c>
      <c r="D534" s="27">
        <f t="shared" si="90"/>
        <v>0</v>
      </c>
      <c r="E534" s="27">
        <f t="shared" si="90"/>
        <v>0</v>
      </c>
      <c r="F534" s="27">
        <f t="shared" si="90"/>
        <v>0</v>
      </c>
      <c r="G534" s="27">
        <f t="shared" si="90"/>
        <v>0</v>
      </c>
      <c r="H534" s="27">
        <f t="shared" si="90"/>
        <v>0</v>
      </c>
      <c r="I534" s="27">
        <f t="shared" si="90"/>
        <v>0</v>
      </c>
      <c r="J534" s="27">
        <f t="shared" si="90"/>
        <v>0</v>
      </c>
      <c r="K534" s="28">
        <f t="shared" si="90"/>
        <v>0</v>
      </c>
    </row>
    <row r="535" spans="1:11" ht="23.4">
      <c r="A535" s="59" t="s">
        <v>58</v>
      </c>
      <c r="B535" s="27">
        <f t="shared" ref="B535:K535" si="91">+B174</f>
        <v>0</v>
      </c>
      <c r="C535" s="27">
        <f t="shared" si="91"/>
        <v>0</v>
      </c>
      <c r="D535" s="27">
        <f t="shared" si="91"/>
        <v>0</v>
      </c>
      <c r="E535" s="27">
        <f t="shared" si="91"/>
        <v>0</v>
      </c>
      <c r="F535" s="27">
        <f t="shared" si="91"/>
        <v>0</v>
      </c>
      <c r="G535" s="27">
        <f t="shared" si="91"/>
        <v>0</v>
      </c>
      <c r="H535" s="27">
        <f t="shared" si="91"/>
        <v>0</v>
      </c>
      <c r="I535" s="27">
        <f t="shared" si="91"/>
        <v>0</v>
      </c>
      <c r="J535" s="27">
        <f t="shared" si="91"/>
        <v>0</v>
      </c>
      <c r="K535" s="28">
        <f t="shared" si="91"/>
        <v>0</v>
      </c>
    </row>
    <row r="536" spans="1:11" ht="23.4">
      <c r="A536" s="59" t="s">
        <v>59</v>
      </c>
      <c r="B536" s="20">
        <f t="shared" ref="B536:K536" si="92">+B200</f>
        <v>0</v>
      </c>
      <c r="C536" s="20">
        <f t="shared" si="92"/>
        <v>0</v>
      </c>
      <c r="D536" s="20">
        <f t="shared" si="92"/>
        <v>0</v>
      </c>
      <c r="E536" s="20">
        <f t="shared" si="92"/>
        <v>0</v>
      </c>
      <c r="F536" s="20">
        <f t="shared" si="92"/>
        <v>0</v>
      </c>
      <c r="G536" s="20">
        <f t="shared" si="92"/>
        <v>0</v>
      </c>
      <c r="H536" s="20">
        <f t="shared" si="92"/>
        <v>0</v>
      </c>
      <c r="I536" s="20">
        <f t="shared" si="92"/>
        <v>0</v>
      </c>
      <c r="J536" s="20">
        <f t="shared" si="92"/>
        <v>0</v>
      </c>
      <c r="K536" s="20">
        <f t="shared" si="92"/>
        <v>0</v>
      </c>
    </row>
    <row r="537" spans="1:11" ht="27" thickBot="1">
      <c r="A537" s="29" t="s">
        <v>32</v>
      </c>
      <c r="B537" s="491">
        <f t="shared" ref="B537:G537" si="93">SUM(B529:B536)</f>
        <v>0</v>
      </c>
      <c r="C537" s="491">
        <f t="shared" si="93"/>
        <v>0</v>
      </c>
      <c r="D537" s="491">
        <f t="shared" si="93"/>
        <v>0</v>
      </c>
      <c r="E537" s="491">
        <f t="shared" si="93"/>
        <v>0</v>
      </c>
      <c r="F537" s="491">
        <f t="shared" si="93"/>
        <v>0</v>
      </c>
      <c r="G537" s="491">
        <f t="shared" si="93"/>
        <v>0</v>
      </c>
      <c r="H537" s="492" t="e">
        <f>K537/G537</f>
        <v>#DIV/0!</v>
      </c>
      <c r="I537" s="491">
        <f>SUM(I529:I536)</f>
        <v>0</v>
      </c>
      <c r="J537" s="493">
        <f>SUM(J529:J536)</f>
        <v>0</v>
      </c>
      <c r="K537" s="494">
        <f>SUM(K529:K536)</f>
        <v>0</v>
      </c>
    </row>
    <row r="554" spans="1:11" ht="23.4">
      <c r="A554" s="1326" t="s">
        <v>391</v>
      </c>
      <c r="B554" s="1326"/>
      <c r="C554" s="1326"/>
      <c r="D554" s="1326"/>
      <c r="E554" s="1326"/>
      <c r="F554" s="1326"/>
      <c r="G554" s="1326"/>
      <c r="H554" s="1326"/>
      <c r="I554" s="1326"/>
      <c r="J554" s="69"/>
      <c r="K554" s="69"/>
    </row>
    <row r="555" spans="1:11" ht="23.4">
      <c r="A555" s="1325" t="s">
        <v>26</v>
      </c>
      <c r="B555" s="1325"/>
      <c r="C555" s="1325"/>
      <c r="D555" s="1325"/>
      <c r="E555" s="1325"/>
      <c r="F555" s="1325"/>
      <c r="G555" s="1325"/>
      <c r="H555" s="1325"/>
      <c r="I555" s="1325"/>
      <c r="J555" s="69"/>
      <c r="K555" s="69"/>
    </row>
    <row r="556" spans="1:11" ht="23.4">
      <c r="A556" s="1325" t="s">
        <v>159</v>
      </c>
      <c r="B556" s="1325"/>
      <c r="C556" s="1325"/>
      <c r="D556" s="1325"/>
      <c r="E556" s="1325"/>
      <c r="F556" s="1325"/>
      <c r="G556" s="1325"/>
      <c r="H556" s="1325"/>
      <c r="I556" s="1325"/>
      <c r="J556" s="69"/>
      <c r="K556" s="69"/>
    </row>
    <row r="557" spans="1:11" ht="23.4">
      <c r="A557" s="1355" t="s">
        <v>26</v>
      </c>
      <c r="B557" s="22"/>
      <c r="C557" s="1330" t="s">
        <v>50</v>
      </c>
      <c r="D557" s="1331"/>
      <c r="E557" s="1331"/>
      <c r="F557" s="1331"/>
      <c r="G557" s="1331"/>
      <c r="H557" s="1332"/>
      <c r="I557" s="90"/>
      <c r="J557" s="91"/>
      <c r="K557" s="91"/>
    </row>
    <row r="558" spans="1:11" ht="23.4">
      <c r="A558" s="1356"/>
      <c r="B558" s="23" t="s">
        <v>2</v>
      </c>
      <c r="C558" s="24" t="s">
        <v>5</v>
      </c>
      <c r="D558" s="25" t="s">
        <v>6</v>
      </c>
      <c r="E558" s="25" t="s">
        <v>7</v>
      </c>
      <c r="F558" s="25" t="s">
        <v>8</v>
      </c>
      <c r="G558" s="25" t="s">
        <v>9</v>
      </c>
      <c r="H558" s="25" t="s">
        <v>10</v>
      </c>
      <c r="I558" s="23" t="s">
        <v>11</v>
      </c>
      <c r="J558" s="70" t="s">
        <v>202</v>
      </c>
      <c r="K558" s="70" t="s">
        <v>204</v>
      </c>
    </row>
    <row r="559" spans="1:11" ht="23.4">
      <c r="A559" s="1356"/>
      <c r="B559" s="23" t="s">
        <v>4</v>
      </c>
      <c r="C559" s="23" t="s">
        <v>13</v>
      </c>
      <c r="D559" s="26" t="s">
        <v>51</v>
      </c>
      <c r="E559" s="26" t="s">
        <v>15</v>
      </c>
      <c r="F559" s="26" t="s">
        <v>16</v>
      </c>
      <c r="G559" s="26" t="s">
        <v>17</v>
      </c>
      <c r="H559" s="26" t="s">
        <v>18</v>
      </c>
      <c r="I559" s="23" t="s">
        <v>19</v>
      </c>
      <c r="J559" s="70" t="s">
        <v>203</v>
      </c>
      <c r="K559" s="70"/>
    </row>
    <row r="560" spans="1:11" ht="23.4">
      <c r="A560" s="1357"/>
      <c r="B560" s="27" t="s">
        <v>12</v>
      </c>
      <c r="C560" s="27" t="s">
        <v>12</v>
      </c>
      <c r="D560" s="28" t="s">
        <v>12</v>
      </c>
      <c r="E560" s="28" t="s">
        <v>12</v>
      </c>
      <c r="F560" s="28" t="s">
        <v>12</v>
      </c>
      <c r="G560" s="28" t="s">
        <v>12</v>
      </c>
      <c r="H560" s="28" t="s">
        <v>20</v>
      </c>
      <c r="I560" s="27" t="s">
        <v>12</v>
      </c>
      <c r="J560" s="92"/>
      <c r="K560" s="92"/>
    </row>
    <row r="561" spans="1:11" ht="23.4">
      <c r="A561" s="59" t="s">
        <v>52</v>
      </c>
      <c r="B561" s="27"/>
      <c r="C561" s="27"/>
      <c r="D561" s="27"/>
      <c r="E561" s="27"/>
      <c r="F561" s="27"/>
      <c r="G561" s="27"/>
      <c r="H561" s="27"/>
      <c r="I561" s="27"/>
      <c r="J561" s="27"/>
      <c r="K561" s="38">
        <f>+K50</f>
        <v>0</v>
      </c>
    </row>
    <row r="562" spans="1:11" ht="23.4">
      <c r="A562" s="59" t="s">
        <v>53</v>
      </c>
      <c r="B562" s="27"/>
      <c r="C562" s="27"/>
      <c r="D562" s="27"/>
      <c r="E562" s="27"/>
      <c r="F562" s="27"/>
      <c r="G562" s="27"/>
      <c r="H562" s="27"/>
      <c r="I562" s="27"/>
      <c r="J562" s="73"/>
      <c r="K562" s="38">
        <v>0</v>
      </c>
    </row>
    <row r="563" spans="1:11" ht="23.4">
      <c r="A563" s="59" t="s">
        <v>54</v>
      </c>
      <c r="B563" s="27"/>
      <c r="C563" s="27"/>
      <c r="D563" s="27"/>
      <c r="E563" s="27"/>
      <c r="F563" s="27"/>
      <c r="G563" s="27"/>
      <c r="H563" s="27"/>
      <c r="I563" s="27"/>
      <c r="J563" s="73"/>
      <c r="K563" s="28">
        <v>0</v>
      </c>
    </row>
    <row r="564" spans="1:11" ht="23.4">
      <c r="A564" s="59" t="s">
        <v>55</v>
      </c>
      <c r="B564" s="27">
        <f t="shared" ref="B564:J564" si="94">+B102</f>
        <v>0</v>
      </c>
      <c r="C564" s="27">
        <f t="shared" si="94"/>
        <v>0</v>
      </c>
      <c r="D564" s="27">
        <f t="shared" si="94"/>
        <v>0</v>
      </c>
      <c r="E564" s="27">
        <f t="shared" si="94"/>
        <v>0</v>
      </c>
      <c r="F564" s="27">
        <f t="shared" si="94"/>
        <v>0</v>
      </c>
      <c r="G564" s="27">
        <f t="shared" si="94"/>
        <v>0</v>
      </c>
      <c r="H564" s="27">
        <f t="shared" si="94"/>
        <v>0</v>
      </c>
      <c r="I564" s="27">
        <f t="shared" si="94"/>
        <v>0</v>
      </c>
      <c r="J564" s="27">
        <f t="shared" si="94"/>
        <v>0</v>
      </c>
      <c r="K564" s="28">
        <v>0</v>
      </c>
    </row>
    <row r="565" spans="1:11" ht="23.4">
      <c r="A565" s="59" t="s">
        <v>56</v>
      </c>
      <c r="B565" s="27"/>
      <c r="C565" s="27"/>
      <c r="D565" s="27"/>
      <c r="E565" s="27"/>
      <c r="F565" s="27"/>
      <c r="G565" s="27"/>
      <c r="H565" s="27"/>
      <c r="I565" s="27"/>
      <c r="J565" s="73"/>
      <c r="K565" s="28">
        <v>0</v>
      </c>
    </row>
    <row r="566" spans="1:11" ht="23.4">
      <c r="A566" s="59" t="s">
        <v>57</v>
      </c>
      <c r="B566" s="27"/>
      <c r="C566" s="27"/>
      <c r="D566" s="27"/>
      <c r="E566" s="27"/>
      <c r="F566" s="27"/>
      <c r="G566" s="27"/>
      <c r="H566" s="27"/>
      <c r="I566" s="27"/>
      <c r="J566" s="73"/>
      <c r="K566" s="38">
        <v>0</v>
      </c>
    </row>
    <row r="567" spans="1:11" ht="23.4">
      <c r="A567" s="59" t="s">
        <v>58</v>
      </c>
      <c r="B567" s="27"/>
      <c r="C567" s="27"/>
      <c r="D567" s="27"/>
      <c r="E567" s="27"/>
      <c r="F567" s="27"/>
      <c r="G567" s="27"/>
      <c r="H567" s="27"/>
      <c r="I567" s="27"/>
      <c r="J567" s="73"/>
      <c r="K567" s="38">
        <v>0</v>
      </c>
    </row>
    <row r="568" spans="1:11" ht="23.4">
      <c r="A568" s="59" t="s">
        <v>59</v>
      </c>
      <c r="B568" s="20"/>
      <c r="C568" s="20"/>
      <c r="D568" s="20"/>
      <c r="E568" s="20"/>
      <c r="F568" s="20"/>
      <c r="G568" s="20"/>
      <c r="H568" s="20"/>
      <c r="I568" s="20"/>
      <c r="J568" s="73"/>
      <c r="K568" s="20">
        <v>0</v>
      </c>
    </row>
    <row r="569" spans="1:11" ht="27" thickBot="1">
      <c r="A569" s="29" t="s">
        <v>32</v>
      </c>
      <c r="B569" s="491">
        <f t="shared" ref="B569:G569" si="95">SUM(B561:B568)</f>
        <v>0</v>
      </c>
      <c r="C569" s="491">
        <f t="shared" si="95"/>
        <v>0</v>
      </c>
      <c r="D569" s="491">
        <f t="shared" si="95"/>
        <v>0</v>
      </c>
      <c r="E569" s="491">
        <f t="shared" si="95"/>
        <v>0</v>
      </c>
      <c r="F569" s="491">
        <f t="shared" si="95"/>
        <v>0</v>
      </c>
      <c r="G569" s="491">
        <f t="shared" si="95"/>
        <v>0</v>
      </c>
      <c r="H569" s="492" t="e">
        <f>K569/G569</f>
        <v>#DIV/0!</v>
      </c>
      <c r="I569" s="491">
        <f>SUM(I561:I568)</f>
        <v>0</v>
      </c>
      <c r="J569" s="493">
        <f>SUM(J561:J568)</f>
        <v>0</v>
      </c>
      <c r="K569" s="494">
        <f>SUM(K561:K568)</f>
        <v>0</v>
      </c>
    </row>
    <row r="586" spans="1:11" ht="23.4">
      <c r="A586" s="1326" t="s">
        <v>391</v>
      </c>
      <c r="B586" s="1326"/>
      <c r="C586" s="1326"/>
      <c r="D586" s="1326"/>
      <c r="E586" s="1326"/>
      <c r="F586" s="1326"/>
      <c r="G586" s="1326"/>
      <c r="H586" s="1326"/>
      <c r="I586" s="1326"/>
      <c r="J586" s="69"/>
      <c r="K586" s="69"/>
    </row>
    <row r="587" spans="1:11" ht="23.4">
      <c r="A587" s="1325" t="s">
        <v>239</v>
      </c>
      <c r="B587" s="1325"/>
      <c r="C587" s="1325"/>
      <c r="D587" s="1325"/>
      <c r="E587" s="1325"/>
      <c r="F587" s="1325"/>
      <c r="G587" s="1325"/>
      <c r="H587" s="1325"/>
      <c r="I587" s="1325"/>
      <c r="J587" s="69"/>
      <c r="K587" s="69"/>
    </row>
    <row r="588" spans="1:11" ht="23.4">
      <c r="A588" s="1325" t="s">
        <v>159</v>
      </c>
      <c r="B588" s="1325"/>
      <c r="C588" s="1325"/>
      <c r="D588" s="1325"/>
      <c r="E588" s="1325"/>
      <c r="F588" s="1325"/>
      <c r="G588" s="1325"/>
      <c r="H588" s="1325"/>
      <c r="I588" s="1325"/>
      <c r="J588" s="69"/>
      <c r="K588" s="69"/>
    </row>
    <row r="589" spans="1:11" ht="23.25" customHeight="1">
      <c r="A589" s="1355" t="s">
        <v>275</v>
      </c>
      <c r="B589" s="22"/>
      <c r="C589" s="1330" t="s">
        <v>50</v>
      </c>
      <c r="D589" s="1331"/>
      <c r="E589" s="1331"/>
      <c r="F589" s="1331"/>
      <c r="G589" s="1331"/>
      <c r="H589" s="1332"/>
      <c r="I589" s="90"/>
      <c r="J589" s="91"/>
      <c r="K589" s="91"/>
    </row>
    <row r="590" spans="1:11" ht="23.25" customHeight="1">
      <c r="A590" s="1356"/>
      <c r="B590" s="23" t="s">
        <v>2</v>
      </c>
      <c r="C590" s="24" t="s">
        <v>5</v>
      </c>
      <c r="D590" s="25" t="s">
        <v>6</v>
      </c>
      <c r="E590" s="25" t="s">
        <v>7</v>
      </c>
      <c r="F590" s="25" t="s">
        <v>8</v>
      </c>
      <c r="G590" s="25" t="s">
        <v>9</v>
      </c>
      <c r="H590" s="25" t="s">
        <v>10</v>
      </c>
      <c r="I590" s="23" t="s">
        <v>11</v>
      </c>
      <c r="J590" s="70" t="s">
        <v>202</v>
      </c>
      <c r="K590" s="70" t="s">
        <v>204</v>
      </c>
    </row>
    <row r="591" spans="1:11" ht="23.25" customHeight="1">
      <c r="A591" s="1356"/>
      <c r="B591" s="23" t="s">
        <v>4</v>
      </c>
      <c r="C591" s="23" t="s">
        <v>13</v>
      </c>
      <c r="D591" s="26" t="s">
        <v>51</v>
      </c>
      <c r="E591" s="26" t="s">
        <v>15</v>
      </c>
      <c r="F591" s="26" t="s">
        <v>16</v>
      </c>
      <c r="G591" s="26" t="s">
        <v>17</v>
      </c>
      <c r="H591" s="26" t="s">
        <v>18</v>
      </c>
      <c r="I591" s="23" t="s">
        <v>19</v>
      </c>
      <c r="J591" s="70" t="s">
        <v>203</v>
      </c>
      <c r="K591" s="70"/>
    </row>
    <row r="592" spans="1:11" ht="23.25" customHeight="1">
      <c r="A592" s="1357"/>
      <c r="B592" s="27" t="s">
        <v>12</v>
      </c>
      <c r="C592" s="27" t="s">
        <v>12</v>
      </c>
      <c r="D592" s="28" t="s">
        <v>12</v>
      </c>
      <c r="E592" s="28" t="s">
        <v>12</v>
      </c>
      <c r="F592" s="28" t="s">
        <v>12</v>
      </c>
      <c r="G592" s="28" t="s">
        <v>12</v>
      </c>
      <c r="H592" s="28" t="s">
        <v>20</v>
      </c>
      <c r="I592" s="27" t="s">
        <v>12</v>
      </c>
      <c r="J592" s="92"/>
      <c r="K592" s="92"/>
    </row>
    <row r="593" spans="1:11" ht="23.4">
      <c r="A593" s="59" t="s">
        <v>52</v>
      </c>
      <c r="B593" s="27">
        <f t="shared" ref="B593:J593" si="96">+B21</f>
        <v>0</v>
      </c>
      <c r="C593" s="27">
        <f t="shared" si="96"/>
        <v>0</v>
      </c>
      <c r="D593" s="27">
        <f t="shared" si="96"/>
        <v>0</v>
      </c>
      <c r="E593" s="27">
        <f t="shared" si="96"/>
        <v>0</v>
      </c>
      <c r="F593" s="27">
        <f t="shared" si="96"/>
        <v>0</v>
      </c>
      <c r="G593" s="27">
        <f t="shared" si="96"/>
        <v>0</v>
      </c>
      <c r="H593" s="27">
        <f t="shared" si="96"/>
        <v>0</v>
      </c>
      <c r="I593" s="27">
        <f t="shared" si="96"/>
        <v>0</v>
      </c>
      <c r="J593" s="27">
        <f t="shared" si="96"/>
        <v>0</v>
      </c>
      <c r="K593" s="38">
        <f>+K82</f>
        <v>0</v>
      </c>
    </row>
    <row r="594" spans="1:11" ht="23.4">
      <c r="A594" s="59" t="s">
        <v>53</v>
      </c>
      <c r="B594" s="27"/>
      <c r="C594" s="27"/>
      <c r="D594" s="27"/>
      <c r="E594" s="27"/>
      <c r="F594" s="27"/>
      <c r="G594" s="27"/>
      <c r="H594" s="27"/>
      <c r="I594" s="27"/>
      <c r="J594" s="73"/>
      <c r="K594" s="38">
        <v>0</v>
      </c>
    </row>
    <row r="595" spans="1:11" ht="23.4">
      <c r="A595" s="59" t="s">
        <v>54</v>
      </c>
      <c r="B595" s="27"/>
      <c r="C595" s="27"/>
      <c r="D595" s="27"/>
      <c r="E595" s="27"/>
      <c r="F595" s="27"/>
      <c r="G595" s="27"/>
      <c r="H595" s="27"/>
      <c r="I595" s="27"/>
      <c r="J595" s="73"/>
      <c r="K595" s="28">
        <v>0</v>
      </c>
    </row>
    <row r="596" spans="1:11" ht="23.4">
      <c r="A596" s="59" t="s">
        <v>55</v>
      </c>
      <c r="B596" s="27">
        <f t="shared" ref="B596:K596" si="97">+B99</f>
        <v>0</v>
      </c>
      <c r="C596" s="27">
        <f t="shared" si="97"/>
        <v>0</v>
      </c>
      <c r="D596" s="27">
        <f t="shared" si="97"/>
        <v>0</v>
      </c>
      <c r="E596" s="27">
        <f t="shared" si="97"/>
        <v>0</v>
      </c>
      <c r="F596" s="27">
        <f t="shared" si="97"/>
        <v>0</v>
      </c>
      <c r="G596" s="27">
        <f t="shared" si="97"/>
        <v>0</v>
      </c>
      <c r="H596" s="27">
        <f t="shared" si="97"/>
        <v>0</v>
      </c>
      <c r="I596" s="27">
        <f t="shared" si="97"/>
        <v>0</v>
      </c>
      <c r="J596" s="27">
        <f t="shared" si="97"/>
        <v>0</v>
      </c>
      <c r="K596" s="28">
        <f t="shared" si="97"/>
        <v>0</v>
      </c>
    </row>
    <row r="597" spans="1:11" ht="23.4">
      <c r="A597" s="59" t="s">
        <v>56</v>
      </c>
      <c r="B597" s="27">
        <f t="shared" ref="B597:K597" si="98">+B126</f>
        <v>0</v>
      </c>
      <c r="C597" s="27">
        <f t="shared" si="98"/>
        <v>0</v>
      </c>
      <c r="D597" s="27">
        <f t="shared" si="98"/>
        <v>0</v>
      </c>
      <c r="E597" s="27">
        <f t="shared" si="98"/>
        <v>0</v>
      </c>
      <c r="F597" s="27">
        <f t="shared" si="98"/>
        <v>0</v>
      </c>
      <c r="G597" s="27">
        <f t="shared" si="98"/>
        <v>0</v>
      </c>
      <c r="H597" s="27">
        <f t="shared" si="98"/>
        <v>0</v>
      </c>
      <c r="I597" s="27">
        <f t="shared" si="98"/>
        <v>0</v>
      </c>
      <c r="J597" s="27">
        <f t="shared" si="98"/>
        <v>0</v>
      </c>
      <c r="K597" s="38">
        <f t="shared" si="98"/>
        <v>0</v>
      </c>
    </row>
    <row r="598" spans="1:11" ht="23.4">
      <c r="A598" s="59" t="s">
        <v>57</v>
      </c>
      <c r="B598" s="27"/>
      <c r="C598" s="27"/>
      <c r="D598" s="27"/>
      <c r="E598" s="27"/>
      <c r="F598" s="27"/>
      <c r="G598" s="27"/>
      <c r="H598" s="27"/>
      <c r="I598" s="27"/>
      <c r="J598" s="27"/>
      <c r="K598" s="28">
        <f>+K154</f>
        <v>0</v>
      </c>
    </row>
    <row r="599" spans="1:11" ht="23.4">
      <c r="A599" s="59" t="s">
        <v>58</v>
      </c>
      <c r="B599" s="27">
        <f t="shared" ref="B599:K599" si="99">+B178</f>
        <v>0</v>
      </c>
      <c r="C599" s="27">
        <f t="shared" si="99"/>
        <v>0</v>
      </c>
      <c r="D599" s="27">
        <f t="shared" si="99"/>
        <v>0</v>
      </c>
      <c r="E599" s="27">
        <f t="shared" si="99"/>
        <v>0</v>
      </c>
      <c r="F599" s="27">
        <f t="shared" si="99"/>
        <v>0</v>
      </c>
      <c r="G599" s="27">
        <f t="shared" si="99"/>
        <v>0</v>
      </c>
      <c r="H599" s="27">
        <f t="shared" si="99"/>
        <v>0</v>
      </c>
      <c r="I599" s="27">
        <f t="shared" si="99"/>
        <v>0</v>
      </c>
      <c r="J599" s="27">
        <f t="shared" si="99"/>
        <v>0</v>
      </c>
      <c r="K599" s="28">
        <f t="shared" si="99"/>
        <v>0</v>
      </c>
    </row>
    <row r="600" spans="1:11" ht="23.4">
      <c r="A600" s="59" t="s">
        <v>59</v>
      </c>
      <c r="B600" s="20"/>
      <c r="C600" s="20"/>
      <c r="D600" s="20"/>
      <c r="E600" s="20"/>
      <c r="F600" s="20"/>
      <c r="G600" s="20"/>
      <c r="H600" s="20"/>
      <c r="I600" s="20"/>
      <c r="J600" s="73"/>
      <c r="K600" s="20">
        <v>0</v>
      </c>
    </row>
    <row r="601" spans="1:11" ht="27" thickBot="1">
      <c r="A601" s="29" t="s">
        <v>32</v>
      </c>
      <c r="B601" s="491">
        <f t="shared" ref="B601:G601" si="100">SUM(B593:B600)</f>
        <v>0</v>
      </c>
      <c r="C601" s="491">
        <f t="shared" si="100"/>
        <v>0</v>
      </c>
      <c r="D601" s="491">
        <f t="shared" si="100"/>
        <v>0</v>
      </c>
      <c r="E601" s="491">
        <f t="shared" si="100"/>
        <v>0</v>
      </c>
      <c r="F601" s="491">
        <f t="shared" si="100"/>
        <v>0</v>
      </c>
      <c r="G601" s="491">
        <f t="shared" si="100"/>
        <v>0</v>
      </c>
      <c r="H601" s="492" t="e">
        <f>K601/G601</f>
        <v>#DIV/0!</v>
      </c>
      <c r="I601" s="491">
        <f>SUM(I593:I600)</f>
        <v>0</v>
      </c>
      <c r="J601" s="493">
        <f>SUM(J593:J600)</f>
        <v>0</v>
      </c>
      <c r="K601" s="494">
        <f>SUM(K593:K600)</f>
        <v>0</v>
      </c>
    </row>
    <row r="618" spans="1:11" ht="23.4">
      <c r="A618" s="1326" t="s">
        <v>391</v>
      </c>
      <c r="B618" s="1326"/>
      <c r="C618" s="1326"/>
      <c r="D618" s="1326"/>
      <c r="E618" s="1326"/>
      <c r="F618" s="1326"/>
      <c r="G618" s="1326"/>
      <c r="H618" s="1326"/>
      <c r="I618" s="1326"/>
      <c r="J618" s="69"/>
      <c r="K618" s="69"/>
    </row>
    <row r="619" spans="1:11" ht="23.4">
      <c r="A619" s="1325" t="s">
        <v>218</v>
      </c>
      <c r="B619" s="1325"/>
      <c r="C619" s="1325"/>
      <c r="D619" s="1325"/>
      <c r="E619" s="1325"/>
      <c r="F619" s="1325"/>
      <c r="G619" s="1325"/>
      <c r="H619" s="1325"/>
      <c r="I619" s="1325"/>
      <c r="J619" s="69"/>
      <c r="K619" s="69"/>
    </row>
    <row r="620" spans="1:11" ht="23.4">
      <c r="A620" s="1325" t="s">
        <v>159</v>
      </c>
      <c r="B620" s="1325"/>
      <c r="C620" s="1325"/>
      <c r="D620" s="1325"/>
      <c r="E620" s="1325"/>
      <c r="F620" s="1325"/>
      <c r="G620" s="1325"/>
      <c r="H620" s="1325"/>
      <c r="I620" s="1325"/>
      <c r="J620" s="69"/>
      <c r="K620" s="69"/>
    </row>
    <row r="621" spans="1:11" ht="23.25" customHeight="1">
      <c r="A621" s="1355" t="s">
        <v>259</v>
      </c>
      <c r="B621" s="22"/>
      <c r="C621" s="1330" t="s">
        <v>50</v>
      </c>
      <c r="D621" s="1331"/>
      <c r="E621" s="1331"/>
      <c r="F621" s="1331"/>
      <c r="G621" s="1331"/>
      <c r="H621" s="1332"/>
      <c r="I621" s="90"/>
      <c r="J621" s="91"/>
      <c r="K621" s="91"/>
    </row>
    <row r="622" spans="1:11" ht="23.25" customHeight="1">
      <c r="A622" s="1356"/>
      <c r="B622" s="23" t="s">
        <v>2</v>
      </c>
      <c r="C622" s="24" t="s">
        <v>5</v>
      </c>
      <c r="D622" s="25" t="s">
        <v>6</v>
      </c>
      <c r="E622" s="25" t="s">
        <v>7</v>
      </c>
      <c r="F622" s="25" t="s">
        <v>8</v>
      </c>
      <c r="G622" s="25" t="s">
        <v>9</v>
      </c>
      <c r="H622" s="25" t="s">
        <v>10</v>
      </c>
      <c r="I622" s="23" t="s">
        <v>11</v>
      </c>
      <c r="J622" s="70" t="s">
        <v>202</v>
      </c>
      <c r="K622" s="70" t="s">
        <v>204</v>
      </c>
    </row>
    <row r="623" spans="1:11" ht="23.25" customHeight="1">
      <c r="A623" s="1356"/>
      <c r="B623" s="23" t="s">
        <v>4</v>
      </c>
      <c r="C623" s="23" t="s">
        <v>13</v>
      </c>
      <c r="D623" s="26" t="s">
        <v>51</v>
      </c>
      <c r="E623" s="26" t="s">
        <v>15</v>
      </c>
      <c r="F623" s="26" t="s">
        <v>16</v>
      </c>
      <c r="G623" s="26" t="s">
        <v>17</v>
      </c>
      <c r="H623" s="26" t="s">
        <v>18</v>
      </c>
      <c r="I623" s="23" t="s">
        <v>19</v>
      </c>
      <c r="J623" s="70" t="s">
        <v>203</v>
      </c>
      <c r="K623" s="70"/>
    </row>
    <row r="624" spans="1:11" ht="23.25" customHeight="1">
      <c r="A624" s="1357"/>
      <c r="B624" s="27" t="s">
        <v>12</v>
      </c>
      <c r="C624" s="27" t="s">
        <v>12</v>
      </c>
      <c r="D624" s="28" t="s">
        <v>12</v>
      </c>
      <c r="E624" s="28" t="s">
        <v>12</v>
      </c>
      <c r="F624" s="28" t="s">
        <v>12</v>
      </c>
      <c r="G624" s="28" t="s">
        <v>12</v>
      </c>
      <c r="H624" s="28" t="s">
        <v>20</v>
      </c>
      <c r="I624" s="27" t="s">
        <v>12</v>
      </c>
      <c r="J624" s="92"/>
      <c r="K624" s="92"/>
    </row>
    <row r="625" spans="1:11" ht="23.4">
      <c r="A625" s="59" t="s">
        <v>52</v>
      </c>
      <c r="B625" s="27">
        <f t="shared" ref="B625:K625" si="101">+B22</f>
        <v>0</v>
      </c>
      <c r="C625" s="27">
        <f t="shared" si="101"/>
        <v>0</v>
      </c>
      <c r="D625" s="27">
        <f t="shared" si="101"/>
        <v>0</v>
      </c>
      <c r="E625" s="27">
        <f t="shared" si="101"/>
        <v>0</v>
      </c>
      <c r="F625" s="27">
        <f t="shared" si="101"/>
        <v>0</v>
      </c>
      <c r="G625" s="27">
        <f t="shared" si="101"/>
        <v>0</v>
      </c>
      <c r="H625" s="27">
        <f t="shared" si="101"/>
        <v>0</v>
      </c>
      <c r="I625" s="27">
        <f t="shared" si="101"/>
        <v>0</v>
      </c>
      <c r="J625" s="27">
        <f t="shared" si="101"/>
        <v>0</v>
      </c>
      <c r="K625" s="38">
        <f t="shared" si="101"/>
        <v>0</v>
      </c>
    </row>
    <row r="626" spans="1:11" ht="23.4">
      <c r="A626" s="59" t="s">
        <v>53</v>
      </c>
      <c r="B626" s="27"/>
      <c r="C626" s="27"/>
      <c r="D626" s="27"/>
      <c r="E626" s="27"/>
      <c r="F626" s="27"/>
      <c r="G626" s="27"/>
      <c r="H626" s="27"/>
      <c r="I626" s="27"/>
      <c r="J626" s="73"/>
      <c r="K626" s="38">
        <v>0</v>
      </c>
    </row>
    <row r="627" spans="1:11" ht="23.4">
      <c r="A627" s="59" t="s">
        <v>54</v>
      </c>
      <c r="B627" s="27"/>
      <c r="C627" s="27"/>
      <c r="D627" s="27"/>
      <c r="E627" s="27"/>
      <c r="F627" s="27"/>
      <c r="G627" s="27"/>
      <c r="H627" s="27"/>
      <c r="I627" s="27"/>
      <c r="J627" s="73"/>
      <c r="K627" s="28">
        <v>0</v>
      </c>
    </row>
    <row r="628" spans="1:11" ht="23.4">
      <c r="A628" s="59" t="s">
        <v>55</v>
      </c>
      <c r="B628" s="27">
        <f t="shared" ref="B628:K628" si="102">+B100</f>
        <v>0</v>
      </c>
      <c r="C628" s="27">
        <f t="shared" si="102"/>
        <v>0</v>
      </c>
      <c r="D628" s="27">
        <f t="shared" si="102"/>
        <v>0</v>
      </c>
      <c r="E628" s="27">
        <f t="shared" si="102"/>
        <v>0</v>
      </c>
      <c r="F628" s="27">
        <f t="shared" si="102"/>
        <v>0</v>
      </c>
      <c r="G628" s="27">
        <f t="shared" si="102"/>
        <v>0</v>
      </c>
      <c r="H628" s="27">
        <f t="shared" si="102"/>
        <v>0</v>
      </c>
      <c r="I628" s="27">
        <f t="shared" si="102"/>
        <v>0</v>
      </c>
      <c r="J628" s="27">
        <f t="shared" si="102"/>
        <v>0</v>
      </c>
      <c r="K628" s="28">
        <f t="shared" si="102"/>
        <v>0</v>
      </c>
    </row>
    <row r="629" spans="1:11" ht="23.4">
      <c r="A629" s="59" t="s">
        <v>56</v>
      </c>
      <c r="B629" s="27">
        <f t="shared" ref="B629:K629" si="103">+B127</f>
        <v>0</v>
      </c>
      <c r="C629" s="27">
        <f t="shared" si="103"/>
        <v>0</v>
      </c>
      <c r="D629" s="27">
        <f t="shared" si="103"/>
        <v>0</v>
      </c>
      <c r="E629" s="27">
        <f t="shared" si="103"/>
        <v>0</v>
      </c>
      <c r="F629" s="27">
        <f t="shared" si="103"/>
        <v>0</v>
      </c>
      <c r="G629" s="27">
        <f t="shared" si="103"/>
        <v>0</v>
      </c>
      <c r="H629" s="27">
        <f t="shared" si="103"/>
        <v>0</v>
      </c>
      <c r="I629" s="27">
        <f t="shared" si="103"/>
        <v>0</v>
      </c>
      <c r="J629" s="27">
        <f t="shared" si="103"/>
        <v>0</v>
      </c>
      <c r="K629" s="28">
        <f t="shared" si="103"/>
        <v>0</v>
      </c>
    </row>
    <row r="630" spans="1:11" ht="23.4">
      <c r="A630" s="59" t="s">
        <v>57</v>
      </c>
      <c r="B630" s="27">
        <f>+B154</f>
        <v>0</v>
      </c>
      <c r="C630" s="27">
        <f t="shared" ref="C630:J630" si="104">+C154</f>
        <v>0</v>
      </c>
      <c r="D630" s="27">
        <f t="shared" si="104"/>
        <v>0</v>
      </c>
      <c r="E630" s="27">
        <f t="shared" si="104"/>
        <v>0</v>
      </c>
      <c r="F630" s="27">
        <f t="shared" si="104"/>
        <v>0</v>
      </c>
      <c r="G630" s="27">
        <f t="shared" si="104"/>
        <v>0</v>
      </c>
      <c r="H630" s="27">
        <f t="shared" si="104"/>
        <v>0</v>
      </c>
      <c r="I630" s="27">
        <f t="shared" si="104"/>
        <v>0</v>
      </c>
      <c r="J630" s="27">
        <f t="shared" si="104"/>
        <v>0</v>
      </c>
      <c r="K630" s="38">
        <f>+H630*G630</f>
        <v>0</v>
      </c>
    </row>
    <row r="631" spans="1:11" ht="23.4">
      <c r="A631" s="59" t="s">
        <v>58</v>
      </c>
      <c r="B631" s="27">
        <f t="shared" ref="B631:K631" si="105">+B179</f>
        <v>0</v>
      </c>
      <c r="C631" s="27">
        <f t="shared" si="105"/>
        <v>0</v>
      </c>
      <c r="D631" s="27">
        <f t="shared" si="105"/>
        <v>0</v>
      </c>
      <c r="E631" s="27">
        <f t="shared" si="105"/>
        <v>0</v>
      </c>
      <c r="F631" s="27">
        <f t="shared" si="105"/>
        <v>0</v>
      </c>
      <c r="G631" s="27">
        <f t="shared" si="105"/>
        <v>0</v>
      </c>
      <c r="H631" s="27">
        <f t="shared" si="105"/>
        <v>0</v>
      </c>
      <c r="I631" s="27">
        <f t="shared" si="105"/>
        <v>0</v>
      </c>
      <c r="J631" s="27">
        <f t="shared" si="105"/>
        <v>0</v>
      </c>
      <c r="K631" s="28">
        <f t="shared" si="105"/>
        <v>0</v>
      </c>
    </row>
    <row r="632" spans="1:11" ht="23.4">
      <c r="A632" s="59" t="s">
        <v>59</v>
      </c>
      <c r="B632" s="20"/>
      <c r="C632" s="20"/>
      <c r="D632" s="20"/>
      <c r="E632" s="20"/>
      <c r="F632" s="20"/>
      <c r="G632" s="20"/>
      <c r="H632" s="20"/>
      <c r="I632" s="20"/>
      <c r="J632" s="73"/>
      <c r="K632" s="20">
        <v>0</v>
      </c>
    </row>
    <row r="633" spans="1:11" ht="27" thickBot="1">
      <c r="A633" s="29" t="s">
        <v>32</v>
      </c>
      <c r="B633" s="491">
        <f t="shared" ref="B633:G633" si="106">SUM(B625:B632)</f>
        <v>0</v>
      </c>
      <c r="C633" s="491">
        <f t="shared" si="106"/>
        <v>0</v>
      </c>
      <c r="D633" s="491">
        <f t="shared" si="106"/>
        <v>0</v>
      </c>
      <c r="E633" s="491">
        <f t="shared" si="106"/>
        <v>0</v>
      </c>
      <c r="F633" s="491">
        <f t="shared" si="106"/>
        <v>0</v>
      </c>
      <c r="G633" s="491">
        <f t="shared" si="106"/>
        <v>0</v>
      </c>
      <c r="H633" s="492" t="e">
        <f>K633/G633</f>
        <v>#DIV/0!</v>
      </c>
      <c r="I633" s="491">
        <f>SUM(I625:I632)</f>
        <v>0</v>
      </c>
      <c r="J633" s="493">
        <f>SUM(J625:J632)</f>
        <v>0</v>
      </c>
      <c r="K633" s="494">
        <f>SUM(K625:K632)</f>
        <v>0</v>
      </c>
    </row>
    <row r="650" spans="1:11" ht="23.4">
      <c r="A650" s="1326" t="s">
        <v>283</v>
      </c>
      <c r="B650" s="1326"/>
      <c r="C650" s="1326"/>
      <c r="D650" s="1326"/>
      <c r="E650" s="1326"/>
      <c r="F650" s="1326"/>
      <c r="G650" s="1326"/>
      <c r="H650" s="1326"/>
      <c r="I650" s="1326"/>
      <c r="J650" s="69"/>
      <c r="K650" s="69"/>
    </row>
    <row r="651" spans="1:11" ht="23.4">
      <c r="A651" s="1325" t="s">
        <v>213</v>
      </c>
      <c r="B651" s="1325"/>
      <c r="C651" s="1325"/>
      <c r="D651" s="1325"/>
      <c r="E651" s="1325"/>
      <c r="F651" s="1325"/>
      <c r="G651" s="1325"/>
      <c r="H651" s="1325"/>
      <c r="I651" s="1325"/>
      <c r="J651" s="69"/>
      <c r="K651" s="69"/>
    </row>
    <row r="652" spans="1:11" ht="23.4">
      <c r="A652" s="1325" t="s">
        <v>159</v>
      </c>
      <c r="B652" s="1325"/>
      <c r="C652" s="1325"/>
      <c r="D652" s="1325"/>
      <c r="E652" s="1325"/>
      <c r="F652" s="1325"/>
      <c r="G652" s="1325"/>
      <c r="H652" s="1325"/>
      <c r="I652" s="1325"/>
      <c r="J652" s="69"/>
      <c r="K652" s="69"/>
    </row>
    <row r="653" spans="1:11" ht="23.25" customHeight="1">
      <c r="A653" s="1327" t="s">
        <v>213</v>
      </c>
      <c r="B653" s="22"/>
      <c r="C653" s="1330" t="s">
        <v>50</v>
      </c>
      <c r="D653" s="1331"/>
      <c r="E653" s="1331"/>
      <c r="F653" s="1331"/>
      <c r="G653" s="1331"/>
      <c r="H653" s="1332"/>
      <c r="I653" s="90"/>
      <c r="J653" s="91"/>
      <c r="K653" s="91"/>
    </row>
    <row r="654" spans="1:11" ht="23.25" customHeight="1">
      <c r="A654" s="1328"/>
      <c r="B654" s="23" t="s">
        <v>2</v>
      </c>
      <c r="C654" s="24" t="s">
        <v>5</v>
      </c>
      <c r="D654" s="25" t="s">
        <v>6</v>
      </c>
      <c r="E654" s="25" t="s">
        <v>7</v>
      </c>
      <c r="F654" s="25" t="s">
        <v>8</v>
      </c>
      <c r="G654" s="25" t="s">
        <v>9</v>
      </c>
      <c r="H654" s="25" t="s">
        <v>10</v>
      </c>
      <c r="I654" s="23" t="s">
        <v>11</v>
      </c>
      <c r="J654" s="70" t="s">
        <v>202</v>
      </c>
      <c r="K654" s="70" t="s">
        <v>204</v>
      </c>
    </row>
    <row r="655" spans="1:11" ht="23.25" customHeight="1">
      <c r="A655" s="1328"/>
      <c r="B655" s="23" t="s">
        <v>4</v>
      </c>
      <c r="C655" s="23" t="s">
        <v>13</v>
      </c>
      <c r="D655" s="26" t="s">
        <v>51</v>
      </c>
      <c r="E655" s="26" t="s">
        <v>15</v>
      </c>
      <c r="F655" s="26" t="s">
        <v>16</v>
      </c>
      <c r="G655" s="26" t="s">
        <v>17</v>
      </c>
      <c r="H655" s="26" t="s">
        <v>18</v>
      </c>
      <c r="I655" s="23" t="s">
        <v>19</v>
      </c>
      <c r="J655" s="70" t="s">
        <v>203</v>
      </c>
      <c r="K655" s="70"/>
    </row>
    <row r="656" spans="1:11" ht="23.25" customHeight="1">
      <c r="A656" s="1329"/>
      <c r="B656" s="27" t="s">
        <v>12</v>
      </c>
      <c r="C656" s="27" t="s">
        <v>12</v>
      </c>
      <c r="D656" s="28" t="s">
        <v>12</v>
      </c>
      <c r="E656" s="28" t="s">
        <v>12</v>
      </c>
      <c r="F656" s="28" t="s">
        <v>12</v>
      </c>
      <c r="G656" s="28" t="s">
        <v>12</v>
      </c>
      <c r="H656" s="28" t="s">
        <v>20</v>
      </c>
      <c r="I656" s="27" t="s">
        <v>12</v>
      </c>
      <c r="J656" s="92"/>
      <c r="K656" s="92"/>
    </row>
    <row r="657" spans="1:11" ht="23.4">
      <c r="A657" s="59" t="s">
        <v>52</v>
      </c>
      <c r="B657" s="27"/>
      <c r="C657" s="27"/>
      <c r="D657" s="27"/>
      <c r="E657" s="27"/>
      <c r="F657" s="27"/>
      <c r="G657" s="27"/>
      <c r="H657" s="27"/>
      <c r="I657" s="27"/>
      <c r="J657" s="27"/>
      <c r="K657" s="38"/>
    </row>
    <row r="658" spans="1:11" ht="23.4">
      <c r="A658" s="59" t="s">
        <v>53</v>
      </c>
      <c r="B658" s="27"/>
      <c r="C658" s="27"/>
      <c r="D658" s="27"/>
      <c r="E658" s="27"/>
      <c r="F658" s="27"/>
      <c r="G658" s="27"/>
      <c r="H658" s="27"/>
      <c r="I658" s="27"/>
      <c r="J658" s="73"/>
      <c r="K658" s="38"/>
    </row>
    <row r="659" spans="1:11" ht="23.4">
      <c r="A659" s="59" t="s">
        <v>54</v>
      </c>
      <c r="B659" s="27"/>
      <c r="C659" s="27"/>
      <c r="D659" s="27"/>
      <c r="E659" s="27"/>
      <c r="F659" s="27"/>
      <c r="G659" s="27"/>
      <c r="H659" s="27"/>
      <c r="I659" s="27"/>
      <c r="J659" s="73"/>
      <c r="K659" s="28"/>
    </row>
    <row r="660" spans="1:11" ht="23.4">
      <c r="A660" s="59" t="s">
        <v>55</v>
      </c>
      <c r="B660" s="27">
        <f t="shared" ref="B660:K660" si="107">+B101</f>
        <v>0</v>
      </c>
      <c r="C660" s="27">
        <f t="shared" si="107"/>
        <v>0</v>
      </c>
      <c r="D660" s="27">
        <f t="shared" si="107"/>
        <v>0</v>
      </c>
      <c r="E660" s="27">
        <f t="shared" si="107"/>
        <v>0</v>
      </c>
      <c r="F660" s="27">
        <f t="shared" si="107"/>
        <v>0</v>
      </c>
      <c r="G660" s="27">
        <f t="shared" si="107"/>
        <v>0</v>
      </c>
      <c r="H660" s="27">
        <f t="shared" si="107"/>
        <v>0</v>
      </c>
      <c r="I660" s="27">
        <f t="shared" si="107"/>
        <v>0</v>
      </c>
      <c r="J660" s="27">
        <f t="shared" si="107"/>
        <v>0</v>
      </c>
      <c r="K660" s="38">
        <f t="shared" si="107"/>
        <v>0</v>
      </c>
    </row>
    <row r="661" spans="1:11" ht="23.4">
      <c r="A661" s="59" t="s">
        <v>56</v>
      </c>
      <c r="B661" s="27"/>
      <c r="C661" s="27"/>
      <c r="D661" s="27"/>
      <c r="E661" s="27"/>
      <c r="F661" s="27"/>
      <c r="G661" s="27"/>
      <c r="H661" s="27"/>
      <c r="I661" s="27"/>
      <c r="J661" s="27"/>
      <c r="K661" s="28"/>
    </row>
    <row r="662" spans="1:11" ht="23.4">
      <c r="A662" s="59" t="s">
        <v>57</v>
      </c>
      <c r="B662" s="27"/>
      <c r="C662" s="27"/>
      <c r="D662" s="27"/>
      <c r="E662" s="27"/>
      <c r="F662" s="27"/>
      <c r="G662" s="27"/>
      <c r="H662" s="27"/>
      <c r="I662" s="27"/>
      <c r="J662" s="73"/>
      <c r="K662" s="38"/>
    </row>
    <row r="663" spans="1:11" ht="23.4">
      <c r="A663" s="59" t="s">
        <v>58</v>
      </c>
      <c r="B663" s="27"/>
      <c r="C663" s="27"/>
      <c r="D663" s="27"/>
      <c r="E663" s="27"/>
      <c r="F663" s="27"/>
      <c r="G663" s="27"/>
      <c r="H663" s="27"/>
      <c r="I663" s="27"/>
      <c r="J663" s="27"/>
      <c r="K663" s="28"/>
    </row>
    <row r="664" spans="1:11" ht="23.4">
      <c r="A664" s="59" t="s">
        <v>59</v>
      </c>
      <c r="B664" s="20"/>
      <c r="C664" s="20"/>
      <c r="D664" s="20"/>
      <c r="E664" s="20"/>
      <c r="F664" s="20"/>
      <c r="G664" s="20"/>
      <c r="H664" s="20"/>
      <c r="I664" s="20"/>
      <c r="J664" s="73"/>
      <c r="K664" s="20"/>
    </row>
    <row r="665" spans="1:11" ht="27" thickBot="1">
      <c r="A665" s="29" t="s">
        <v>32</v>
      </c>
      <c r="B665" s="491">
        <f t="shared" ref="B665:G665" si="108">SUM(B657:B664)</f>
        <v>0</v>
      </c>
      <c r="C665" s="491">
        <f t="shared" si="108"/>
        <v>0</v>
      </c>
      <c r="D665" s="491">
        <f t="shared" si="108"/>
        <v>0</v>
      </c>
      <c r="E665" s="491">
        <f t="shared" si="108"/>
        <v>0</v>
      </c>
      <c r="F665" s="491">
        <f t="shared" si="108"/>
        <v>0</v>
      </c>
      <c r="G665" s="491">
        <f t="shared" si="108"/>
        <v>0</v>
      </c>
      <c r="H665" s="492" t="e">
        <f>K665/G665</f>
        <v>#DIV/0!</v>
      </c>
      <c r="I665" s="491">
        <f>SUM(I657:I664)</f>
        <v>0</v>
      </c>
      <c r="J665" s="493">
        <f>SUM(J657:J664)</f>
        <v>0</v>
      </c>
      <c r="K665" s="494">
        <f>SUM(K657:K664)</f>
        <v>0</v>
      </c>
    </row>
    <row r="682" spans="1:11" ht="23.4">
      <c r="A682" s="1326" t="s">
        <v>391</v>
      </c>
      <c r="B682" s="1326"/>
      <c r="C682" s="1326"/>
      <c r="D682" s="1326"/>
      <c r="E682" s="1326"/>
      <c r="F682" s="1326"/>
      <c r="G682" s="1326"/>
      <c r="H682" s="1326"/>
      <c r="I682" s="1326"/>
      <c r="J682" s="69"/>
      <c r="K682" s="69"/>
    </row>
    <row r="683" spans="1:11" ht="23.4">
      <c r="A683" s="1325" t="s">
        <v>219</v>
      </c>
      <c r="B683" s="1325"/>
      <c r="C683" s="1325"/>
      <c r="D683" s="1325"/>
      <c r="E683" s="1325"/>
      <c r="F683" s="1325"/>
      <c r="G683" s="1325"/>
      <c r="H683" s="1325"/>
      <c r="I683" s="1325"/>
      <c r="J683" s="69"/>
      <c r="K683" s="69"/>
    </row>
    <row r="684" spans="1:11" ht="23.4">
      <c r="A684" s="1325" t="s">
        <v>159</v>
      </c>
      <c r="B684" s="1325"/>
      <c r="C684" s="1325"/>
      <c r="D684" s="1325"/>
      <c r="E684" s="1325"/>
      <c r="F684" s="1325"/>
      <c r="G684" s="1325"/>
      <c r="H684" s="1325"/>
      <c r="I684" s="1325"/>
      <c r="J684" s="89"/>
      <c r="K684" s="69"/>
    </row>
    <row r="685" spans="1:11" ht="23.4">
      <c r="A685" s="1327" t="s">
        <v>219</v>
      </c>
      <c r="B685" s="22"/>
      <c r="C685" s="1330" t="s">
        <v>50</v>
      </c>
      <c r="D685" s="1331"/>
      <c r="E685" s="1331"/>
      <c r="F685" s="1331"/>
      <c r="G685" s="1331"/>
      <c r="H685" s="1332"/>
      <c r="I685" s="22"/>
      <c r="J685" s="71"/>
      <c r="K685" s="68"/>
    </row>
    <row r="686" spans="1:11" ht="23.4">
      <c r="A686" s="1328"/>
      <c r="B686" s="23" t="s">
        <v>2</v>
      </c>
      <c r="C686" s="24" t="s">
        <v>5</v>
      </c>
      <c r="D686" s="25" t="s">
        <v>6</v>
      </c>
      <c r="E686" s="25" t="s">
        <v>7</v>
      </c>
      <c r="F686" s="25" t="s">
        <v>8</v>
      </c>
      <c r="G686" s="25" t="s">
        <v>9</v>
      </c>
      <c r="H686" s="25" t="s">
        <v>10</v>
      </c>
      <c r="I686" s="26" t="s">
        <v>11</v>
      </c>
      <c r="J686" s="70" t="s">
        <v>202</v>
      </c>
      <c r="K686" s="70" t="s">
        <v>204</v>
      </c>
    </row>
    <row r="687" spans="1:11" ht="23.4">
      <c r="A687" s="1328"/>
      <c r="B687" s="23" t="s">
        <v>4</v>
      </c>
      <c r="C687" s="23" t="s">
        <v>13</v>
      </c>
      <c r="D687" s="26" t="s">
        <v>51</v>
      </c>
      <c r="E687" s="26" t="s">
        <v>15</v>
      </c>
      <c r="F687" s="26" t="s">
        <v>16</v>
      </c>
      <c r="G687" s="26" t="s">
        <v>17</v>
      </c>
      <c r="H687" s="26" t="s">
        <v>18</v>
      </c>
      <c r="I687" s="26" t="s">
        <v>19</v>
      </c>
      <c r="J687" s="70" t="s">
        <v>203</v>
      </c>
      <c r="K687" s="77"/>
    </row>
    <row r="688" spans="1:11" ht="23.4">
      <c r="A688" s="1329"/>
      <c r="B688" s="27" t="s">
        <v>12</v>
      </c>
      <c r="C688" s="27" t="s">
        <v>12</v>
      </c>
      <c r="D688" s="28" t="s">
        <v>12</v>
      </c>
      <c r="E688" s="28" t="s">
        <v>12</v>
      </c>
      <c r="F688" s="28" t="s">
        <v>12</v>
      </c>
      <c r="G688" s="28" t="s">
        <v>12</v>
      </c>
      <c r="H688" s="28" t="s">
        <v>20</v>
      </c>
      <c r="I688" s="27" t="s">
        <v>12</v>
      </c>
      <c r="J688" s="72"/>
      <c r="K688" s="72"/>
    </row>
    <row r="689" spans="1:11" ht="23.4">
      <c r="A689" s="59" t="s">
        <v>52</v>
      </c>
      <c r="B689" s="27">
        <f t="shared" ref="B689:K689" si="109">+B18</f>
        <v>0</v>
      </c>
      <c r="C689" s="27">
        <f t="shared" si="109"/>
        <v>0</v>
      </c>
      <c r="D689" s="27">
        <f t="shared" si="109"/>
        <v>0</v>
      </c>
      <c r="E689" s="27">
        <f t="shared" si="109"/>
        <v>0</v>
      </c>
      <c r="F689" s="27">
        <f t="shared" si="109"/>
        <v>0</v>
      </c>
      <c r="G689" s="27">
        <f t="shared" si="109"/>
        <v>0</v>
      </c>
      <c r="H689" s="27">
        <f t="shared" si="109"/>
        <v>0</v>
      </c>
      <c r="I689" s="27">
        <f t="shared" si="109"/>
        <v>0</v>
      </c>
      <c r="J689" s="27">
        <f t="shared" si="109"/>
        <v>0</v>
      </c>
      <c r="K689" s="38">
        <f t="shared" si="109"/>
        <v>0</v>
      </c>
    </row>
    <row r="690" spans="1:11" ht="23.4">
      <c r="A690" s="59" t="s">
        <v>53</v>
      </c>
      <c r="B690" s="27">
        <f t="shared" ref="B690:K690" si="110">+B43</f>
        <v>0</v>
      </c>
      <c r="C690" s="27">
        <f t="shared" si="110"/>
        <v>0</v>
      </c>
      <c r="D690" s="27">
        <f t="shared" si="110"/>
        <v>0</v>
      </c>
      <c r="E690" s="27">
        <f t="shared" si="110"/>
        <v>0</v>
      </c>
      <c r="F690" s="27">
        <f t="shared" si="110"/>
        <v>0</v>
      </c>
      <c r="G690" s="27">
        <f t="shared" si="110"/>
        <v>0</v>
      </c>
      <c r="H690" s="27">
        <f t="shared" si="110"/>
        <v>0</v>
      </c>
      <c r="I690" s="27">
        <f t="shared" si="110"/>
        <v>0</v>
      </c>
      <c r="J690" s="27">
        <f t="shared" si="110"/>
        <v>0</v>
      </c>
      <c r="K690" s="38">
        <f t="shared" si="110"/>
        <v>0</v>
      </c>
    </row>
    <row r="691" spans="1:11" ht="23.4">
      <c r="A691" s="59" t="s">
        <v>54</v>
      </c>
      <c r="B691" s="27">
        <f t="shared" ref="B691:K691" si="111">+B68</f>
        <v>0</v>
      </c>
      <c r="C691" s="27">
        <f t="shared" si="111"/>
        <v>0</v>
      </c>
      <c r="D691" s="27">
        <f t="shared" si="111"/>
        <v>0</v>
      </c>
      <c r="E691" s="27">
        <f t="shared" si="111"/>
        <v>0</v>
      </c>
      <c r="F691" s="27">
        <f t="shared" si="111"/>
        <v>0</v>
      </c>
      <c r="G691" s="27">
        <f t="shared" si="111"/>
        <v>0</v>
      </c>
      <c r="H691" s="27">
        <f t="shared" si="111"/>
        <v>0</v>
      </c>
      <c r="I691" s="27">
        <f t="shared" si="111"/>
        <v>0</v>
      </c>
      <c r="J691" s="27">
        <f t="shared" si="111"/>
        <v>0</v>
      </c>
      <c r="K691" s="28">
        <f t="shared" si="111"/>
        <v>0</v>
      </c>
    </row>
    <row r="692" spans="1:11" ht="23.4">
      <c r="A692" s="59" t="s">
        <v>55</v>
      </c>
      <c r="B692" s="27">
        <f t="shared" ref="B692:K692" si="112">+B96</f>
        <v>0</v>
      </c>
      <c r="C692" s="27">
        <f t="shared" si="112"/>
        <v>0</v>
      </c>
      <c r="D692" s="27">
        <f t="shared" si="112"/>
        <v>0</v>
      </c>
      <c r="E692" s="27">
        <f t="shared" si="112"/>
        <v>0</v>
      </c>
      <c r="F692" s="27">
        <f t="shared" si="112"/>
        <v>0</v>
      </c>
      <c r="G692" s="27">
        <f t="shared" si="112"/>
        <v>0</v>
      </c>
      <c r="H692" s="27">
        <f t="shared" si="112"/>
        <v>0</v>
      </c>
      <c r="I692" s="27">
        <f t="shared" si="112"/>
        <v>0</v>
      </c>
      <c r="J692" s="27">
        <f t="shared" si="112"/>
        <v>0</v>
      </c>
      <c r="K692" s="28">
        <f t="shared" si="112"/>
        <v>0</v>
      </c>
    </row>
    <row r="693" spans="1:11" ht="23.4">
      <c r="A693" s="59" t="s">
        <v>56</v>
      </c>
      <c r="B693" s="27">
        <f t="shared" ref="B693:K693" si="113">+B123</f>
        <v>0</v>
      </c>
      <c r="C693" s="27">
        <f t="shared" si="113"/>
        <v>0</v>
      </c>
      <c r="D693" s="27">
        <f t="shared" si="113"/>
        <v>0</v>
      </c>
      <c r="E693" s="27">
        <f t="shared" si="113"/>
        <v>0</v>
      </c>
      <c r="F693" s="27">
        <f t="shared" si="113"/>
        <v>0</v>
      </c>
      <c r="G693" s="27">
        <f t="shared" si="113"/>
        <v>0</v>
      </c>
      <c r="H693" s="27">
        <f t="shared" si="113"/>
        <v>0</v>
      </c>
      <c r="I693" s="27">
        <f t="shared" si="113"/>
        <v>0</v>
      </c>
      <c r="J693" s="27">
        <f t="shared" si="113"/>
        <v>0</v>
      </c>
      <c r="K693" s="28">
        <f t="shared" si="113"/>
        <v>0</v>
      </c>
    </row>
    <row r="694" spans="1:11" ht="23.4">
      <c r="A694" s="59" t="s">
        <v>57</v>
      </c>
      <c r="B694" s="27">
        <f t="shared" ref="B694:K694" si="114">+B151</f>
        <v>0</v>
      </c>
      <c r="C694" s="27">
        <f t="shared" si="114"/>
        <v>0</v>
      </c>
      <c r="D694" s="27">
        <f t="shared" si="114"/>
        <v>0</v>
      </c>
      <c r="E694" s="27">
        <f t="shared" si="114"/>
        <v>0</v>
      </c>
      <c r="F694" s="27">
        <f t="shared" si="114"/>
        <v>0</v>
      </c>
      <c r="G694" s="27">
        <f t="shared" si="114"/>
        <v>0</v>
      </c>
      <c r="H694" s="27">
        <f t="shared" si="114"/>
        <v>0</v>
      </c>
      <c r="I694" s="27">
        <f t="shared" si="114"/>
        <v>0</v>
      </c>
      <c r="J694" s="27">
        <f t="shared" si="114"/>
        <v>0</v>
      </c>
      <c r="K694" s="28">
        <f t="shared" si="114"/>
        <v>0</v>
      </c>
    </row>
    <row r="695" spans="1:11" ht="23.4">
      <c r="A695" s="59" t="s">
        <v>58</v>
      </c>
      <c r="B695" s="27">
        <f t="shared" ref="B695:K695" si="115">+B175</f>
        <v>0</v>
      </c>
      <c r="C695" s="27">
        <f t="shared" si="115"/>
        <v>0</v>
      </c>
      <c r="D695" s="27">
        <f t="shared" si="115"/>
        <v>0</v>
      </c>
      <c r="E695" s="27">
        <f t="shared" si="115"/>
        <v>0</v>
      </c>
      <c r="F695" s="27">
        <f t="shared" si="115"/>
        <v>0</v>
      </c>
      <c r="G695" s="27">
        <f t="shared" si="115"/>
        <v>0</v>
      </c>
      <c r="H695" s="27">
        <f t="shared" si="115"/>
        <v>0</v>
      </c>
      <c r="I695" s="27">
        <f t="shared" si="115"/>
        <v>0</v>
      </c>
      <c r="J695" s="27">
        <f t="shared" si="115"/>
        <v>0</v>
      </c>
      <c r="K695" s="28">
        <f t="shared" si="115"/>
        <v>0</v>
      </c>
    </row>
    <row r="696" spans="1:11" ht="23.4">
      <c r="A696" s="59" t="s">
        <v>59</v>
      </c>
      <c r="B696" s="20">
        <f t="shared" ref="B696:K696" si="116">+B201</f>
        <v>0</v>
      </c>
      <c r="C696" s="20">
        <f t="shared" si="116"/>
        <v>0</v>
      </c>
      <c r="D696" s="20">
        <f t="shared" si="116"/>
        <v>0</v>
      </c>
      <c r="E696" s="20">
        <f t="shared" si="116"/>
        <v>0</v>
      </c>
      <c r="F696" s="20">
        <f t="shared" si="116"/>
        <v>0</v>
      </c>
      <c r="G696" s="20">
        <f t="shared" si="116"/>
        <v>0</v>
      </c>
      <c r="H696" s="20">
        <f t="shared" si="116"/>
        <v>0</v>
      </c>
      <c r="I696" s="20">
        <f t="shared" si="116"/>
        <v>0</v>
      </c>
      <c r="J696" s="20">
        <f t="shared" si="116"/>
        <v>0</v>
      </c>
      <c r="K696" s="20">
        <f t="shared" si="116"/>
        <v>0</v>
      </c>
    </row>
    <row r="697" spans="1:11" ht="23.25" customHeight="1" thickBot="1">
      <c r="A697" s="29" t="s">
        <v>32</v>
      </c>
      <c r="B697" s="491">
        <f t="shared" ref="B697:G697" si="117">SUM(B689:B696)</f>
        <v>0</v>
      </c>
      <c r="C697" s="491">
        <f t="shared" si="117"/>
        <v>0</v>
      </c>
      <c r="D697" s="491">
        <f t="shared" si="117"/>
        <v>0</v>
      </c>
      <c r="E697" s="491">
        <f t="shared" si="117"/>
        <v>0</v>
      </c>
      <c r="F697" s="491">
        <f t="shared" si="117"/>
        <v>0</v>
      </c>
      <c r="G697" s="491">
        <f t="shared" si="117"/>
        <v>0</v>
      </c>
      <c r="H697" s="492" t="e">
        <f>K697/G697</f>
        <v>#DIV/0!</v>
      </c>
      <c r="I697" s="491">
        <f>SUM(I689:I696)</f>
        <v>0</v>
      </c>
      <c r="J697" s="493">
        <f>SUM(J689:J696)</f>
        <v>0</v>
      </c>
      <c r="K697" s="494">
        <f>SUM(K689:K696)</f>
        <v>0</v>
      </c>
    </row>
    <row r="707" spans="1:11" ht="23.4">
      <c r="A707" s="1326" t="s">
        <v>391</v>
      </c>
      <c r="B707" s="1326"/>
      <c r="C707" s="1326"/>
      <c r="D707" s="1326"/>
      <c r="E707" s="1326"/>
      <c r="F707" s="1326"/>
      <c r="G707" s="1326"/>
      <c r="H707" s="1326"/>
      <c r="I707" s="1326"/>
      <c r="J707" s="69"/>
      <c r="K707" s="69"/>
    </row>
    <row r="708" spans="1:11" ht="23.4">
      <c r="A708" s="1325" t="s">
        <v>281</v>
      </c>
      <c r="B708" s="1325"/>
      <c r="C708" s="1325"/>
      <c r="D708" s="1325"/>
      <c r="E708" s="1325"/>
      <c r="F708" s="1325"/>
      <c r="G708" s="1325"/>
      <c r="H708" s="1325"/>
      <c r="I708" s="1325"/>
      <c r="J708" s="69"/>
      <c r="K708" s="69"/>
    </row>
    <row r="709" spans="1:11" ht="23.4">
      <c r="A709" s="1325" t="s">
        <v>159</v>
      </c>
      <c r="B709" s="1325"/>
      <c r="C709" s="1325"/>
      <c r="D709" s="1325"/>
      <c r="E709" s="1325"/>
      <c r="F709" s="1325"/>
      <c r="G709" s="1325"/>
      <c r="H709" s="1325"/>
      <c r="I709" s="1325"/>
      <c r="J709" s="89"/>
      <c r="K709" s="69"/>
    </row>
    <row r="710" spans="1:11" ht="23.25" customHeight="1">
      <c r="A710" s="1375" t="s">
        <v>281</v>
      </c>
      <c r="B710" s="22"/>
      <c r="C710" s="1330" t="s">
        <v>50</v>
      </c>
      <c r="D710" s="1331"/>
      <c r="E710" s="1331"/>
      <c r="F710" s="1331"/>
      <c r="G710" s="1331"/>
      <c r="H710" s="1332"/>
      <c r="I710" s="22"/>
      <c r="J710" s="71"/>
      <c r="K710" s="68"/>
    </row>
    <row r="711" spans="1:11" ht="23.25" customHeight="1">
      <c r="A711" s="1376"/>
      <c r="B711" s="23" t="s">
        <v>2</v>
      </c>
      <c r="C711" s="24" t="s">
        <v>5</v>
      </c>
      <c r="D711" s="25" t="s">
        <v>6</v>
      </c>
      <c r="E711" s="25" t="s">
        <v>7</v>
      </c>
      <c r="F711" s="25" t="s">
        <v>8</v>
      </c>
      <c r="G711" s="25" t="s">
        <v>9</v>
      </c>
      <c r="H711" s="25" t="s">
        <v>10</v>
      </c>
      <c r="I711" s="26" t="s">
        <v>11</v>
      </c>
      <c r="J711" s="70" t="s">
        <v>202</v>
      </c>
      <c r="K711" s="70" t="s">
        <v>204</v>
      </c>
    </row>
    <row r="712" spans="1:11" ht="23.25" customHeight="1">
      <c r="A712" s="1376"/>
      <c r="B712" s="23" t="s">
        <v>4</v>
      </c>
      <c r="C712" s="23" t="s">
        <v>13</v>
      </c>
      <c r="D712" s="26" t="s">
        <v>51</v>
      </c>
      <c r="E712" s="26" t="s">
        <v>15</v>
      </c>
      <c r="F712" s="26" t="s">
        <v>16</v>
      </c>
      <c r="G712" s="26" t="s">
        <v>17</v>
      </c>
      <c r="H712" s="26" t="s">
        <v>18</v>
      </c>
      <c r="I712" s="26" t="s">
        <v>19</v>
      </c>
      <c r="J712" s="70" t="s">
        <v>203</v>
      </c>
      <c r="K712" s="77"/>
    </row>
    <row r="713" spans="1:11" ht="23.25" customHeight="1">
      <c r="A713" s="1377"/>
      <c r="B713" s="27" t="s">
        <v>12</v>
      </c>
      <c r="C713" s="27" t="s">
        <v>12</v>
      </c>
      <c r="D713" s="28" t="s">
        <v>12</v>
      </c>
      <c r="E713" s="28" t="s">
        <v>12</v>
      </c>
      <c r="F713" s="28" t="s">
        <v>12</v>
      </c>
      <c r="G713" s="28" t="s">
        <v>12</v>
      </c>
      <c r="H713" s="28" t="s">
        <v>20</v>
      </c>
      <c r="I713" s="27" t="s">
        <v>12</v>
      </c>
      <c r="J713" s="72"/>
      <c r="K713" s="72"/>
    </row>
    <row r="714" spans="1:11" ht="23.4">
      <c r="A714" s="59" t="s">
        <v>52</v>
      </c>
      <c r="B714" s="27">
        <f t="shared" ref="B714:J714" si="118">+B23</f>
        <v>0</v>
      </c>
      <c r="C714" s="27">
        <f t="shared" si="118"/>
        <v>0</v>
      </c>
      <c r="D714" s="27">
        <f t="shared" si="118"/>
        <v>0</v>
      </c>
      <c r="E714" s="27">
        <f t="shared" si="118"/>
        <v>0</v>
      </c>
      <c r="F714" s="27">
        <f t="shared" si="118"/>
        <v>0</v>
      </c>
      <c r="G714" s="27">
        <f t="shared" si="118"/>
        <v>0</v>
      </c>
      <c r="H714" s="27">
        <f t="shared" si="118"/>
        <v>0</v>
      </c>
      <c r="I714" s="27">
        <f t="shared" si="118"/>
        <v>0</v>
      </c>
      <c r="J714" s="27">
        <f t="shared" si="118"/>
        <v>0</v>
      </c>
      <c r="K714" s="28">
        <f>+G714*H714</f>
        <v>0</v>
      </c>
    </row>
    <row r="715" spans="1:11" ht="23.4">
      <c r="A715" s="59" t="s">
        <v>53</v>
      </c>
      <c r="B715" s="27">
        <f t="shared" ref="B715:J715" si="119">+B47</f>
        <v>0</v>
      </c>
      <c r="C715" s="27">
        <f t="shared" si="119"/>
        <v>0</v>
      </c>
      <c r="D715" s="27">
        <f t="shared" si="119"/>
        <v>0</v>
      </c>
      <c r="E715" s="27">
        <f t="shared" si="119"/>
        <v>0</v>
      </c>
      <c r="F715" s="27">
        <f t="shared" si="119"/>
        <v>0</v>
      </c>
      <c r="G715" s="27">
        <f t="shared" si="119"/>
        <v>0</v>
      </c>
      <c r="H715" s="27">
        <f t="shared" si="119"/>
        <v>0</v>
      </c>
      <c r="I715" s="27">
        <f t="shared" si="119"/>
        <v>0</v>
      </c>
      <c r="J715" s="27">
        <f t="shared" si="119"/>
        <v>0</v>
      </c>
      <c r="K715" s="28">
        <f t="shared" ref="K715:K721" si="120">+G715*H715</f>
        <v>0</v>
      </c>
    </row>
    <row r="716" spans="1:11" ht="23.4">
      <c r="A716" s="59" t="s">
        <v>54</v>
      </c>
      <c r="B716" s="27">
        <f t="shared" ref="B716:J716" si="121">+B72</f>
        <v>0</v>
      </c>
      <c r="C716" s="27">
        <f t="shared" si="121"/>
        <v>0</v>
      </c>
      <c r="D716" s="27">
        <f t="shared" si="121"/>
        <v>0</v>
      </c>
      <c r="E716" s="27">
        <f t="shared" si="121"/>
        <v>0</v>
      </c>
      <c r="F716" s="27">
        <f t="shared" si="121"/>
        <v>0</v>
      </c>
      <c r="G716" s="27">
        <f t="shared" si="121"/>
        <v>0</v>
      </c>
      <c r="H716" s="27">
        <f t="shared" si="121"/>
        <v>0</v>
      </c>
      <c r="I716" s="27">
        <f t="shared" si="121"/>
        <v>0</v>
      </c>
      <c r="J716" s="27">
        <f t="shared" si="121"/>
        <v>0</v>
      </c>
      <c r="K716" s="28">
        <f t="shared" si="120"/>
        <v>0</v>
      </c>
    </row>
    <row r="717" spans="1:11" ht="23.4">
      <c r="A717" s="59" t="s">
        <v>55</v>
      </c>
      <c r="B717" s="27">
        <f>+B103</f>
        <v>0</v>
      </c>
      <c r="C717" s="27">
        <f t="shared" ref="C717:J717" si="122">+C103</f>
        <v>0</v>
      </c>
      <c r="D717" s="27">
        <f t="shared" si="122"/>
        <v>0</v>
      </c>
      <c r="E717" s="27">
        <f t="shared" si="122"/>
        <v>0</v>
      </c>
      <c r="F717" s="27">
        <f t="shared" si="122"/>
        <v>0</v>
      </c>
      <c r="G717" s="27">
        <f t="shared" si="122"/>
        <v>0</v>
      </c>
      <c r="H717" s="27">
        <f t="shared" si="122"/>
        <v>0</v>
      </c>
      <c r="I717" s="27">
        <f t="shared" si="122"/>
        <v>0</v>
      </c>
      <c r="J717" s="27">
        <f t="shared" si="122"/>
        <v>0</v>
      </c>
      <c r="K717" s="28">
        <f t="shared" si="120"/>
        <v>0</v>
      </c>
    </row>
    <row r="718" spans="1:11" ht="23.4">
      <c r="A718" s="59" t="s">
        <v>56</v>
      </c>
      <c r="B718" s="27">
        <f>+B129</f>
        <v>0</v>
      </c>
      <c r="C718" s="27">
        <f t="shared" ref="C718:J718" si="123">+C129</f>
        <v>0</v>
      </c>
      <c r="D718" s="27">
        <f t="shared" si="123"/>
        <v>0</v>
      </c>
      <c r="E718" s="27">
        <f t="shared" si="123"/>
        <v>0</v>
      </c>
      <c r="F718" s="27">
        <f t="shared" si="123"/>
        <v>0</v>
      </c>
      <c r="G718" s="27">
        <f t="shared" si="123"/>
        <v>0</v>
      </c>
      <c r="H718" s="27">
        <f t="shared" si="123"/>
        <v>0</v>
      </c>
      <c r="I718" s="27">
        <f t="shared" si="123"/>
        <v>0</v>
      </c>
      <c r="J718" s="27">
        <f t="shared" si="123"/>
        <v>0</v>
      </c>
      <c r="K718" s="28">
        <f t="shared" si="120"/>
        <v>0</v>
      </c>
    </row>
    <row r="719" spans="1:11" ht="23.4">
      <c r="A719" s="59" t="s">
        <v>57</v>
      </c>
      <c r="B719" s="27">
        <f>+B155</f>
        <v>0</v>
      </c>
      <c r="C719" s="27">
        <f t="shared" ref="C719:J719" si="124">+C155</f>
        <v>0</v>
      </c>
      <c r="D719" s="27">
        <f t="shared" si="124"/>
        <v>0</v>
      </c>
      <c r="E719" s="27">
        <f t="shared" si="124"/>
        <v>0</v>
      </c>
      <c r="F719" s="27">
        <f t="shared" si="124"/>
        <v>0</v>
      </c>
      <c r="G719" s="27">
        <f t="shared" si="124"/>
        <v>0</v>
      </c>
      <c r="H719" s="27">
        <f t="shared" si="124"/>
        <v>0</v>
      </c>
      <c r="I719" s="27">
        <f t="shared" si="124"/>
        <v>0</v>
      </c>
      <c r="J719" s="27">
        <f t="shared" si="124"/>
        <v>0</v>
      </c>
      <c r="K719" s="28">
        <f t="shared" si="120"/>
        <v>0</v>
      </c>
    </row>
    <row r="720" spans="1:11" ht="23.4">
      <c r="A720" s="59" t="s">
        <v>58</v>
      </c>
      <c r="B720" s="27">
        <f>+B181</f>
        <v>0</v>
      </c>
      <c r="C720" s="27">
        <f t="shared" ref="C720:J720" si="125">+C181</f>
        <v>0</v>
      </c>
      <c r="D720" s="27">
        <f t="shared" si="125"/>
        <v>0</v>
      </c>
      <c r="E720" s="27">
        <f t="shared" si="125"/>
        <v>0</v>
      </c>
      <c r="F720" s="27">
        <f t="shared" si="125"/>
        <v>0</v>
      </c>
      <c r="G720" s="27">
        <f t="shared" si="125"/>
        <v>0</v>
      </c>
      <c r="H720" s="27">
        <f t="shared" si="125"/>
        <v>0</v>
      </c>
      <c r="I720" s="27">
        <f t="shared" si="125"/>
        <v>0</v>
      </c>
      <c r="J720" s="27">
        <f t="shared" si="125"/>
        <v>0</v>
      </c>
      <c r="K720" s="28">
        <f t="shared" si="120"/>
        <v>0</v>
      </c>
    </row>
    <row r="721" spans="1:11" ht="23.4">
      <c r="A721" s="59" t="s">
        <v>59</v>
      </c>
      <c r="B721" s="20">
        <f>+B206</f>
        <v>0</v>
      </c>
      <c r="C721" s="20">
        <f t="shared" ref="C721:J721" si="126">+C206</f>
        <v>0</v>
      </c>
      <c r="D721" s="20">
        <f t="shared" si="126"/>
        <v>0</v>
      </c>
      <c r="E721" s="20">
        <f t="shared" si="126"/>
        <v>0</v>
      </c>
      <c r="F721" s="20">
        <f t="shared" si="126"/>
        <v>0</v>
      </c>
      <c r="G721" s="20">
        <f t="shared" si="126"/>
        <v>0</v>
      </c>
      <c r="H721" s="20">
        <f t="shared" si="126"/>
        <v>0</v>
      </c>
      <c r="I721" s="20">
        <f t="shared" si="126"/>
        <v>0</v>
      </c>
      <c r="J721" s="20">
        <f t="shared" si="126"/>
        <v>0</v>
      </c>
      <c r="K721" s="28">
        <f t="shared" si="120"/>
        <v>0</v>
      </c>
    </row>
    <row r="722" spans="1:11" ht="27" thickBot="1">
      <c r="A722" s="29" t="s">
        <v>32</v>
      </c>
      <c r="B722" s="491">
        <f t="shared" ref="B722:G722" si="127">SUM(B714:B721)</f>
        <v>0</v>
      </c>
      <c r="C722" s="491">
        <f t="shared" si="127"/>
        <v>0</v>
      </c>
      <c r="D722" s="491">
        <f t="shared" si="127"/>
        <v>0</v>
      </c>
      <c r="E722" s="491">
        <f t="shared" si="127"/>
        <v>0</v>
      </c>
      <c r="F722" s="491">
        <f t="shared" si="127"/>
        <v>0</v>
      </c>
      <c r="G722" s="491">
        <f t="shared" si="127"/>
        <v>0</v>
      </c>
      <c r="H722" s="492" t="e">
        <f>K722/G722</f>
        <v>#DIV/0!</v>
      </c>
      <c r="I722" s="491">
        <f>SUM(I714:I721)</f>
        <v>0</v>
      </c>
      <c r="J722" s="493">
        <f>SUM(J714:J721)</f>
        <v>0</v>
      </c>
      <c r="K722" s="494">
        <f>SUM(K714:K721)</f>
        <v>0</v>
      </c>
    </row>
    <row r="730" spans="1:11" ht="23.4">
      <c r="A730" s="1326" t="s">
        <v>391</v>
      </c>
      <c r="B730" s="1326"/>
      <c r="C730" s="1326"/>
      <c r="D730" s="1326"/>
      <c r="E730" s="1326"/>
      <c r="F730" s="1326"/>
      <c r="G730" s="1326"/>
      <c r="H730" s="1326"/>
      <c r="I730" s="1326"/>
      <c r="J730" s="69"/>
      <c r="K730" s="69"/>
    </row>
    <row r="731" spans="1:11" ht="23.4">
      <c r="A731" s="1325" t="s">
        <v>327</v>
      </c>
      <c r="B731" s="1325"/>
      <c r="C731" s="1325"/>
      <c r="D731" s="1325"/>
      <c r="E731" s="1325"/>
      <c r="F731" s="1325"/>
      <c r="G731" s="1325"/>
      <c r="H731" s="1325"/>
      <c r="I731" s="1325"/>
      <c r="J731" s="69"/>
      <c r="K731" s="69"/>
    </row>
    <row r="732" spans="1:11" ht="23.4">
      <c r="A732" s="1325" t="s">
        <v>159</v>
      </c>
      <c r="B732" s="1325"/>
      <c r="C732" s="1325"/>
      <c r="D732" s="1325"/>
      <c r="E732" s="1325"/>
      <c r="F732" s="1325"/>
      <c r="G732" s="1325"/>
      <c r="H732" s="1325"/>
      <c r="I732" s="1325"/>
      <c r="J732" s="89"/>
      <c r="K732" s="69"/>
    </row>
    <row r="733" spans="1:11" ht="23.25" customHeight="1">
      <c r="A733" s="1375" t="s">
        <v>192</v>
      </c>
      <c r="B733" s="22"/>
      <c r="C733" s="1330" t="s">
        <v>50</v>
      </c>
      <c r="D733" s="1331"/>
      <c r="E733" s="1331"/>
      <c r="F733" s="1331"/>
      <c r="G733" s="1331"/>
      <c r="H733" s="1332"/>
      <c r="I733" s="22"/>
      <c r="J733" s="71"/>
      <c r="K733" s="68"/>
    </row>
    <row r="734" spans="1:11" ht="23.25" customHeight="1">
      <c r="A734" s="1376"/>
      <c r="B734" s="23" t="s">
        <v>2</v>
      </c>
      <c r="C734" s="24" t="s">
        <v>5</v>
      </c>
      <c r="D734" s="25" t="s">
        <v>6</v>
      </c>
      <c r="E734" s="25" t="s">
        <v>7</v>
      </c>
      <c r="F734" s="25" t="s">
        <v>8</v>
      </c>
      <c r="G734" s="25" t="s">
        <v>9</v>
      </c>
      <c r="H734" s="25" t="s">
        <v>10</v>
      </c>
      <c r="I734" s="26" t="s">
        <v>11</v>
      </c>
      <c r="J734" s="70" t="s">
        <v>202</v>
      </c>
      <c r="K734" s="70" t="s">
        <v>204</v>
      </c>
    </row>
    <row r="735" spans="1:11" ht="23.25" customHeight="1">
      <c r="A735" s="1376"/>
      <c r="B735" s="23" t="s">
        <v>4</v>
      </c>
      <c r="C735" s="23" t="s">
        <v>13</v>
      </c>
      <c r="D735" s="26" t="s">
        <v>51</v>
      </c>
      <c r="E735" s="26" t="s">
        <v>15</v>
      </c>
      <c r="F735" s="26" t="s">
        <v>16</v>
      </c>
      <c r="G735" s="26" t="s">
        <v>17</v>
      </c>
      <c r="H735" s="26" t="s">
        <v>18</v>
      </c>
      <c r="I735" s="26" t="s">
        <v>19</v>
      </c>
      <c r="J735" s="70" t="s">
        <v>203</v>
      </c>
      <c r="K735" s="77"/>
    </row>
    <row r="736" spans="1:11" ht="23.25" customHeight="1">
      <c r="A736" s="1377"/>
      <c r="B736" s="27" t="s">
        <v>12</v>
      </c>
      <c r="C736" s="27" t="s">
        <v>12</v>
      </c>
      <c r="D736" s="28" t="s">
        <v>12</v>
      </c>
      <c r="E736" s="28" t="s">
        <v>12</v>
      </c>
      <c r="F736" s="28" t="s">
        <v>12</v>
      </c>
      <c r="G736" s="28" t="s">
        <v>12</v>
      </c>
      <c r="H736" s="28" t="s">
        <v>20</v>
      </c>
      <c r="I736" s="27" t="s">
        <v>12</v>
      </c>
      <c r="J736" s="72"/>
      <c r="K736" s="72"/>
    </row>
    <row r="737" spans="1:11" ht="23.4">
      <c r="A737" s="59" t="s">
        <v>52</v>
      </c>
      <c r="B737" s="103">
        <f>+B24</f>
        <v>0</v>
      </c>
      <c r="C737" s="418">
        <f t="shared" ref="C737:J737" si="128">+C24</f>
        <v>0</v>
      </c>
      <c r="D737" s="27">
        <f t="shared" si="128"/>
        <v>0</v>
      </c>
      <c r="E737" s="27">
        <f t="shared" si="128"/>
        <v>0</v>
      </c>
      <c r="F737" s="27">
        <f t="shared" si="128"/>
        <v>0</v>
      </c>
      <c r="G737" s="103">
        <f t="shared" si="128"/>
        <v>0</v>
      </c>
      <c r="H737" s="27">
        <f t="shared" si="128"/>
        <v>0</v>
      </c>
      <c r="I737" s="418">
        <f t="shared" si="128"/>
        <v>0</v>
      </c>
      <c r="J737" s="27">
        <f t="shared" si="128"/>
        <v>0</v>
      </c>
      <c r="K737" s="455">
        <f>+H737*G737</f>
        <v>0</v>
      </c>
    </row>
    <row r="738" spans="1:11" ht="23.4">
      <c r="A738" s="59" t="s">
        <v>53</v>
      </c>
      <c r="B738" s="103">
        <f>+B49</f>
        <v>0</v>
      </c>
      <c r="C738" s="418">
        <f t="shared" ref="C738:J738" si="129">+C49</f>
        <v>0</v>
      </c>
      <c r="D738" s="27">
        <f t="shared" si="129"/>
        <v>0</v>
      </c>
      <c r="E738" s="27">
        <f t="shared" si="129"/>
        <v>0</v>
      </c>
      <c r="F738" s="27">
        <f t="shared" si="129"/>
        <v>0</v>
      </c>
      <c r="G738" s="103">
        <f t="shared" si="129"/>
        <v>0</v>
      </c>
      <c r="H738" s="27">
        <f t="shared" si="129"/>
        <v>0</v>
      </c>
      <c r="I738" s="418">
        <f t="shared" si="129"/>
        <v>0</v>
      </c>
      <c r="J738" s="27">
        <f t="shared" si="129"/>
        <v>0</v>
      </c>
      <c r="K738" s="455">
        <f t="shared" ref="K738:K744" si="130">+H738*G738</f>
        <v>0</v>
      </c>
    </row>
    <row r="739" spans="1:11" ht="23.4">
      <c r="A739" s="59" t="s">
        <v>54</v>
      </c>
      <c r="B739" s="103">
        <f>+B75</f>
        <v>0</v>
      </c>
      <c r="C739" s="418">
        <f t="shared" ref="C739:J739" si="131">+C75</f>
        <v>0</v>
      </c>
      <c r="D739" s="27">
        <f t="shared" si="131"/>
        <v>0</v>
      </c>
      <c r="E739" s="27">
        <f t="shared" si="131"/>
        <v>0</v>
      </c>
      <c r="F739" s="27">
        <f t="shared" si="131"/>
        <v>0</v>
      </c>
      <c r="G739" s="103">
        <f t="shared" si="131"/>
        <v>0</v>
      </c>
      <c r="H739" s="27">
        <f t="shared" si="131"/>
        <v>0</v>
      </c>
      <c r="I739" s="418">
        <f t="shared" si="131"/>
        <v>0</v>
      </c>
      <c r="J739" s="27">
        <f t="shared" si="131"/>
        <v>0</v>
      </c>
      <c r="K739" s="455">
        <f t="shared" si="130"/>
        <v>0</v>
      </c>
    </row>
    <row r="740" spans="1:11" ht="23.4">
      <c r="A740" s="59" t="s">
        <v>55</v>
      </c>
      <c r="B740" s="103">
        <f>+B105</f>
        <v>0</v>
      </c>
      <c r="C740" s="418">
        <f t="shared" ref="C740:J740" si="132">+C105</f>
        <v>0</v>
      </c>
      <c r="D740" s="27">
        <f t="shared" si="132"/>
        <v>0</v>
      </c>
      <c r="E740" s="27">
        <f t="shared" si="132"/>
        <v>0</v>
      </c>
      <c r="F740" s="27">
        <f t="shared" si="132"/>
        <v>0</v>
      </c>
      <c r="G740" s="103">
        <f t="shared" si="132"/>
        <v>0</v>
      </c>
      <c r="H740" s="27">
        <f t="shared" si="132"/>
        <v>0</v>
      </c>
      <c r="I740" s="418">
        <f t="shared" si="132"/>
        <v>0</v>
      </c>
      <c r="J740" s="27">
        <f t="shared" si="132"/>
        <v>0</v>
      </c>
      <c r="K740" s="455">
        <f t="shared" si="130"/>
        <v>0</v>
      </c>
    </row>
    <row r="741" spans="1:11" ht="23.4">
      <c r="A741" s="59" t="s">
        <v>56</v>
      </c>
      <c r="B741" s="103">
        <f>+B131</f>
        <v>0</v>
      </c>
      <c r="C741" s="418">
        <f t="shared" ref="C741:J741" si="133">+C131</f>
        <v>0</v>
      </c>
      <c r="D741" s="27">
        <f t="shared" si="133"/>
        <v>0</v>
      </c>
      <c r="E741" s="27">
        <f t="shared" si="133"/>
        <v>0</v>
      </c>
      <c r="F741" s="27">
        <f t="shared" si="133"/>
        <v>0</v>
      </c>
      <c r="G741" s="103">
        <f t="shared" si="133"/>
        <v>0</v>
      </c>
      <c r="H741" s="27">
        <f t="shared" si="133"/>
        <v>0</v>
      </c>
      <c r="I741" s="418">
        <f t="shared" si="133"/>
        <v>0</v>
      </c>
      <c r="J741" s="27">
        <f t="shared" si="133"/>
        <v>0</v>
      </c>
      <c r="K741" s="455">
        <f t="shared" si="130"/>
        <v>0</v>
      </c>
    </row>
    <row r="742" spans="1:11" ht="23.4">
      <c r="A742" s="59" t="s">
        <v>57</v>
      </c>
      <c r="B742" s="103">
        <f>+B156</f>
        <v>0</v>
      </c>
      <c r="C742" s="418">
        <f t="shared" ref="C742:J742" si="134">+C156</f>
        <v>0</v>
      </c>
      <c r="D742" s="27">
        <f t="shared" si="134"/>
        <v>0</v>
      </c>
      <c r="E742" s="27">
        <f t="shared" si="134"/>
        <v>0</v>
      </c>
      <c r="F742" s="27">
        <f t="shared" si="134"/>
        <v>0</v>
      </c>
      <c r="G742" s="103">
        <f t="shared" si="134"/>
        <v>0</v>
      </c>
      <c r="H742" s="27">
        <f t="shared" si="134"/>
        <v>0</v>
      </c>
      <c r="I742" s="418">
        <f t="shared" si="134"/>
        <v>0</v>
      </c>
      <c r="J742" s="27">
        <f t="shared" si="134"/>
        <v>0</v>
      </c>
      <c r="K742" s="455">
        <f t="shared" si="130"/>
        <v>0</v>
      </c>
    </row>
    <row r="743" spans="1:11" ht="23.4">
      <c r="A743" s="59" t="s">
        <v>58</v>
      </c>
      <c r="B743" s="103">
        <f>+B182</f>
        <v>0</v>
      </c>
      <c r="C743" s="418">
        <f t="shared" ref="C743:J743" si="135">+C182</f>
        <v>0</v>
      </c>
      <c r="D743" s="27">
        <f t="shared" si="135"/>
        <v>0</v>
      </c>
      <c r="E743" s="27">
        <f t="shared" si="135"/>
        <v>0</v>
      </c>
      <c r="F743" s="27">
        <f t="shared" si="135"/>
        <v>0</v>
      </c>
      <c r="G743" s="103">
        <f t="shared" si="135"/>
        <v>0</v>
      </c>
      <c r="H743" s="27">
        <f t="shared" si="135"/>
        <v>0</v>
      </c>
      <c r="I743" s="418">
        <f t="shared" si="135"/>
        <v>0</v>
      </c>
      <c r="J743" s="27">
        <f t="shared" si="135"/>
        <v>0</v>
      </c>
      <c r="K743" s="455">
        <f t="shared" si="130"/>
        <v>0</v>
      </c>
    </row>
    <row r="744" spans="1:11" ht="23.4">
      <c r="A744" s="59" t="s">
        <v>59</v>
      </c>
      <c r="B744" s="454">
        <f>+B207</f>
        <v>0</v>
      </c>
      <c r="C744" s="419">
        <f t="shared" ref="C744:J744" si="136">+C207</f>
        <v>0</v>
      </c>
      <c r="D744" s="20">
        <f t="shared" si="136"/>
        <v>0</v>
      </c>
      <c r="E744" s="20">
        <f t="shared" si="136"/>
        <v>0</v>
      </c>
      <c r="F744" s="20">
        <f t="shared" si="136"/>
        <v>0</v>
      </c>
      <c r="G744" s="454">
        <f t="shared" si="136"/>
        <v>0</v>
      </c>
      <c r="H744" s="20">
        <f t="shared" si="136"/>
        <v>0</v>
      </c>
      <c r="I744" s="419">
        <f t="shared" si="136"/>
        <v>0</v>
      </c>
      <c r="J744" s="20">
        <f t="shared" si="136"/>
        <v>0</v>
      </c>
      <c r="K744" s="455">
        <f t="shared" si="130"/>
        <v>0</v>
      </c>
    </row>
    <row r="745" spans="1:11" ht="27" thickBot="1">
      <c r="A745" s="29" t="s">
        <v>32</v>
      </c>
      <c r="B745" s="491">
        <f t="shared" ref="B745:G745" si="137">SUM(B737:B744)</f>
        <v>0</v>
      </c>
      <c r="C745" s="491">
        <f t="shared" si="137"/>
        <v>0</v>
      </c>
      <c r="D745" s="491">
        <f t="shared" si="137"/>
        <v>0</v>
      </c>
      <c r="E745" s="491">
        <f t="shared" si="137"/>
        <v>0</v>
      </c>
      <c r="F745" s="491">
        <f t="shared" si="137"/>
        <v>0</v>
      </c>
      <c r="G745" s="491">
        <f t="shared" si="137"/>
        <v>0</v>
      </c>
      <c r="H745" s="492" t="e">
        <f>K745/G745</f>
        <v>#DIV/0!</v>
      </c>
      <c r="I745" s="491">
        <f>SUM(I737:I744)</f>
        <v>0</v>
      </c>
      <c r="J745" s="493">
        <f>SUM(J737:J744)</f>
        <v>0</v>
      </c>
      <c r="K745" s="494">
        <f>SUM(K737:K744)</f>
        <v>0</v>
      </c>
    </row>
  </sheetData>
  <mergeCells count="127">
    <mergeCell ref="A732:I732"/>
    <mergeCell ref="A733:A736"/>
    <mergeCell ref="C733:H733"/>
    <mergeCell ref="A652:I652"/>
    <mergeCell ref="A653:A656"/>
    <mergeCell ref="C653:H653"/>
    <mergeCell ref="A685:A688"/>
    <mergeCell ref="C685:H685"/>
    <mergeCell ref="C461:H461"/>
    <mergeCell ref="A492:I492"/>
    <mergeCell ref="A493:A496"/>
    <mergeCell ref="C493:H493"/>
    <mergeCell ref="A730:I730"/>
    <mergeCell ref="A731:I731"/>
    <mergeCell ref="A522:I522"/>
    <mergeCell ref="A708:I708"/>
    <mergeCell ref="A621:A624"/>
    <mergeCell ref="A707:I707"/>
    <mergeCell ref="C525:H525"/>
    <mergeCell ref="K162:K163"/>
    <mergeCell ref="A682:I682"/>
    <mergeCell ref="A683:I683"/>
    <mergeCell ref="A684:I684"/>
    <mergeCell ref="A554:I554"/>
    <mergeCell ref="A555:I555"/>
    <mergeCell ref="A650:I650"/>
    <mergeCell ref="A651:I651"/>
    <mergeCell ref="C621:H621"/>
    <mergeCell ref="C308:H308"/>
    <mergeCell ref="A211:I211"/>
    <mergeCell ref="A212:I212"/>
    <mergeCell ref="A213:A216"/>
    <mergeCell ref="C213:H213"/>
    <mergeCell ref="A332:I332"/>
    <mergeCell ref="A362:I362"/>
    <mergeCell ref="A363:I363"/>
    <mergeCell ref="A364:I364"/>
    <mergeCell ref="C365:H365"/>
    <mergeCell ref="A428:I428"/>
    <mergeCell ref="A458:I458"/>
    <mergeCell ref="A459:I459"/>
    <mergeCell ref="A460:I460"/>
    <mergeCell ref="A525:A528"/>
    <mergeCell ref="A29:I29"/>
    <mergeCell ref="A618:I618"/>
    <mergeCell ref="A619:I619"/>
    <mergeCell ref="A620:I620"/>
    <mergeCell ref="A587:I587"/>
    <mergeCell ref="A588:I588"/>
    <mergeCell ref="A589:A592"/>
    <mergeCell ref="C589:H589"/>
    <mergeCell ref="A307:I307"/>
    <mergeCell ref="A308:A311"/>
    <mergeCell ref="A586:I586"/>
    <mergeCell ref="C557:H557"/>
    <mergeCell ref="C137:H137"/>
    <mergeCell ref="A134:I134"/>
    <mergeCell ref="A109:I109"/>
    <mergeCell ref="A110:A111"/>
    <mergeCell ref="C110:H110"/>
    <mergeCell ref="C56:H56"/>
    <mergeCell ref="C82:H82"/>
    <mergeCell ref="A107:I107"/>
    <mergeCell ref="A79:K79"/>
    <mergeCell ref="A80:K80"/>
    <mergeCell ref="A161:I161"/>
    <mergeCell ref="A185:I185"/>
    <mergeCell ref="A1:I1"/>
    <mergeCell ref="A2:I2"/>
    <mergeCell ref="A3:I3"/>
    <mergeCell ref="C4:H4"/>
    <mergeCell ref="A27:I27"/>
    <mergeCell ref="A28:I28"/>
    <mergeCell ref="A429:I429"/>
    <mergeCell ref="C333:H333"/>
    <mergeCell ref="A427:I427"/>
    <mergeCell ref="A396:I396"/>
    <mergeCell ref="A397:I397"/>
    <mergeCell ref="A365:A368"/>
    <mergeCell ref="A333:A336"/>
    <mergeCell ref="A395:I395"/>
    <mergeCell ref="A398:A401"/>
    <mergeCell ref="C398:H398"/>
    <mergeCell ref="A81:K81"/>
    <mergeCell ref="C30:H30"/>
    <mergeCell ref="A53:I53"/>
    <mergeCell ref="A54:I54"/>
    <mergeCell ref="A55:I55"/>
    <mergeCell ref="A273:I273"/>
    <mergeCell ref="A274:I274"/>
    <mergeCell ref="A275:I275"/>
    <mergeCell ref="A159:I159"/>
    <mergeCell ref="A162:A163"/>
    <mergeCell ref="C162:H162"/>
    <mergeCell ref="A108:I108"/>
    <mergeCell ref="A160:I160"/>
    <mergeCell ref="A135:I135"/>
    <mergeCell ref="A136:I136"/>
    <mergeCell ref="A137:A138"/>
    <mergeCell ref="A331:I331"/>
    <mergeCell ref="A305:I305"/>
    <mergeCell ref="A306:I306"/>
    <mergeCell ref="A276:A279"/>
    <mergeCell ref="C276:H276"/>
    <mergeCell ref="A186:I186"/>
    <mergeCell ref="A187:I187"/>
    <mergeCell ref="C188:H188"/>
    <mergeCell ref="A188:A189"/>
    <mergeCell ref="A330:I330"/>
    <mergeCell ref="A241:I241"/>
    <mergeCell ref="A242:I242"/>
    <mergeCell ref="A243:I243"/>
    <mergeCell ref="A244:A247"/>
    <mergeCell ref="C244:H244"/>
    <mergeCell ref="A210:I210"/>
    <mergeCell ref="A430:A433"/>
    <mergeCell ref="C430:H430"/>
    <mergeCell ref="A523:I523"/>
    <mergeCell ref="A524:I524"/>
    <mergeCell ref="A461:A464"/>
    <mergeCell ref="A490:I490"/>
    <mergeCell ref="A491:I491"/>
    <mergeCell ref="A709:I709"/>
    <mergeCell ref="A710:A713"/>
    <mergeCell ref="C710:H710"/>
    <mergeCell ref="A556:I556"/>
    <mergeCell ref="A557:A560"/>
  </mergeCells>
  <phoneticPr fontId="8" type="noConversion"/>
  <pageMargins left="0.35433070866141736" right="0.15748031496062992" top="0.19685039370078741" bottom="0.19685039370078741" header="0.51181102362204722" footer="0.51181102362204722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543"/>
  <sheetViews>
    <sheetView topLeftCell="K256" workbookViewId="0">
      <selection activeCell="O273" sqref="O273"/>
    </sheetView>
  </sheetViews>
  <sheetFormatPr defaultRowHeight="13.2"/>
  <cols>
    <col min="1" max="1" width="20.109375" bestFit="1" customWidth="1"/>
    <col min="2" max="2" width="13.44140625" customWidth="1"/>
    <col min="3" max="3" width="12.6640625" customWidth="1"/>
    <col min="4" max="4" width="10.6640625" bestFit="1" customWidth="1"/>
    <col min="5" max="5" width="15.33203125" bestFit="1" customWidth="1"/>
    <col min="6" max="6" width="13.109375" bestFit="1" customWidth="1"/>
    <col min="7" max="7" width="12.33203125" bestFit="1" customWidth="1"/>
    <col min="8" max="8" width="11.5546875" customWidth="1"/>
    <col min="9" max="9" width="13.44140625" customWidth="1"/>
    <col min="10" max="10" width="13.88671875" customWidth="1"/>
    <col min="11" max="11" width="15.44140625" customWidth="1"/>
  </cols>
  <sheetData>
    <row r="1" spans="1:11" ht="23.4">
      <c r="A1" s="1351" t="s">
        <v>390</v>
      </c>
      <c r="B1" s="1351"/>
      <c r="C1" s="1351"/>
      <c r="D1" s="1351"/>
      <c r="E1" s="1351"/>
      <c r="F1" s="1351"/>
      <c r="G1" s="1351"/>
      <c r="H1" s="1351"/>
      <c r="I1" s="1351"/>
    </row>
    <row r="2" spans="1:11" ht="23.4">
      <c r="A2" s="1351" t="s">
        <v>374</v>
      </c>
      <c r="B2" s="1351"/>
      <c r="C2" s="1351"/>
      <c r="D2" s="1351"/>
      <c r="E2" s="1351"/>
      <c r="F2" s="1351"/>
      <c r="G2" s="1351"/>
      <c r="H2" s="1351"/>
      <c r="I2" s="1351"/>
    </row>
    <row r="3" spans="1:11" ht="23.4">
      <c r="A3" s="1336" t="s">
        <v>160</v>
      </c>
      <c r="B3" s="1336"/>
      <c r="C3" s="1336"/>
      <c r="D3" s="1336"/>
      <c r="E3" s="1336"/>
      <c r="F3" s="1336"/>
      <c r="G3" s="1336"/>
      <c r="H3" s="1336"/>
      <c r="I3" s="1336"/>
    </row>
    <row r="4" spans="1:11" ht="23.4">
      <c r="A4" s="1" t="s">
        <v>1</v>
      </c>
      <c r="B4" s="1" t="s">
        <v>2</v>
      </c>
      <c r="C4" s="1333" t="s">
        <v>3</v>
      </c>
      <c r="D4" s="1334"/>
      <c r="E4" s="1334"/>
      <c r="F4" s="1334"/>
      <c r="G4" s="1334"/>
      <c r="H4" s="1335"/>
      <c r="I4" s="2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4">
      <c r="A8" s="7" t="s">
        <v>21</v>
      </c>
      <c r="B8" s="8">
        <f>ช่องคีย์!B141</f>
        <v>11</v>
      </c>
      <c r="C8" s="8">
        <f>ช่องคีย์!C141</f>
        <v>0</v>
      </c>
      <c r="D8" s="8">
        <f>ช่องคีย์!D141</f>
        <v>0</v>
      </c>
      <c r="E8" s="8">
        <f>ช่องคีย์!E141</f>
        <v>0</v>
      </c>
      <c r="F8" s="8">
        <f>ช่องคีย์!F141</f>
        <v>0</v>
      </c>
      <c r="G8" s="8">
        <f>ช่องคีย์!G141</f>
        <v>11</v>
      </c>
      <c r="H8" s="8">
        <f>ช่องคีย์!H141</f>
        <v>564</v>
      </c>
      <c r="I8" s="8">
        <f>ช่องคีย์!I141</f>
        <v>0</v>
      </c>
      <c r="J8" s="8">
        <f>ช่องคีย์!J141</f>
        <v>138</v>
      </c>
      <c r="K8" s="55">
        <f>+G8*H8</f>
        <v>6204</v>
      </c>
    </row>
    <row r="9" spans="1:11" ht="23.4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55"/>
    </row>
    <row r="10" spans="1:11" ht="23.4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55"/>
    </row>
    <row r="11" spans="1:11" ht="23.4">
      <c r="A11" s="7" t="s">
        <v>22</v>
      </c>
      <c r="B11" s="8">
        <f>ช่องคีย์!L141</f>
        <v>365</v>
      </c>
      <c r="C11" s="8">
        <f>ช่องคีย์!M141</f>
        <v>27</v>
      </c>
      <c r="D11" s="8">
        <f>ช่องคีย์!N141</f>
        <v>0</v>
      </c>
      <c r="E11" s="8">
        <f>ช่องคีย์!O141</f>
        <v>0</v>
      </c>
      <c r="F11" s="8">
        <f>ช่องคีย์!P141</f>
        <v>0</v>
      </c>
      <c r="G11" s="8">
        <f>ช่องคีย์!Q141</f>
        <v>0</v>
      </c>
      <c r="H11" s="8">
        <f>ช่องคีย์!R141</f>
        <v>0</v>
      </c>
      <c r="I11" s="8">
        <f>ช่องคีย์!S141</f>
        <v>392</v>
      </c>
      <c r="J11" s="8">
        <f>ช่องคีย์!T141</f>
        <v>63</v>
      </c>
      <c r="K11" s="55">
        <f>+G11*H11</f>
        <v>0</v>
      </c>
    </row>
    <row r="12" spans="1:11" ht="23.4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55"/>
    </row>
    <row r="13" spans="1:11" ht="23.4">
      <c r="A13" s="7" t="s">
        <v>216</v>
      </c>
      <c r="B13" s="8">
        <f>ช่องคีย์!AF141</f>
        <v>0</v>
      </c>
      <c r="C13" s="8">
        <f>ช่องคีย์!AG141</f>
        <v>0</v>
      </c>
      <c r="D13" s="8">
        <f>ช่องคีย์!AH141</f>
        <v>0</v>
      </c>
      <c r="E13" s="8">
        <f>ช่องคีย์!AI141</f>
        <v>0</v>
      </c>
      <c r="F13" s="8">
        <f>ช่องคีย์!AJ141</f>
        <v>0</v>
      </c>
      <c r="G13" s="8">
        <f>ช่องคีย์!AK141</f>
        <v>0</v>
      </c>
      <c r="H13" s="8">
        <f>ช่องคีย์!AL141</f>
        <v>623</v>
      </c>
      <c r="I13" s="8">
        <f>ช่องคีย์!AM141</f>
        <v>0</v>
      </c>
      <c r="J13" s="8">
        <f>ช่องคีย์!AN141</f>
        <v>28</v>
      </c>
      <c r="K13" s="55">
        <f>+G13*H13</f>
        <v>0</v>
      </c>
    </row>
    <row r="14" spans="1:11" ht="23.4">
      <c r="A14" s="7" t="s">
        <v>268</v>
      </c>
      <c r="B14" s="8">
        <f>ช่องคีย์!CS141</f>
        <v>36</v>
      </c>
      <c r="C14" s="8">
        <f>ช่องคีย์!CT141</f>
        <v>0</v>
      </c>
      <c r="D14" s="8">
        <f>ช่องคีย์!CU141</f>
        <v>0</v>
      </c>
      <c r="E14" s="8">
        <f>ช่องคีย์!CV141</f>
        <v>0</v>
      </c>
      <c r="F14" s="8">
        <f>ช่องคีย์!CW141</f>
        <v>0</v>
      </c>
      <c r="G14" s="8">
        <f>ช่องคีย์!CX141</f>
        <v>0</v>
      </c>
      <c r="H14" s="8">
        <f>ช่องคีย์!CY141</f>
        <v>675</v>
      </c>
      <c r="I14" s="8">
        <f>ช่องคีย์!CZ141</f>
        <v>36</v>
      </c>
      <c r="J14" s="8">
        <f>ช่องคีย์!DA141</f>
        <v>4</v>
      </c>
      <c r="K14" s="55"/>
    </row>
    <row r="15" spans="1:11" ht="23.4">
      <c r="A15" s="7" t="s">
        <v>188</v>
      </c>
      <c r="B15" s="8">
        <f>ช่องคีย์!AP141</f>
        <v>0</v>
      </c>
      <c r="C15" s="8">
        <f>ช่องคีย์!AQ141</f>
        <v>0</v>
      </c>
      <c r="D15" s="8">
        <f>ช่องคีย์!AR141</f>
        <v>0</v>
      </c>
      <c r="E15" s="8">
        <f>ช่องคีย์!AS141</f>
        <v>0</v>
      </c>
      <c r="F15" s="8">
        <f>ช่องคีย์!AT141</f>
        <v>0</v>
      </c>
      <c r="G15" s="8">
        <f>ช่องคีย์!AU141</f>
        <v>0</v>
      </c>
      <c r="H15" s="8">
        <f>ช่องคีย์!AV141</f>
        <v>0</v>
      </c>
      <c r="I15" s="8">
        <f>ช่องคีย์!AW141</f>
        <v>0</v>
      </c>
      <c r="J15" s="35"/>
      <c r="K15" s="56"/>
    </row>
    <row r="16" spans="1:11" ht="23.4">
      <c r="A16" s="7" t="s">
        <v>219</v>
      </c>
      <c r="B16" s="8">
        <f>ช่องคีย์!V141</f>
        <v>231</v>
      </c>
      <c r="C16" s="8">
        <f>ช่องคีย์!W141</f>
        <v>0</v>
      </c>
      <c r="D16" s="8">
        <f>ช่องคีย์!X141</f>
        <v>0</v>
      </c>
      <c r="E16" s="8">
        <f>ช่องคีย์!Y141</f>
        <v>0</v>
      </c>
      <c r="F16" s="8">
        <f>ช่องคีย์!Z141</f>
        <v>0</v>
      </c>
      <c r="G16" s="8">
        <f>ช่องคีย์!AA141</f>
        <v>231</v>
      </c>
      <c r="H16" s="8">
        <f>ช่องคีย์!AB141</f>
        <v>174</v>
      </c>
      <c r="I16" s="8">
        <f>ช่องคีย์!AC141</f>
        <v>0</v>
      </c>
      <c r="J16" s="8">
        <f>ช่องคีย์!AD141</f>
        <v>29</v>
      </c>
      <c r="K16" s="55">
        <f>+G16*H16</f>
        <v>40194</v>
      </c>
    </row>
    <row r="17" spans="1:11" ht="23.4">
      <c r="A17" s="7" t="s">
        <v>208</v>
      </c>
      <c r="B17" s="8">
        <f>ช่องคีย์!CI141</f>
        <v>0</v>
      </c>
      <c r="C17" s="8">
        <f>ช่องคีย์!CJ141</f>
        <v>0</v>
      </c>
      <c r="D17" s="8">
        <f>ช่องคีย์!CK141</f>
        <v>0</v>
      </c>
      <c r="E17" s="8">
        <f>ช่องคีย์!CL141</f>
        <v>0</v>
      </c>
      <c r="F17" s="8">
        <f>ช่องคีย์!CM141</f>
        <v>0</v>
      </c>
      <c r="G17" s="8">
        <f>ช่องคีย์!CN141</f>
        <v>0</v>
      </c>
      <c r="H17" s="8">
        <f>ช่องคีย์!CO141</f>
        <v>145</v>
      </c>
      <c r="I17" s="8">
        <f>ช่องคีย์!CP141</f>
        <v>0</v>
      </c>
      <c r="J17" s="8">
        <f>ช่องคีย์!CQ141</f>
        <v>0</v>
      </c>
      <c r="K17" s="55">
        <f>+G17*H17</f>
        <v>0</v>
      </c>
    </row>
    <row r="18" spans="1:11" ht="23.4">
      <c r="A18" s="7" t="s">
        <v>190</v>
      </c>
      <c r="B18" s="8">
        <f>ช่องคีย์!EH141</f>
        <v>0</v>
      </c>
      <c r="C18" s="8">
        <f>ช่องคีย์!EI141</f>
        <v>0</v>
      </c>
      <c r="D18" s="8">
        <f>ช่องคีย์!EJ141</f>
        <v>0</v>
      </c>
      <c r="E18" s="8">
        <f>ช่องคีย์!EK141</f>
        <v>0</v>
      </c>
      <c r="F18" s="8">
        <f>ช่องคีย์!EL141</f>
        <v>0</v>
      </c>
      <c r="G18" s="8">
        <f>ช่องคีย์!EM141</f>
        <v>0</v>
      </c>
      <c r="H18" s="8">
        <f>ช่องคีย์!EN141</f>
        <v>0</v>
      </c>
      <c r="I18" s="8">
        <f>ช่องคีย์!EO141</f>
        <v>0</v>
      </c>
      <c r="J18" s="8">
        <v>0</v>
      </c>
      <c r="K18" s="56"/>
    </row>
    <row r="19" spans="1:11" ht="23.4">
      <c r="A19" s="7" t="s">
        <v>277</v>
      </c>
      <c r="B19" s="8">
        <f>ช่องคีย์!FA141</f>
        <v>0</v>
      </c>
      <c r="C19" s="8">
        <f>ช่องคีย์!FB141</f>
        <v>0</v>
      </c>
      <c r="D19" s="8">
        <f>ช่องคีย์!FC141</f>
        <v>0</v>
      </c>
      <c r="E19" s="8">
        <f>ช่องคีย์!FD141</f>
        <v>0</v>
      </c>
      <c r="F19" s="8">
        <f>ช่องคีย์!FE141</f>
        <v>0</v>
      </c>
      <c r="G19" s="8">
        <f>ช่องคีย์!FF141</f>
        <v>0</v>
      </c>
      <c r="H19" s="8">
        <f>ช่องคีย์!FG141</f>
        <v>0</v>
      </c>
      <c r="I19" s="8">
        <f>ช่องคีย์!FH141</f>
        <v>0</v>
      </c>
      <c r="J19" s="8">
        <f>ช่องคีย์!FI141</f>
        <v>0</v>
      </c>
      <c r="K19" s="55">
        <f>+G19*H19</f>
        <v>0</v>
      </c>
    </row>
    <row r="20" spans="1:11" ht="23.4">
      <c r="A20" s="7" t="s">
        <v>27</v>
      </c>
      <c r="B20" s="8">
        <f>ช่องคีย์!AZ141</f>
        <v>226</v>
      </c>
      <c r="C20" s="8">
        <f>ช่องคีย์!BA141</f>
        <v>27</v>
      </c>
      <c r="D20" s="8">
        <f>ช่องคีย์!BB141</f>
        <v>0</v>
      </c>
      <c r="E20" s="8">
        <f>ช่องคีย์!BC141</f>
        <v>0</v>
      </c>
      <c r="F20" s="8">
        <f>ช่องคีย์!BD141</f>
        <v>0</v>
      </c>
      <c r="G20" s="8">
        <f>ช่องคีย์!BE141</f>
        <v>46</v>
      </c>
      <c r="H20" s="8">
        <f>ช่องคีย์!BF141</f>
        <v>3500</v>
      </c>
      <c r="I20" s="8">
        <f>ช่องคีย์!BG141</f>
        <v>207</v>
      </c>
      <c r="J20" s="8">
        <f>ช่องคีย์!BH141</f>
        <v>135</v>
      </c>
      <c r="K20" s="56"/>
    </row>
    <row r="21" spans="1:11" ht="23.4">
      <c r="A21" s="7" t="s">
        <v>28</v>
      </c>
      <c r="B21" s="8">
        <f>ช่องคีย์!BJ141</f>
        <v>543</v>
      </c>
      <c r="C21" s="8">
        <f>ช่องคีย์!BK141</f>
        <v>57</v>
      </c>
      <c r="D21" s="8">
        <f>ช่องคีย์!BL141</f>
        <v>187</v>
      </c>
      <c r="E21" s="8">
        <f>ช่องคีย์!BM141</f>
        <v>0</v>
      </c>
      <c r="F21" s="8">
        <f>ช่องคีย์!BN141</f>
        <v>0</v>
      </c>
      <c r="G21" s="8">
        <f>ช่องคีย์!BO141</f>
        <v>241</v>
      </c>
      <c r="H21" s="8">
        <f>ช่องคีย์!BP141</f>
        <v>12000</v>
      </c>
      <c r="I21" s="8">
        <f>ช่องคีย์!BV141</f>
        <v>546</v>
      </c>
      <c r="J21" s="35">
        <v>12</v>
      </c>
      <c r="K21" s="55">
        <f>+G21*H21</f>
        <v>2892000</v>
      </c>
    </row>
    <row r="22" spans="1:11" ht="23.4">
      <c r="A22" s="7" t="s">
        <v>218</v>
      </c>
      <c r="B22" s="8">
        <f>ช่องคีย์!BY141</f>
        <v>36</v>
      </c>
      <c r="C22" s="8">
        <f>ช่องคีย์!BZ141</f>
        <v>0</v>
      </c>
      <c r="D22" s="8">
        <f>ช่องคีย์!CA141</f>
        <v>0</v>
      </c>
      <c r="E22" s="8">
        <f>ช่องคีย์!CB141</f>
        <v>0</v>
      </c>
      <c r="F22" s="8">
        <f>ช่องคีย์!CC141</f>
        <v>0</v>
      </c>
      <c r="G22" s="8">
        <f>ช่องคีย์!CD141</f>
        <v>0</v>
      </c>
      <c r="H22" s="8">
        <f>ช่องคีย์!CE141</f>
        <v>0</v>
      </c>
      <c r="I22" s="8">
        <f>ช่องคีย์!CF141</f>
        <v>36</v>
      </c>
      <c r="J22" s="8">
        <f>ช่องคีย์!CG141</f>
        <v>6</v>
      </c>
      <c r="K22" s="56"/>
    </row>
    <row r="23" spans="1:11" ht="23.4">
      <c r="A23" s="7" t="s">
        <v>239</v>
      </c>
      <c r="B23" s="8">
        <f>ช่องคีย์!EQ141</f>
        <v>0</v>
      </c>
      <c r="C23" s="8">
        <f>ช่องคีย์!ER141</f>
        <v>0</v>
      </c>
      <c r="D23" s="8">
        <f>ช่องคีย์!ES141</f>
        <v>0</v>
      </c>
      <c r="E23" s="8">
        <f>ช่องคีย์!ET141</f>
        <v>0</v>
      </c>
      <c r="F23" s="8">
        <f>ช่องคีย์!EU141</f>
        <v>0</v>
      </c>
      <c r="G23" s="8">
        <f>ช่องคีย์!EV141</f>
        <v>0</v>
      </c>
      <c r="H23" s="8">
        <f>ช่องคีย์!EW141</f>
        <v>0</v>
      </c>
      <c r="I23" s="8">
        <f>ช่องคีย์!EX141</f>
        <v>0</v>
      </c>
      <c r="J23" s="8">
        <f>ช่องคีย์!EY141</f>
        <v>0</v>
      </c>
      <c r="K23" s="55">
        <f>+H23*G23</f>
        <v>0</v>
      </c>
    </row>
    <row r="24" spans="1:11" ht="23.4">
      <c r="A24" s="7" t="s">
        <v>327</v>
      </c>
      <c r="B24" s="8">
        <f>ช่องคีย์!DC141</f>
        <v>0</v>
      </c>
      <c r="C24" s="412">
        <f>ช่องคีย์!DD141</f>
        <v>0</v>
      </c>
      <c r="D24" s="8">
        <f>ช่องคีย์!DE141</f>
        <v>0</v>
      </c>
      <c r="E24" s="8">
        <f>ช่องคีย์!DF141</f>
        <v>0</v>
      </c>
      <c r="F24" s="8">
        <f>ช่องคีย์!DG141</f>
        <v>0</v>
      </c>
      <c r="G24" s="8">
        <f>ช่องคีย์!DH141</f>
        <v>0</v>
      </c>
      <c r="H24" s="8">
        <f>ช่องคีย์!DI141</f>
        <v>0</v>
      </c>
      <c r="I24" s="412">
        <f>ช่องคีย์!DJ141</f>
        <v>0</v>
      </c>
      <c r="J24" s="8">
        <f>ช่องคีย์!DK141</f>
        <v>0</v>
      </c>
      <c r="K24" s="55"/>
    </row>
    <row r="25" spans="1:11" ht="23.4">
      <c r="A25" s="11" t="s">
        <v>32</v>
      </c>
      <c r="B25" s="8"/>
      <c r="C25" s="8">
        <f>SUM(C8:C23)</f>
        <v>111</v>
      </c>
      <c r="D25" s="8">
        <f>SUM(D8:D23)</f>
        <v>187</v>
      </c>
      <c r="E25" s="8">
        <f>SUM(E8:E23)</f>
        <v>0</v>
      </c>
      <c r="F25" s="8">
        <f>SUM(F8:F23)</f>
        <v>0</v>
      </c>
      <c r="G25" s="8">
        <f>SUM(G8:G23)</f>
        <v>529</v>
      </c>
      <c r="H25" s="8"/>
      <c r="I25" s="8">
        <f>SUM(I8:I23)</f>
        <v>1217</v>
      </c>
      <c r="J25" s="35">
        <f>SUM(J8:J23)</f>
        <v>415</v>
      </c>
      <c r="K25" s="55"/>
    </row>
    <row r="26" spans="1:11" ht="23.4">
      <c r="A26" s="13"/>
      <c r="B26" s="13"/>
      <c r="C26" s="13"/>
      <c r="D26" s="13"/>
      <c r="E26" s="13"/>
      <c r="F26" s="13"/>
      <c r="G26" s="13"/>
      <c r="H26" s="13"/>
      <c r="I26" s="13"/>
      <c r="J26" s="67"/>
    </row>
    <row r="27" spans="1:11" ht="23.4">
      <c r="A27" s="1351" t="s">
        <v>390</v>
      </c>
      <c r="B27" s="1351"/>
      <c r="C27" s="1351"/>
      <c r="D27" s="1351"/>
      <c r="E27" s="1351"/>
      <c r="F27" s="1351"/>
      <c r="G27" s="1351"/>
      <c r="H27" s="1351"/>
      <c r="I27" s="1351"/>
    </row>
    <row r="28" spans="1:11" ht="23.4">
      <c r="A28" s="1351" t="s">
        <v>373</v>
      </c>
      <c r="B28" s="1351"/>
      <c r="C28" s="1351"/>
      <c r="D28" s="1351"/>
      <c r="E28" s="1351"/>
      <c r="F28" s="1351"/>
      <c r="G28" s="1351"/>
      <c r="H28" s="1351"/>
      <c r="I28" s="1351"/>
    </row>
    <row r="29" spans="1:11" ht="23.4">
      <c r="A29" s="1336" t="s">
        <v>161</v>
      </c>
      <c r="B29" s="1336"/>
      <c r="C29" s="1336"/>
      <c r="D29" s="1336"/>
      <c r="E29" s="1336"/>
      <c r="F29" s="1336"/>
      <c r="G29" s="1336"/>
      <c r="H29" s="1336"/>
      <c r="I29" s="1336"/>
    </row>
    <row r="30" spans="1:11" ht="23.4">
      <c r="A30" s="1" t="s">
        <v>1</v>
      </c>
      <c r="B30" s="1" t="s">
        <v>2</v>
      </c>
      <c r="C30" s="1333" t="s">
        <v>3</v>
      </c>
      <c r="D30" s="1334"/>
      <c r="E30" s="1334"/>
      <c r="F30" s="1334"/>
      <c r="G30" s="1334"/>
      <c r="H30" s="1335"/>
      <c r="I30" s="2"/>
      <c r="J30" s="64"/>
      <c r="K30" s="64"/>
    </row>
    <row r="31" spans="1:11" ht="23.4">
      <c r="A31" s="3"/>
      <c r="B31" s="4" t="s">
        <v>4</v>
      </c>
      <c r="C31" s="4" t="s">
        <v>5</v>
      </c>
      <c r="D31" s="4" t="s">
        <v>6</v>
      </c>
      <c r="E31" s="4" t="s">
        <v>7</v>
      </c>
      <c r="F31" s="4" t="s">
        <v>8</v>
      </c>
      <c r="G31" s="4" t="s">
        <v>9</v>
      </c>
      <c r="H31" s="4" t="s">
        <v>10</v>
      </c>
      <c r="I31" s="4" t="s">
        <v>11</v>
      </c>
      <c r="J31" s="66" t="s">
        <v>202</v>
      </c>
      <c r="K31" s="4" t="s">
        <v>204</v>
      </c>
    </row>
    <row r="32" spans="1:11" ht="23.4">
      <c r="A32" s="3"/>
      <c r="B32" s="4" t="s">
        <v>12</v>
      </c>
      <c r="C32" s="4" t="s">
        <v>13</v>
      </c>
      <c r="D32" s="4" t="s">
        <v>14</v>
      </c>
      <c r="E32" s="4" t="s">
        <v>15</v>
      </c>
      <c r="F32" s="4" t="s">
        <v>16</v>
      </c>
      <c r="G32" s="4" t="s">
        <v>17</v>
      </c>
      <c r="H32" s="4" t="s">
        <v>18</v>
      </c>
      <c r="I32" s="4" t="s">
        <v>19</v>
      </c>
      <c r="J32" s="4" t="s">
        <v>203</v>
      </c>
      <c r="K32" s="65"/>
    </row>
    <row r="33" spans="1:11" ht="23.4">
      <c r="A33" s="5"/>
      <c r="B33" s="5"/>
      <c r="C33" s="6" t="s">
        <v>12</v>
      </c>
      <c r="D33" s="6" t="s">
        <v>12</v>
      </c>
      <c r="E33" s="6" t="s">
        <v>12</v>
      </c>
      <c r="F33" s="6" t="s">
        <v>12</v>
      </c>
      <c r="G33" s="6" t="s">
        <v>12</v>
      </c>
      <c r="H33" s="6" t="s">
        <v>20</v>
      </c>
      <c r="I33" s="5"/>
      <c r="J33" s="61"/>
      <c r="K33" s="61"/>
    </row>
    <row r="34" spans="1:11" ht="23.4">
      <c r="A34" s="7" t="s">
        <v>21</v>
      </c>
      <c r="B34" s="8">
        <f>ช่องคีย์!B142</f>
        <v>0</v>
      </c>
      <c r="C34" s="8">
        <f>ช่องคีย์!C142</f>
        <v>0</v>
      </c>
      <c r="D34" s="8">
        <f>ช่องคีย์!D142</f>
        <v>0</v>
      </c>
      <c r="E34" s="8">
        <f>ช่องคีย์!E142</f>
        <v>0</v>
      </c>
      <c r="F34" s="8">
        <f>ช่องคีย์!F142</f>
        <v>0</v>
      </c>
      <c r="G34" s="8">
        <f>ช่องคีย์!G142</f>
        <v>0</v>
      </c>
      <c r="H34" s="8">
        <f>ช่องคีย์!H142</f>
        <v>564</v>
      </c>
      <c r="I34" s="8">
        <f>ช่องคีย์!I142</f>
        <v>0</v>
      </c>
      <c r="J34" s="8">
        <f>ช่องคีย์!J142</f>
        <v>100</v>
      </c>
      <c r="K34" s="54">
        <f>+G34*H34</f>
        <v>0</v>
      </c>
    </row>
    <row r="35" spans="1:11" ht="23.4">
      <c r="A35" s="7" t="s">
        <v>261</v>
      </c>
      <c r="B35" s="8"/>
      <c r="C35" s="8"/>
      <c r="D35" s="8"/>
      <c r="E35" s="8"/>
      <c r="F35" s="8"/>
      <c r="G35" s="8"/>
      <c r="H35" s="8"/>
      <c r="I35" s="8"/>
      <c r="J35" s="8"/>
      <c r="K35" s="54"/>
    </row>
    <row r="36" spans="1:11" ht="23.4">
      <c r="A36" s="7" t="s">
        <v>262</v>
      </c>
      <c r="B36" s="8"/>
      <c r="C36" s="8"/>
      <c r="D36" s="8"/>
      <c r="E36" s="8"/>
      <c r="F36" s="8"/>
      <c r="G36" s="8"/>
      <c r="H36" s="8"/>
      <c r="I36" s="8"/>
      <c r="J36" s="8"/>
      <c r="K36" s="54"/>
    </row>
    <row r="37" spans="1:11" ht="23.4">
      <c r="A37" s="7" t="s">
        <v>22</v>
      </c>
      <c r="B37" s="8">
        <f>ช่องคีย์!L142</f>
        <v>196</v>
      </c>
      <c r="C37" s="8">
        <f>ช่องคีย์!M142</f>
        <v>11</v>
      </c>
      <c r="D37" s="8">
        <f>ช่องคีย์!N142</f>
        <v>0</v>
      </c>
      <c r="E37" s="8">
        <f>ช่องคีย์!O142</f>
        <v>0</v>
      </c>
      <c r="F37" s="8">
        <f>ช่องคีย์!P142</f>
        <v>0</v>
      </c>
      <c r="G37" s="8">
        <f>ช่องคีย์!Q142</f>
        <v>0</v>
      </c>
      <c r="H37" s="8">
        <f>ช่องคีย์!R142</f>
        <v>0</v>
      </c>
      <c r="I37" s="8">
        <f>ช่องคีย์!S142</f>
        <v>207</v>
      </c>
      <c r="J37" s="8">
        <f>ช่องคีย์!T142</f>
        <v>27</v>
      </c>
      <c r="K37" s="54">
        <f>+G37*H37</f>
        <v>0</v>
      </c>
    </row>
    <row r="38" spans="1:11" ht="23.4">
      <c r="A38" s="7" t="s">
        <v>263</v>
      </c>
      <c r="B38" s="8"/>
      <c r="C38" s="8"/>
      <c r="D38" s="8"/>
      <c r="E38" s="8"/>
      <c r="F38" s="8"/>
      <c r="G38" s="8"/>
      <c r="H38" s="8"/>
      <c r="I38" s="8"/>
      <c r="J38" s="8"/>
      <c r="K38" s="54"/>
    </row>
    <row r="39" spans="1:11" ht="23.4">
      <c r="A39" s="7" t="s">
        <v>243</v>
      </c>
      <c r="B39" s="8">
        <f>ช่องคีย์!AF142</f>
        <v>0</v>
      </c>
      <c r="C39" s="8">
        <f>ช่องคีย์!AG142</f>
        <v>0</v>
      </c>
      <c r="D39" s="8">
        <f>ช่องคีย์!AH142</f>
        <v>0</v>
      </c>
      <c r="E39" s="8">
        <f>ช่องคีย์!AI142</f>
        <v>0</v>
      </c>
      <c r="F39" s="8">
        <f>ช่องคีย์!AJ142</f>
        <v>0</v>
      </c>
      <c r="G39" s="8">
        <f>ช่องคีย์!AK142</f>
        <v>0</v>
      </c>
      <c r="H39" s="8">
        <f>ช่องคีย์!AL142</f>
        <v>623</v>
      </c>
      <c r="I39" s="8">
        <f>ช่องคีย์!AM142</f>
        <v>0</v>
      </c>
      <c r="J39" s="8">
        <f>ช่องคีย์!AN142</f>
        <v>50</v>
      </c>
      <c r="K39" s="54">
        <f>+G39*H39</f>
        <v>0</v>
      </c>
    </row>
    <row r="40" spans="1:11" ht="23.4">
      <c r="A40" s="7" t="s">
        <v>238</v>
      </c>
      <c r="B40" s="8">
        <f>ช่องคีย์!CS142</f>
        <v>106</v>
      </c>
      <c r="C40" s="8">
        <f>ช่องคีย์!CT142</f>
        <v>0</v>
      </c>
      <c r="D40" s="8">
        <f>ช่องคีย์!CU142</f>
        <v>0</v>
      </c>
      <c r="E40" s="8">
        <f>ช่องคีย์!CV142</f>
        <v>0</v>
      </c>
      <c r="F40" s="8">
        <f>ช่องคีย์!CW142</f>
        <v>0</v>
      </c>
      <c r="G40" s="8">
        <f>ช่องคีย์!CX142</f>
        <v>0</v>
      </c>
      <c r="H40" s="8">
        <f>ช่องคีย์!CY142</f>
        <v>675</v>
      </c>
      <c r="I40" s="8">
        <f>ช่องคีย์!CZ142</f>
        <v>106</v>
      </c>
      <c r="J40" s="8">
        <f>ช่องคีย์!DA142</f>
        <v>11</v>
      </c>
      <c r="K40" s="54"/>
    </row>
    <row r="41" spans="1:11" ht="23.4">
      <c r="A41" s="7" t="s">
        <v>188</v>
      </c>
      <c r="B41" s="8">
        <f>ช่องคีย์!AP142</f>
        <v>0</v>
      </c>
      <c r="C41" s="8">
        <f>ช่องคีย์!AQ142</f>
        <v>0</v>
      </c>
      <c r="D41" s="8">
        <f>ช่องคีย์!AR142</f>
        <v>0</v>
      </c>
      <c r="E41" s="8">
        <f>ช่องคีย์!AS142</f>
        <v>0</v>
      </c>
      <c r="F41" s="8">
        <f>ช่องคีย์!AT142</f>
        <v>0</v>
      </c>
      <c r="G41" s="8">
        <f>ช่องคีย์!AU142</f>
        <v>0</v>
      </c>
      <c r="H41" s="8">
        <f>ช่องคีย์!AV142</f>
        <v>0</v>
      </c>
      <c r="I41" s="8">
        <f>ช่องคีย์!AW142</f>
        <v>0</v>
      </c>
      <c r="J41" s="35"/>
      <c r="K41" s="57"/>
    </row>
    <row r="42" spans="1:11" ht="23.4">
      <c r="A42" s="7" t="s">
        <v>246</v>
      </c>
      <c r="B42" s="8">
        <f>ช่องคีย์!V142</f>
        <v>21</v>
      </c>
      <c r="C42" s="8">
        <f>ช่องคีย์!W142</f>
        <v>0</v>
      </c>
      <c r="D42" s="8">
        <f>ช่องคีย์!X142</f>
        <v>0</v>
      </c>
      <c r="E42" s="8">
        <f>ช่องคีย์!Y142</f>
        <v>0</v>
      </c>
      <c r="F42" s="8">
        <f>ช่องคีย์!Z142</f>
        <v>0</v>
      </c>
      <c r="G42" s="8">
        <f>ช่องคีย์!AA142</f>
        <v>21</v>
      </c>
      <c r="H42" s="8">
        <f>ช่องคีย์!AB142</f>
        <v>174</v>
      </c>
      <c r="I42" s="8">
        <f>ช่องคีย์!AC142</f>
        <v>0</v>
      </c>
      <c r="J42" s="8">
        <f>ช่องคีย์!AD142</f>
        <v>3</v>
      </c>
      <c r="K42" s="54">
        <f>+G42*H42</f>
        <v>3654</v>
      </c>
    </row>
    <row r="43" spans="1:11" ht="23.4">
      <c r="A43" s="7" t="s">
        <v>244</v>
      </c>
      <c r="B43" s="8">
        <f>ช่องคีย์!CI142</f>
        <v>0</v>
      </c>
      <c r="C43" s="8">
        <f>ช่องคีย์!CJ142</f>
        <v>0</v>
      </c>
      <c r="D43" s="8">
        <f>ช่องคีย์!CK142</f>
        <v>0</v>
      </c>
      <c r="E43" s="8">
        <f>ช่องคีย์!CL142</f>
        <v>0</v>
      </c>
      <c r="F43" s="8">
        <f>ช่องคีย์!CM142</f>
        <v>0</v>
      </c>
      <c r="G43" s="8">
        <f>ช่องคีย์!CN142</f>
        <v>0</v>
      </c>
      <c r="H43" s="8">
        <f>ช่องคีย์!CO142</f>
        <v>145</v>
      </c>
      <c r="I43" s="8">
        <f>ช่องคีย์!CP142</f>
        <v>0</v>
      </c>
      <c r="J43" s="8">
        <f>ช่องคีย์!CQ142</f>
        <v>0</v>
      </c>
      <c r="K43" s="54">
        <f>+G43*H43</f>
        <v>0</v>
      </c>
    </row>
    <row r="44" spans="1:11" ht="23.4">
      <c r="A44" s="7" t="s">
        <v>190</v>
      </c>
      <c r="B44" s="8">
        <f>ช่องคีย์!EG142</f>
        <v>0</v>
      </c>
      <c r="C44" s="8">
        <f>ช่องคีย์!EH142</f>
        <v>0</v>
      </c>
      <c r="D44" s="8">
        <f>ช่องคีย์!EI142</f>
        <v>0</v>
      </c>
      <c r="E44" s="8">
        <f>ช่องคีย์!EJ142</f>
        <v>0</v>
      </c>
      <c r="F44" s="8">
        <f>ช่องคีย์!EK142</f>
        <v>0</v>
      </c>
      <c r="G44" s="8">
        <f>ช่องคีย์!EL142</f>
        <v>0</v>
      </c>
      <c r="H44" s="8">
        <f>ช่องคีย์!EM142</f>
        <v>0</v>
      </c>
      <c r="I44" s="8">
        <f>ช่องคีย์!EN142</f>
        <v>0</v>
      </c>
      <c r="J44" s="8">
        <f>ช่องคีย์!EO142</f>
        <v>0</v>
      </c>
      <c r="K44" s="57"/>
    </row>
    <row r="45" spans="1:11" ht="23.4">
      <c r="A45" s="7" t="s">
        <v>277</v>
      </c>
      <c r="B45" s="8">
        <f>ช่องคีย์!FA142</f>
        <v>0</v>
      </c>
      <c r="C45" s="8">
        <f>ช่องคีย์!FB142</f>
        <v>0</v>
      </c>
      <c r="D45" s="8">
        <f>ช่องคีย์!FC142</f>
        <v>0</v>
      </c>
      <c r="E45" s="8">
        <f>ช่องคีย์!FD142</f>
        <v>0</v>
      </c>
      <c r="F45" s="8">
        <f>ช่องคีย์!FE142</f>
        <v>0</v>
      </c>
      <c r="G45" s="8">
        <f>ช่องคีย์!FF142</f>
        <v>0</v>
      </c>
      <c r="H45" s="8">
        <f>ช่องคีย์!FG142</f>
        <v>0</v>
      </c>
      <c r="I45" s="8">
        <f>ช่องคีย์!FH142</f>
        <v>0</v>
      </c>
      <c r="J45" s="8">
        <f>ช่องคีย์!FI142</f>
        <v>0</v>
      </c>
      <c r="K45" s="54">
        <f>+G45*H45</f>
        <v>0</v>
      </c>
    </row>
    <row r="46" spans="1:11" ht="23.4">
      <c r="A46" s="7" t="s">
        <v>27</v>
      </c>
      <c r="B46" s="8">
        <f>ช่องคีย์!AZ142</f>
        <v>32</v>
      </c>
      <c r="C46" s="8">
        <f>ช่องคีย์!BA142</f>
        <v>11</v>
      </c>
      <c r="D46" s="8">
        <f>ช่องคีย์!BB142</f>
        <v>0</v>
      </c>
      <c r="E46" s="8">
        <f>ช่องคีย์!BC142</f>
        <v>0</v>
      </c>
      <c r="F46" s="8">
        <f>ช่องคีย์!BD142</f>
        <v>0</v>
      </c>
      <c r="G46" s="8">
        <f>ช่องคีย์!BE142</f>
        <v>32</v>
      </c>
      <c r="H46" s="8">
        <f>ช่องคีย์!BF142</f>
        <v>3500</v>
      </c>
      <c r="I46" s="8">
        <f>ช่องคีย์!BG142</f>
        <v>11</v>
      </c>
      <c r="J46" s="8">
        <f>ช่องคีย์!BH142</f>
        <v>188</v>
      </c>
      <c r="K46" s="57"/>
    </row>
    <row r="47" spans="1:11" ht="23.4">
      <c r="A47" s="7" t="s">
        <v>28</v>
      </c>
      <c r="B47" s="8">
        <f>ช่องคีย์!BJ142</f>
        <v>1225</v>
      </c>
      <c r="C47" s="8">
        <f>ช่องคีย์!BK142</f>
        <v>124</v>
      </c>
      <c r="D47" s="8">
        <f>ช่องคีย์!BL142</f>
        <v>421</v>
      </c>
      <c r="E47" s="8">
        <f>ช่องคีย์!BM142</f>
        <v>0</v>
      </c>
      <c r="F47" s="8">
        <f>ช่องคีย์!BN142</f>
        <v>0</v>
      </c>
      <c r="G47" s="8">
        <f>ช่องคีย์!BO142</f>
        <v>513</v>
      </c>
      <c r="H47" s="8">
        <f>ช่องคีย์!BP142</f>
        <v>12000</v>
      </c>
      <c r="I47" s="8">
        <f>ช่องคีย์!BV142</f>
        <v>1257</v>
      </c>
      <c r="J47" s="35">
        <v>13</v>
      </c>
      <c r="K47" s="54">
        <f>+G47*H47</f>
        <v>6156000</v>
      </c>
    </row>
    <row r="48" spans="1:11" ht="23.4">
      <c r="A48" s="7" t="s">
        <v>239</v>
      </c>
      <c r="B48" s="8">
        <f>ช่องคีย์!EQ142</f>
        <v>0</v>
      </c>
      <c r="C48" s="8">
        <f>ช่องคีย์!ER142</f>
        <v>0</v>
      </c>
      <c r="D48" s="8">
        <f>ช่องคีย์!ES142</f>
        <v>0</v>
      </c>
      <c r="E48" s="8">
        <f>ช่องคีย์!ET142</f>
        <v>0</v>
      </c>
      <c r="F48" s="8">
        <f>ช่องคีย์!EU142</f>
        <v>0</v>
      </c>
      <c r="G48" s="8">
        <f>ช่องคีย์!EV142</f>
        <v>0</v>
      </c>
      <c r="H48" s="8">
        <f>ช่องคีย์!EW142</f>
        <v>0</v>
      </c>
      <c r="I48" s="8">
        <f>ช่องคีย์!EX142</f>
        <v>0</v>
      </c>
      <c r="J48" s="8">
        <f>ช่องคีย์!EY142</f>
        <v>0</v>
      </c>
      <c r="K48" s="54">
        <f>+G48*H48</f>
        <v>0</v>
      </c>
    </row>
    <row r="49" spans="1:11" ht="23.4">
      <c r="A49" s="7" t="s">
        <v>218</v>
      </c>
      <c r="B49" s="8">
        <f>ช่องคีย์!BY142</f>
        <v>58</v>
      </c>
      <c r="C49" s="8">
        <f>ช่องคีย์!BZ142</f>
        <v>0</v>
      </c>
      <c r="D49" s="8">
        <f>ช่องคีย์!CA142</f>
        <v>0</v>
      </c>
      <c r="E49" s="8">
        <f>ช่องคีย์!CB142</f>
        <v>0</v>
      </c>
      <c r="F49" s="8">
        <f>ช่องคีย์!CC142</f>
        <v>0</v>
      </c>
      <c r="G49" s="8">
        <f>ช่องคีย์!CD142</f>
        <v>0</v>
      </c>
      <c r="H49" s="8">
        <f>ช่องคีย์!CE142</f>
        <v>53</v>
      </c>
      <c r="I49" s="8">
        <f>ช่องคีย์!CF142</f>
        <v>58</v>
      </c>
      <c r="J49" s="8">
        <f>ช่องคีย์!CG142</f>
        <v>17</v>
      </c>
      <c r="K49" s="57"/>
    </row>
    <row r="50" spans="1:11" ht="23.4">
      <c r="A50" s="7" t="s">
        <v>327</v>
      </c>
      <c r="B50" s="412">
        <f>ช่องคีย์!DC142</f>
        <v>0</v>
      </c>
      <c r="C50" s="412">
        <f>ช่องคีย์!DD142</f>
        <v>0</v>
      </c>
      <c r="D50" s="412">
        <f>ช่องคีย์!DE142</f>
        <v>0</v>
      </c>
      <c r="E50" s="412">
        <f>ช่องคีย์!DF142</f>
        <v>0</v>
      </c>
      <c r="F50" s="412">
        <f>ช่องคีย์!DG142</f>
        <v>0</v>
      </c>
      <c r="G50" s="412">
        <f>ช่องคีย์!DH142</f>
        <v>0</v>
      </c>
      <c r="H50" s="412">
        <f>ช่องคีย์!DI142</f>
        <v>0</v>
      </c>
      <c r="I50" s="412">
        <f>ช่องคีย์!DJ142</f>
        <v>0</v>
      </c>
      <c r="J50" s="412">
        <f>ช่องคีย์!DK142</f>
        <v>0</v>
      </c>
      <c r="K50" s="57"/>
    </row>
    <row r="51" spans="1:11" ht="23.4">
      <c r="A51" s="11" t="s">
        <v>32</v>
      </c>
      <c r="B51" s="8">
        <f t="shared" ref="B51:G51" si="0">SUM(B34:B49)</f>
        <v>1638</v>
      </c>
      <c r="C51" s="8">
        <f t="shared" si="0"/>
        <v>146</v>
      </c>
      <c r="D51" s="8">
        <f t="shared" si="0"/>
        <v>421</v>
      </c>
      <c r="E51" s="8">
        <f t="shared" si="0"/>
        <v>0</v>
      </c>
      <c r="F51" s="8">
        <f t="shared" si="0"/>
        <v>0</v>
      </c>
      <c r="G51" s="8">
        <f t="shared" si="0"/>
        <v>566</v>
      </c>
      <c r="H51" s="8"/>
      <c r="I51" s="8">
        <f>SUM(I34:I49)</f>
        <v>1639</v>
      </c>
      <c r="J51" s="35">
        <f>SUM(J34:J49)</f>
        <v>409</v>
      </c>
      <c r="K51" s="54">
        <v>0</v>
      </c>
    </row>
    <row r="52" spans="1:11" ht="23.4">
      <c r="A52" s="13"/>
      <c r="B52" s="13"/>
      <c r="C52" s="13"/>
      <c r="D52" s="13"/>
      <c r="E52" s="13"/>
      <c r="F52" s="13"/>
      <c r="G52" s="13"/>
      <c r="H52" s="13"/>
      <c r="I52" s="13"/>
      <c r="J52" s="67"/>
    </row>
    <row r="53" spans="1:11" ht="23.4">
      <c r="A53" s="1351" t="s">
        <v>390</v>
      </c>
      <c r="B53" s="1351"/>
      <c r="C53" s="1351"/>
      <c r="D53" s="1351"/>
      <c r="E53" s="1351"/>
      <c r="F53" s="1351"/>
      <c r="G53" s="1351"/>
      <c r="H53" s="1351"/>
      <c r="I53" s="1351"/>
    </row>
    <row r="54" spans="1:11" ht="23.4">
      <c r="A54" s="1351" t="s">
        <v>374</v>
      </c>
      <c r="B54" s="1351"/>
      <c r="C54" s="1351"/>
      <c r="D54" s="1351"/>
      <c r="E54" s="1351"/>
      <c r="F54" s="1351"/>
      <c r="G54" s="1351"/>
      <c r="H54" s="1351"/>
      <c r="I54" s="1351"/>
    </row>
    <row r="55" spans="1:11" ht="23.4">
      <c r="A55" s="1336" t="s">
        <v>162</v>
      </c>
      <c r="B55" s="1336"/>
      <c r="C55" s="1336"/>
      <c r="D55" s="1336"/>
      <c r="E55" s="1336"/>
      <c r="F55" s="1336"/>
      <c r="G55" s="1336"/>
      <c r="H55" s="1336"/>
      <c r="I55" s="1336"/>
    </row>
    <row r="56" spans="1:11" ht="23.4">
      <c r="A56" s="1" t="s">
        <v>1</v>
      </c>
      <c r="B56" s="1" t="s">
        <v>2</v>
      </c>
      <c r="C56" s="1333" t="s">
        <v>3</v>
      </c>
      <c r="D56" s="1334"/>
      <c r="E56" s="1334"/>
      <c r="F56" s="1334"/>
      <c r="G56" s="1334"/>
      <c r="H56" s="1335"/>
      <c r="I56" s="2"/>
      <c r="J56" s="64"/>
      <c r="K56" s="64"/>
    </row>
    <row r="57" spans="1:11" ht="23.4">
      <c r="A57" s="3"/>
      <c r="B57" s="4" t="s">
        <v>4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3" t="s">
        <v>11</v>
      </c>
      <c r="J57" s="66" t="s">
        <v>202</v>
      </c>
      <c r="K57" s="4" t="s">
        <v>204</v>
      </c>
    </row>
    <row r="58" spans="1:11" ht="23.4">
      <c r="A58" s="3"/>
      <c r="B58" s="4" t="s">
        <v>12</v>
      </c>
      <c r="C58" s="4" t="s">
        <v>13</v>
      </c>
      <c r="D58" s="4" t="s">
        <v>14</v>
      </c>
      <c r="E58" s="4" t="s">
        <v>15</v>
      </c>
      <c r="F58" s="4" t="s">
        <v>16</v>
      </c>
      <c r="G58" s="4" t="s">
        <v>17</v>
      </c>
      <c r="H58" s="4" t="s">
        <v>18</v>
      </c>
      <c r="I58" s="3" t="s">
        <v>19</v>
      </c>
      <c r="J58" s="4" t="s">
        <v>203</v>
      </c>
      <c r="K58" s="65"/>
    </row>
    <row r="59" spans="1:11" ht="23.4">
      <c r="A59" s="5"/>
      <c r="B59" s="5"/>
      <c r="C59" s="6" t="s">
        <v>12</v>
      </c>
      <c r="D59" s="6" t="s">
        <v>12</v>
      </c>
      <c r="E59" s="6" t="s">
        <v>12</v>
      </c>
      <c r="F59" s="6" t="s">
        <v>12</v>
      </c>
      <c r="G59" s="6" t="s">
        <v>12</v>
      </c>
      <c r="H59" s="6" t="s">
        <v>20</v>
      </c>
      <c r="I59" s="5"/>
      <c r="J59" s="61"/>
      <c r="K59" s="61"/>
    </row>
    <row r="60" spans="1:11" ht="23.4">
      <c r="A60" s="30" t="s">
        <v>21</v>
      </c>
      <c r="B60" s="8">
        <f>ช่องคีย์!B143</f>
        <v>21</v>
      </c>
      <c r="C60" s="8">
        <f>ช่องคีย์!C143</f>
        <v>0</v>
      </c>
      <c r="D60" s="8">
        <f>ช่องคีย์!D143</f>
        <v>0</v>
      </c>
      <c r="E60" s="8">
        <f>ช่องคีย์!E143</f>
        <v>0</v>
      </c>
      <c r="F60" s="8">
        <f>ช่องคีย์!F143</f>
        <v>0</v>
      </c>
      <c r="G60" s="8">
        <f>ช่องคีย์!G143</f>
        <v>21</v>
      </c>
      <c r="H60" s="8">
        <f>ช่องคีย์!H143</f>
        <v>564</v>
      </c>
      <c r="I60" s="8">
        <f>ช่องคีย์!I143</f>
        <v>0</v>
      </c>
      <c r="J60" s="8">
        <f>ช่องคีย์!J143</f>
        <v>158</v>
      </c>
      <c r="K60" s="9">
        <f>+G60*H60</f>
        <v>11844</v>
      </c>
    </row>
    <row r="61" spans="1:11" ht="23.4">
      <c r="A61" s="30" t="s">
        <v>261</v>
      </c>
      <c r="B61" s="8"/>
      <c r="C61" s="8"/>
      <c r="D61" s="8"/>
      <c r="E61" s="8"/>
      <c r="F61" s="8"/>
      <c r="G61" s="8"/>
      <c r="H61" s="8"/>
      <c r="I61" s="8"/>
      <c r="J61" s="8"/>
      <c r="K61" s="9"/>
    </row>
    <row r="62" spans="1:11" ht="23.4">
      <c r="A62" s="30" t="s">
        <v>262</v>
      </c>
      <c r="B62" s="8"/>
      <c r="C62" s="8"/>
      <c r="D62" s="8"/>
      <c r="E62" s="8"/>
      <c r="F62" s="8"/>
      <c r="G62" s="8"/>
      <c r="H62" s="8"/>
      <c r="I62" s="8"/>
      <c r="J62" s="8"/>
      <c r="K62" s="9"/>
    </row>
    <row r="63" spans="1:11" ht="23.4">
      <c r="A63" s="30" t="s">
        <v>22</v>
      </c>
      <c r="B63" s="8">
        <f>ช่องคีย์!L143</f>
        <v>408</v>
      </c>
      <c r="C63" s="8">
        <f>ช่องคีย์!M143</f>
        <v>11</v>
      </c>
      <c r="D63" s="8">
        <f>ช่องคีย์!N143</f>
        <v>0</v>
      </c>
      <c r="E63" s="8">
        <f>ช่องคีย์!O143</f>
        <v>0</v>
      </c>
      <c r="F63" s="8">
        <f>ช่องคีย์!P143</f>
        <v>0</v>
      </c>
      <c r="G63" s="8">
        <f>ช่องคีย์!Q143</f>
        <v>0</v>
      </c>
      <c r="H63" s="8">
        <f>ช่องคีย์!R143</f>
        <v>0</v>
      </c>
      <c r="I63" s="8">
        <f>ช่องคีย์!S143</f>
        <v>419</v>
      </c>
      <c r="J63" s="8">
        <f>ช่องคีย์!T143</f>
        <v>47</v>
      </c>
      <c r="K63" s="9">
        <f>+G63*H63</f>
        <v>0</v>
      </c>
    </row>
    <row r="64" spans="1:11" ht="23.4">
      <c r="A64" s="30" t="s">
        <v>263</v>
      </c>
      <c r="B64" s="8"/>
      <c r="C64" s="8"/>
      <c r="D64" s="8"/>
      <c r="E64" s="8"/>
      <c r="F64" s="8"/>
      <c r="G64" s="8"/>
      <c r="H64" s="8"/>
      <c r="I64" s="8"/>
      <c r="J64" s="8"/>
      <c r="K64" s="9"/>
    </row>
    <row r="65" spans="1:11" ht="23.4">
      <c r="A65" s="30" t="s">
        <v>243</v>
      </c>
      <c r="B65" s="8">
        <f>ช่องคีย์!AF143</f>
        <v>0</v>
      </c>
      <c r="C65" s="8">
        <f>ช่องคีย์!AG143</f>
        <v>0</v>
      </c>
      <c r="D65" s="8">
        <f>ช่องคีย์!AH143</f>
        <v>0</v>
      </c>
      <c r="E65" s="8">
        <f>ช่องคีย์!AI143</f>
        <v>0</v>
      </c>
      <c r="F65" s="8">
        <f>ช่องคีย์!AJ143</f>
        <v>0</v>
      </c>
      <c r="G65" s="8">
        <f>ช่องคีย์!AK143</f>
        <v>0</v>
      </c>
      <c r="H65" s="8">
        <f>ช่องคีย์!AL143</f>
        <v>623</v>
      </c>
      <c r="I65" s="8">
        <f>ช่องคีย์!AM143</f>
        <v>0</v>
      </c>
      <c r="J65" s="8">
        <f>ช่องคีย์!AN143</f>
        <v>19</v>
      </c>
      <c r="K65" s="9">
        <f>+G65*H65</f>
        <v>0</v>
      </c>
    </row>
    <row r="66" spans="1:11" ht="23.4">
      <c r="A66" s="30" t="s">
        <v>238</v>
      </c>
      <c r="B66" s="8">
        <f>ช่องคีย์!CS143</f>
        <v>67</v>
      </c>
      <c r="C66" s="8">
        <f>ช่องคีย์!CT143</f>
        <v>0</v>
      </c>
      <c r="D66" s="8">
        <f>ช่องคีย์!CU143</f>
        <v>0</v>
      </c>
      <c r="E66" s="8">
        <f>ช่องคีย์!CV143</f>
        <v>0</v>
      </c>
      <c r="F66" s="8">
        <f>ช่องคีย์!CW143</f>
        <v>0</v>
      </c>
      <c r="G66" s="8">
        <f>ช่องคีย์!CX143</f>
        <v>0</v>
      </c>
      <c r="H66" s="8">
        <f>ช่องคีย์!CY143</f>
        <v>675</v>
      </c>
      <c r="I66" s="8">
        <f>ช่องคีย์!CZ143</f>
        <v>67</v>
      </c>
      <c r="J66" s="8">
        <f>ช่องคีย์!DA143</f>
        <v>9</v>
      </c>
      <c r="K66" s="9"/>
    </row>
    <row r="67" spans="1:11" ht="23.4">
      <c r="A67" s="30" t="s">
        <v>188</v>
      </c>
      <c r="B67" s="8">
        <f>ช่องคีย์!AP143</f>
        <v>0</v>
      </c>
      <c r="C67" s="8">
        <f>ช่องคีย์!AQ143</f>
        <v>0</v>
      </c>
      <c r="D67" s="8">
        <f>ช่องคีย์!AR143</f>
        <v>0</v>
      </c>
      <c r="E67" s="8">
        <f>ช่องคีย์!AS143</f>
        <v>0</v>
      </c>
      <c r="F67" s="8">
        <f>ช่องคีย์!AT143</f>
        <v>0</v>
      </c>
      <c r="G67" s="8">
        <f>ช่องคีย์!AU143</f>
        <v>0</v>
      </c>
      <c r="H67" s="8">
        <f>ช่องคีย์!AV143</f>
        <v>0</v>
      </c>
      <c r="I67" s="8">
        <f>ช่องคีย์!AW143</f>
        <v>0</v>
      </c>
      <c r="J67" s="35"/>
      <c r="K67" s="10"/>
    </row>
    <row r="68" spans="1:11" ht="23.4">
      <c r="A68" s="30" t="s">
        <v>246</v>
      </c>
      <c r="B68" s="8">
        <f>ช่องคีย์!V143</f>
        <v>21</v>
      </c>
      <c r="C68" s="8">
        <f>ช่องคีย์!W143</f>
        <v>0</v>
      </c>
      <c r="D68" s="8">
        <f>ช่องคีย์!X143</f>
        <v>0</v>
      </c>
      <c r="E68" s="8">
        <f>ช่องคีย์!Y143</f>
        <v>0</v>
      </c>
      <c r="F68" s="8">
        <f>ช่องคีย์!Z143</f>
        <v>0</v>
      </c>
      <c r="G68" s="8">
        <f>ช่องคีย์!AA143</f>
        <v>21</v>
      </c>
      <c r="H68" s="8">
        <f>ช่องคีย์!AB143</f>
        <v>174</v>
      </c>
      <c r="I68" s="8">
        <f>ช่องคีย์!AC143</f>
        <v>0</v>
      </c>
      <c r="J68" s="8">
        <f>ช่องคีย์!AD143</f>
        <v>14</v>
      </c>
      <c r="K68" s="9">
        <f>+G68*H68</f>
        <v>3654</v>
      </c>
    </row>
    <row r="69" spans="1:11" ht="23.4">
      <c r="A69" s="30" t="s">
        <v>244</v>
      </c>
      <c r="B69" s="8">
        <f>ช่องคีย์!CI143</f>
        <v>0</v>
      </c>
      <c r="C69" s="8">
        <f>ช่องคีย์!CJ143</f>
        <v>0</v>
      </c>
      <c r="D69" s="8">
        <f>ช่องคีย์!CK143</f>
        <v>0</v>
      </c>
      <c r="E69" s="8">
        <f>ช่องคีย์!CL143</f>
        <v>0</v>
      </c>
      <c r="F69" s="8">
        <f>ช่องคีย์!CM143</f>
        <v>0</v>
      </c>
      <c r="G69" s="8">
        <f>ช่องคีย์!CN143</f>
        <v>0</v>
      </c>
      <c r="H69" s="8">
        <f>ช่องคีย์!CO143</f>
        <v>145</v>
      </c>
      <c r="I69" s="8">
        <f>ช่องคีย์!CP143</f>
        <v>0</v>
      </c>
      <c r="J69" s="8">
        <f>ช่องคีย์!CQ143</f>
        <v>0</v>
      </c>
      <c r="K69" s="9">
        <f>+G69*H69</f>
        <v>0</v>
      </c>
    </row>
    <row r="70" spans="1:11" ht="23.4">
      <c r="A70" s="7" t="s">
        <v>190</v>
      </c>
      <c r="B70" s="8">
        <f>ช่องคีย์!EG143</f>
        <v>0</v>
      </c>
      <c r="C70" s="8">
        <f>ช่องคีย์!EH143</f>
        <v>0</v>
      </c>
      <c r="D70" s="8">
        <f>ช่องคีย์!EI143</f>
        <v>0</v>
      </c>
      <c r="E70" s="8">
        <f>ช่องคีย์!EJ143</f>
        <v>0</v>
      </c>
      <c r="F70" s="8">
        <f>ช่องคีย์!EK143</f>
        <v>0</v>
      </c>
      <c r="G70" s="8">
        <f>ช่องคีย์!EL143</f>
        <v>0</v>
      </c>
      <c r="H70" s="8">
        <f>ช่องคีย์!EM143</f>
        <v>0</v>
      </c>
      <c r="I70" s="8">
        <f>ช่องคีย์!EN143</f>
        <v>0</v>
      </c>
      <c r="J70" s="8">
        <f>ช่องคีย์!EO143</f>
        <v>0</v>
      </c>
      <c r="K70" s="10"/>
    </row>
    <row r="71" spans="1:11" ht="23.4">
      <c r="A71" s="7" t="s">
        <v>277</v>
      </c>
      <c r="B71" s="8">
        <f>ช่องคีย์!FA143</f>
        <v>0</v>
      </c>
      <c r="C71" s="8">
        <f>ช่องคีย์!FB143</f>
        <v>0</v>
      </c>
      <c r="D71" s="8">
        <f>ช่องคีย์!FC143</f>
        <v>0</v>
      </c>
      <c r="E71" s="8">
        <f>ช่องคีย์!FD143</f>
        <v>0</v>
      </c>
      <c r="F71" s="8">
        <f>ช่องคีย์!FE143</f>
        <v>0</v>
      </c>
      <c r="G71" s="8">
        <f>ช่องคีย์!FF143</f>
        <v>0</v>
      </c>
      <c r="H71" s="8">
        <f>ช่องคีย์!FG143</f>
        <v>0</v>
      </c>
      <c r="I71" s="8">
        <f>ช่องคีย์!FH143</f>
        <v>0</v>
      </c>
      <c r="J71" s="8">
        <f>ช่องคีย์!FI143</f>
        <v>0</v>
      </c>
      <c r="K71" s="9">
        <f>+G71*H71</f>
        <v>0</v>
      </c>
    </row>
    <row r="72" spans="1:11" ht="23.4">
      <c r="A72" s="30" t="s">
        <v>27</v>
      </c>
      <c r="B72" s="8">
        <f>ช่องคีย์!AZ143</f>
        <v>69</v>
      </c>
      <c r="C72" s="8">
        <f>ช่องคีย์!BA143</f>
        <v>26</v>
      </c>
      <c r="D72" s="8">
        <f>ช่องคีย์!BB143</f>
        <v>0</v>
      </c>
      <c r="E72" s="8">
        <f>ช่องคีย์!BC143</f>
        <v>0</v>
      </c>
      <c r="F72" s="8">
        <f>ช่องคีย์!BD143</f>
        <v>0</v>
      </c>
      <c r="G72" s="8">
        <f>ช่องคีย์!BE143</f>
        <v>48</v>
      </c>
      <c r="H72" s="8">
        <f>ช่องคีย์!BF143</f>
        <v>3500</v>
      </c>
      <c r="I72" s="8">
        <f>ช่องคีย์!BG143</f>
        <v>47</v>
      </c>
      <c r="J72" s="8">
        <f>ช่องคีย์!BH143</f>
        <v>64</v>
      </c>
      <c r="K72" s="10"/>
    </row>
    <row r="73" spans="1:11" ht="23.4">
      <c r="A73" s="30" t="s">
        <v>28</v>
      </c>
      <c r="B73" s="8">
        <f>ช่องคีย์!BJ143</f>
        <v>1887</v>
      </c>
      <c r="C73" s="8">
        <f>ช่องคีย์!BK143</f>
        <v>189</v>
      </c>
      <c r="D73" s="8">
        <f>ช่องคีย์!BL143</f>
        <v>741</v>
      </c>
      <c r="E73" s="8">
        <f>ช่องคีย์!BM143</f>
        <v>0</v>
      </c>
      <c r="F73" s="8">
        <f>ช่องคีย์!BN143</f>
        <v>0</v>
      </c>
      <c r="G73" s="8">
        <f>ช่องคีย์!BO143</f>
        <v>874</v>
      </c>
      <c r="H73" s="8">
        <f>ช่องคีย์!BP143</f>
        <v>12000</v>
      </c>
      <c r="I73" s="8">
        <f>ช่องคีย์!BV143</f>
        <v>1943</v>
      </c>
      <c r="J73" s="35">
        <v>10</v>
      </c>
      <c r="K73" s="9">
        <f>+G73*H73</f>
        <v>10488000</v>
      </c>
    </row>
    <row r="74" spans="1:11" ht="23.4">
      <c r="A74" s="30" t="s">
        <v>218</v>
      </c>
      <c r="B74" s="8">
        <f>ช่องคีย์!BY143</f>
        <v>32</v>
      </c>
      <c r="C74" s="8">
        <f>ช่องคีย์!BZ143</f>
        <v>0</v>
      </c>
      <c r="D74" s="8">
        <f>ช่องคีย์!CA143</f>
        <v>0</v>
      </c>
      <c r="E74" s="8">
        <f>ช่องคีย์!CB143</f>
        <v>0</v>
      </c>
      <c r="F74" s="8">
        <f>ช่องคีย์!CC143</f>
        <v>0</v>
      </c>
      <c r="G74" s="8">
        <f>ช่องคีย์!CD143</f>
        <v>0</v>
      </c>
      <c r="H74" s="8">
        <f>ช่องคีย์!CE143</f>
        <v>9</v>
      </c>
      <c r="I74" s="8">
        <f>ช่องคีย์!CF143</f>
        <v>32</v>
      </c>
      <c r="J74" s="8">
        <f>ช่องคีย์!CG143</f>
        <v>6</v>
      </c>
      <c r="K74" s="12">
        <f>+G74*H74</f>
        <v>0</v>
      </c>
    </row>
    <row r="75" spans="1:11" ht="23.4">
      <c r="A75" s="30" t="s">
        <v>239</v>
      </c>
      <c r="B75" s="8">
        <f>ช่องคีย์!EQ143</f>
        <v>0</v>
      </c>
      <c r="C75" s="8">
        <f>ช่องคีย์!ER143</f>
        <v>0</v>
      </c>
      <c r="D75" s="8">
        <f>ช่องคีย์!ES143</f>
        <v>0</v>
      </c>
      <c r="E75" s="8">
        <f>ช่องคีย์!ET143</f>
        <v>0</v>
      </c>
      <c r="F75" s="8">
        <f>ช่องคีย์!EU143</f>
        <v>0</v>
      </c>
      <c r="G75" s="8">
        <f>ช่องคีย์!EV143</f>
        <v>0</v>
      </c>
      <c r="H75" s="8">
        <f>ช่องคีย์!EW143</f>
        <v>0</v>
      </c>
      <c r="I75" s="8">
        <f>ช่องคีย์!EX143</f>
        <v>0</v>
      </c>
      <c r="J75" s="8">
        <f>ช่องคีย์!EY143</f>
        <v>0</v>
      </c>
      <c r="K75" s="9">
        <f>+G75*H75</f>
        <v>0</v>
      </c>
    </row>
    <row r="76" spans="1:11" ht="23.4">
      <c r="A76" s="30" t="s">
        <v>327</v>
      </c>
      <c r="B76" s="412">
        <f>ช่องคีย์!DC143</f>
        <v>0</v>
      </c>
      <c r="C76" s="412">
        <f>ช่องคีย์!DD143</f>
        <v>0</v>
      </c>
      <c r="D76" s="412">
        <f>ช่องคีย์!DE143</f>
        <v>0</v>
      </c>
      <c r="E76" s="412">
        <f>ช่องคีย์!DF143</f>
        <v>0</v>
      </c>
      <c r="F76" s="412">
        <f>ช่องคีย์!DG143</f>
        <v>0</v>
      </c>
      <c r="G76" s="412">
        <f>ช่องคีย์!DH143</f>
        <v>0</v>
      </c>
      <c r="H76" s="412">
        <f>ช่องคีย์!DI143</f>
        <v>0</v>
      </c>
      <c r="I76" s="412">
        <f>ช่องคีย์!DJ143</f>
        <v>0</v>
      </c>
      <c r="J76" s="412">
        <f>ช่องคีย์!DK143</f>
        <v>0</v>
      </c>
      <c r="K76" s="10"/>
    </row>
    <row r="77" spans="1:11" ht="23.4">
      <c r="A77" s="2" t="s">
        <v>330</v>
      </c>
      <c r="B77" s="412">
        <f>ช่องคีย์!DW143</f>
        <v>0</v>
      </c>
      <c r="C77" s="8">
        <f>ช่องคีย์!DX143</f>
        <v>0</v>
      </c>
      <c r="D77" s="412">
        <f>ช่องคีย์!DY143</f>
        <v>0</v>
      </c>
      <c r="E77" s="412">
        <f>ช่องคีย์!DZ143</f>
        <v>0</v>
      </c>
      <c r="F77" s="412">
        <f>ช่องคีย์!EA143</f>
        <v>0</v>
      </c>
      <c r="G77" s="412">
        <f>ช่องคีย์!EB143</f>
        <v>0</v>
      </c>
      <c r="H77" s="412">
        <f>ช่องคีย์!EC143</f>
        <v>0</v>
      </c>
      <c r="I77" s="8">
        <f>ช่องคีย์!ED143</f>
        <v>0</v>
      </c>
      <c r="J77" s="8">
        <f>ช่องคีย์!EE143</f>
        <v>0</v>
      </c>
      <c r="K77" s="10"/>
    </row>
    <row r="78" spans="1:11" ht="23.4">
      <c r="A78" s="11" t="s">
        <v>32</v>
      </c>
      <c r="B78" s="8">
        <f t="shared" ref="B78:G78" si="1">SUM(B60:B76)</f>
        <v>2505</v>
      </c>
      <c r="C78" s="8">
        <f t="shared" si="1"/>
        <v>226</v>
      </c>
      <c r="D78" s="8">
        <f t="shared" si="1"/>
        <v>741</v>
      </c>
      <c r="E78" s="8">
        <f t="shared" si="1"/>
        <v>0</v>
      </c>
      <c r="F78" s="8">
        <f t="shared" si="1"/>
        <v>0</v>
      </c>
      <c r="G78" s="8">
        <f t="shared" si="1"/>
        <v>964</v>
      </c>
      <c r="H78" s="8"/>
      <c r="I78" s="8">
        <f>SUM(I60:I76)</f>
        <v>2508</v>
      </c>
      <c r="J78" s="35">
        <f>SUM(J60:J76)</f>
        <v>327</v>
      </c>
      <c r="K78" s="9">
        <v>0</v>
      </c>
    </row>
    <row r="79" spans="1:11" ht="23.4">
      <c r="A79" s="1351" t="s">
        <v>390</v>
      </c>
      <c r="B79" s="1351"/>
      <c r="C79" s="1351"/>
      <c r="D79" s="1351"/>
      <c r="E79" s="1351"/>
      <c r="F79" s="1351"/>
      <c r="G79" s="1351"/>
      <c r="H79" s="1351"/>
      <c r="I79" s="1351"/>
    </row>
    <row r="80" spans="1:11" ht="23.4">
      <c r="A80" s="1351" t="s">
        <v>374</v>
      </c>
      <c r="B80" s="1351"/>
      <c r="C80" s="1351"/>
      <c r="D80" s="1351"/>
      <c r="E80" s="1351"/>
      <c r="F80" s="1351"/>
      <c r="G80" s="1351"/>
      <c r="H80" s="1351"/>
      <c r="I80" s="1351"/>
    </row>
    <row r="81" spans="1:11" ht="23.4">
      <c r="A81" s="1336" t="s">
        <v>163</v>
      </c>
      <c r="B81" s="1336"/>
      <c r="C81" s="1336"/>
      <c r="D81" s="1336"/>
      <c r="E81" s="1336"/>
      <c r="F81" s="1336"/>
      <c r="G81" s="1336"/>
      <c r="H81" s="1336"/>
      <c r="I81" s="1336"/>
    </row>
    <row r="82" spans="1:11" ht="23.4">
      <c r="A82" s="1" t="s">
        <v>1</v>
      </c>
      <c r="B82" s="1" t="s">
        <v>2</v>
      </c>
      <c r="C82" s="1333" t="s">
        <v>3</v>
      </c>
      <c r="D82" s="1334"/>
      <c r="E82" s="1334"/>
      <c r="F82" s="1334"/>
      <c r="G82" s="1334"/>
      <c r="H82" s="1335"/>
      <c r="I82" s="2"/>
      <c r="J82" s="64"/>
      <c r="K82" s="64"/>
    </row>
    <row r="83" spans="1:11" ht="23.4">
      <c r="A83" s="3"/>
      <c r="B83" s="4" t="s">
        <v>4</v>
      </c>
      <c r="C83" s="4" t="s">
        <v>5</v>
      </c>
      <c r="D83" s="4" t="s">
        <v>6</v>
      </c>
      <c r="E83" s="4" t="s">
        <v>7</v>
      </c>
      <c r="F83" s="4" t="s">
        <v>8</v>
      </c>
      <c r="G83" s="4" t="s">
        <v>9</v>
      </c>
      <c r="H83" s="4" t="s">
        <v>10</v>
      </c>
      <c r="I83" s="4" t="s">
        <v>11</v>
      </c>
      <c r="J83" s="66" t="s">
        <v>202</v>
      </c>
      <c r="K83" s="4" t="s">
        <v>204</v>
      </c>
    </row>
    <row r="84" spans="1:11" ht="23.4">
      <c r="A84" s="3"/>
      <c r="B84" s="4" t="s">
        <v>12</v>
      </c>
      <c r="C84" s="4" t="s">
        <v>13</v>
      </c>
      <c r="D84" s="4" t="s">
        <v>14</v>
      </c>
      <c r="E84" s="4" t="s">
        <v>15</v>
      </c>
      <c r="F84" s="4" t="s">
        <v>16</v>
      </c>
      <c r="G84" s="4" t="s">
        <v>17</v>
      </c>
      <c r="H84" s="4" t="s">
        <v>18</v>
      </c>
      <c r="I84" s="4" t="s">
        <v>19</v>
      </c>
      <c r="J84" s="4" t="s">
        <v>203</v>
      </c>
      <c r="K84" s="65"/>
    </row>
    <row r="85" spans="1:11" ht="23.4">
      <c r="A85" s="5"/>
      <c r="B85" s="5"/>
      <c r="C85" s="6" t="s">
        <v>12</v>
      </c>
      <c r="D85" s="6" t="s">
        <v>12</v>
      </c>
      <c r="E85" s="6" t="s">
        <v>12</v>
      </c>
      <c r="F85" s="6" t="s">
        <v>12</v>
      </c>
      <c r="G85" s="6" t="s">
        <v>12</v>
      </c>
      <c r="H85" s="6" t="s">
        <v>20</v>
      </c>
      <c r="I85" s="5"/>
      <c r="J85" s="61"/>
      <c r="K85" s="61"/>
    </row>
    <row r="86" spans="1:11" ht="23.4">
      <c r="A86" s="30" t="s">
        <v>21</v>
      </c>
      <c r="B86" s="8">
        <f>ช่องคีย์!B144</f>
        <v>0</v>
      </c>
      <c r="C86" s="8">
        <f>ช่องคีย์!C144</f>
        <v>0</v>
      </c>
      <c r="D86" s="8">
        <f>ช่องคีย์!D144</f>
        <v>0</v>
      </c>
      <c r="E86" s="8">
        <f>ช่องคีย์!E144</f>
        <v>0</v>
      </c>
      <c r="F86" s="8">
        <f>ช่องคีย์!F144</f>
        <v>0</v>
      </c>
      <c r="G86" s="8">
        <f>ช่องคีย์!G144</f>
        <v>0</v>
      </c>
      <c r="H86" s="8">
        <f>ช่องคีย์!H144</f>
        <v>564</v>
      </c>
      <c r="I86" s="8">
        <f>ช่องคีย์!I144</f>
        <v>0</v>
      </c>
      <c r="J86" s="8">
        <f>ช่องคีย์!J144</f>
        <v>111</v>
      </c>
      <c r="K86" s="17">
        <f>+G86*H86</f>
        <v>0</v>
      </c>
    </row>
    <row r="87" spans="1:11" ht="23.4">
      <c r="A87" s="30" t="s">
        <v>261</v>
      </c>
      <c r="B87" s="8"/>
      <c r="C87" s="8"/>
      <c r="D87" s="8"/>
      <c r="E87" s="8"/>
      <c r="F87" s="8"/>
      <c r="G87" s="8"/>
      <c r="H87" s="8"/>
      <c r="I87" s="8"/>
      <c r="J87" s="8"/>
      <c r="K87" s="17"/>
    </row>
    <row r="88" spans="1:11" ht="23.4">
      <c r="A88" s="30" t="s">
        <v>262</v>
      </c>
      <c r="B88" s="8"/>
      <c r="C88" s="8"/>
      <c r="D88" s="8"/>
      <c r="E88" s="8"/>
      <c r="F88" s="8"/>
      <c r="G88" s="8"/>
      <c r="H88" s="8"/>
      <c r="I88" s="8"/>
      <c r="J88" s="8"/>
      <c r="K88" s="17"/>
    </row>
    <row r="89" spans="1:11" ht="23.4">
      <c r="A89" s="30" t="s">
        <v>22</v>
      </c>
      <c r="B89" s="8">
        <f>ช่องคีย์!L144</f>
        <v>281</v>
      </c>
      <c r="C89" s="8">
        <f>ช่องคีย์!M144</f>
        <v>134</v>
      </c>
      <c r="D89" s="8">
        <f>ช่องคีย์!N144</f>
        <v>0</v>
      </c>
      <c r="E89" s="8">
        <f>ช่องคีย์!O144</f>
        <v>0</v>
      </c>
      <c r="F89" s="8">
        <f>ช่องคีย์!P144</f>
        <v>0</v>
      </c>
      <c r="G89" s="8">
        <f>ช่องคีย์!Q144</f>
        <v>0</v>
      </c>
      <c r="H89" s="8">
        <f>ช่องคีย์!R144</f>
        <v>0</v>
      </c>
      <c r="I89" s="8">
        <f>ช่องคีย์!S144</f>
        <v>415</v>
      </c>
      <c r="J89" s="8">
        <f>ช่องคีย์!T144</f>
        <v>33</v>
      </c>
      <c r="K89" s="17">
        <f>+G89*H89</f>
        <v>0</v>
      </c>
    </row>
    <row r="90" spans="1:11" ht="23.4">
      <c r="A90" s="30" t="s">
        <v>263</v>
      </c>
      <c r="B90" s="8"/>
      <c r="C90" s="8"/>
      <c r="D90" s="8"/>
      <c r="E90" s="8"/>
      <c r="F90" s="8"/>
      <c r="G90" s="8"/>
      <c r="H90" s="8"/>
      <c r="I90" s="8"/>
      <c r="J90" s="8"/>
      <c r="K90" s="17"/>
    </row>
    <row r="91" spans="1:11" ht="23.4">
      <c r="A91" s="30" t="s">
        <v>243</v>
      </c>
      <c r="B91" s="8">
        <f>ช่องคีย์!AF144</f>
        <v>0</v>
      </c>
      <c r="C91" s="8">
        <f>ช่องคีย์!AG144</f>
        <v>0</v>
      </c>
      <c r="D91" s="8">
        <f>ช่องคีย์!AH144</f>
        <v>0</v>
      </c>
      <c r="E91" s="8">
        <f>ช่องคีย์!AI144</f>
        <v>0</v>
      </c>
      <c r="F91" s="8">
        <f>ช่องคีย์!AJ144</f>
        <v>0</v>
      </c>
      <c r="G91" s="8">
        <f>ช่องคีย์!AK144</f>
        <v>0</v>
      </c>
      <c r="H91" s="8">
        <f>ช่องคีย์!AL144</f>
        <v>623</v>
      </c>
      <c r="I91" s="8">
        <f>ช่องคีย์!AM144</f>
        <v>0</v>
      </c>
      <c r="J91" s="8">
        <f>ช่องคีย์!AN144</f>
        <v>25</v>
      </c>
      <c r="K91" s="17">
        <f>+G91*H91</f>
        <v>0</v>
      </c>
    </row>
    <row r="92" spans="1:11" ht="23.4">
      <c r="A92" s="30" t="s">
        <v>238</v>
      </c>
      <c r="B92" s="8">
        <f>ช่องคีย์!CS144</f>
        <v>97</v>
      </c>
      <c r="C92" s="8">
        <f>ช่องคีย์!CT144</f>
        <v>0</v>
      </c>
      <c r="D92" s="8">
        <f>ช่องคีย์!CU144</f>
        <v>0</v>
      </c>
      <c r="E92" s="8">
        <f>ช่องคีย์!CV144</f>
        <v>0</v>
      </c>
      <c r="F92" s="8">
        <f>ช่องคีย์!CW144</f>
        <v>0</v>
      </c>
      <c r="G92" s="8">
        <f>ช่องคีย์!CX144</f>
        <v>0</v>
      </c>
      <c r="H92" s="8">
        <f>ช่องคีย์!CY144</f>
        <v>675</v>
      </c>
      <c r="I92" s="8">
        <f>ช่องคีย์!CZ144</f>
        <v>97</v>
      </c>
      <c r="J92" s="8">
        <f>ช่องคีย์!DA144</f>
        <v>12</v>
      </c>
      <c r="K92" s="17"/>
    </row>
    <row r="93" spans="1:11" ht="23.4">
      <c r="A93" s="30" t="s">
        <v>188</v>
      </c>
      <c r="B93" s="8">
        <f>ช่องคีย์!AP144</f>
        <v>0</v>
      </c>
      <c r="C93" s="8">
        <f>ช่องคีย์!AQ144</f>
        <v>0</v>
      </c>
      <c r="D93" s="8">
        <f>ช่องคีย์!AR144</f>
        <v>0</v>
      </c>
      <c r="E93" s="8">
        <f>ช่องคีย์!AS144</f>
        <v>0</v>
      </c>
      <c r="F93" s="8">
        <f>ช่องคีย์!AT144</f>
        <v>0</v>
      </c>
      <c r="G93" s="8">
        <f>ช่องคีย์!AU144</f>
        <v>0</v>
      </c>
      <c r="H93" s="8">
        <f>ช่องคีย์!AV144</f>
        <v>0</v>
      </c>
      <c r="I93" s="8">
        <f>ช่องคีย์!AW144</f>
        <v>0</v>
      </c>
      <c r="J93" s="35"/>
      <c r="K93" s="18"/>
    </row>
    <row r="94" spans="1:11" ht="23.4">
      <c r="A94" s="30" t="s">
        <v>246</v>
      </c>
      <c r="B94" s="8">
        <f>ช่องคีย์!V144</f>
        <v>0</v>
      </c>
      <c r="C94" s="8">
        <f>ช่องคีย์!W144</f>
        <v>0</v>
      </c>
      <c r="D94" s="8">
        <f>ช่องคีย์!X144</f>
        <v>0</v>
      </c>
      <c r="E94" s="8">
        <f>ช่องคีย์!Y144</f>
        <v>0</v>
      </c>
      <c r="F94" s="8">
        <f>ช่องคีย์!Z144</f>
        <v>0</v>
      </c>
      <c r="G94" s="8">
        <f>ช่องคีย์!AA144</f>
        <v>0</v>
      </c>
      <c r="H94" s="8">
        <f>ช่องคีย์!AB144</f>
        <v>174</v>
      </c>
      <c r="I94" s="8">
        <f>ช่องคีย์!AC144</f>
        <v>0</v>
      </c>
      <c r="J94" s="8">
        <f>ช่องคีย์!AD144</f>
        <v>0</v>
      </c>
      <c r="K94" s="17">
        <f>+G94*H94</f>
        <v>0</v>
      </c>
    </row>
    <row r="95" spans="1:11" ht="23.4">
      <c r="A95" s="30" t="s">
        <v>244</v>
      </c>
      <c r="B95" s="8">
        <f>ช่องคีย์!CI144</f>
        <v>0</v>
      </c>
      <c r="C95" s="8">
        <f>ช่องคีย์!CJ144</f>
        <v>0</v>
      </c>
      <c r="D95" s="8">
        <f>ช่องคีย์!CK144</f>
        <v>0</v>
      </c>
      <c r="E95" s="8">
        <f>ช่องคีย์!CL144</f>
        <v>0</v>
      </c>
      <c r="F95" s="8">
        <f>ช่องคีย์!CM144</f>
        <v>0</v>
      </c>
      <c r="G95" s="8">
        <f>ช่องคีย์!CN144</f>
        <v>0</v>
      </c>
      <c r="H95" s="8">
        <f>ช่องคีย์!CO144</f>
        <v>145</v>
      </c>
      <c r="I95" s="8">
        <f>ช่องคีย์!CP144</f>
        <v>0</v>
      </c>
      <c r="J95" s="8">
        <f>ช่องคีย์!CQ144</f>
        <v>0</v>
      </c>
      <c r="K95" s="17">
        <f>+G95*H95</f>
        <v>0</v>
      </c>
    </row>
    <row r="96" spans="1:11" ht="23.4">
      <c r="A96" s="7" t="s">
        <v>190</v>
      </c>
      <c r="B96" s="8">
        <f>ช่องคีย์!EG144</f>
        <v>0</v>
      </c>
      <c r="C96" s="8">
        <f>ช่องคีย์!EH144</f>
        <v>0</v>
      </c>
      <c r="D96" s="8">
        <f>ช่องคีย์!EI144</f>
        <v>0</v>
      </c>
      <c r="E96" s="8">
        <f>ช่องคีย์!EJ144</f>
        <v>0</v>
      </c>
      <c r="F96" s="8">
        <f>ช่องคีย์!EK144</f>
        <v>0</v>
      </c>
      <c r="G96" s="8">
        <f>ช่องคีย์!EL144</f>
        <v>0</v>
      </c>
      <c r="H96" s="8">
        <f>ช่องคีย์!EM144</f>
        <v>0</v>
      </c>
      <c r="I96" s="8">
        <f>ช่องคีย์!EN144</f>
        <v>0</v>
      </c>
      <c r="J96" s="8">
        <f>ช่องคีย์!EO144</f>
        <v>0</v>
      </c>
      <c r="K96" s="18">
        <f>+G96*H96</f>
        <v>0</v>
      </c>
    </row>
    <row r="97" spans="1:11" ht="23.4">
      <c r="A97" s="7" t="s">
        <v>277</v>
      </c>
      <c r="B97" s="8">
        <f>ช่องคีย์!FA144</f>
        <v>0</v>
      </c>
      <c r="C97" s="8">
        <f>ช่องคีย์!FB144</f>
        <v>0</v>
      </c>
      <c r="D97" s="8">
        <f>ช่องคีย์!FC144</f>
        <v>0</v>
      </c>
      <c r="E97" s="8">
        <f>ช่องคีย์!FD144</f>
        <v>0</v>
      </c>
      <c r="F97" s="8">
        <f>ช่องคีย์!FE144</f>
        <v>0</v>
      </c>
      <c r="G97" s="8">
        <f>ช่องคีย์!FF144</f>
        <v>0</v>
      </c>
      <c r="H97" s="8">
        <f>ช่องคีย์!FG144</f>
        <v>0</v>
      </c>
      <c r="I97" s="8">
        <f>ช่องคีย์!FH144</f>
        <v>0</v>
      </c>
      <c r="J97" s="8">
        <f>ช่องคีย์!FI144</f>
        <v>0</v>
      </c>
      <c r="K97" s="17">
        <f>+G97*H97</f>
        <v>0</v>
      </c>
    </row>
    <row r="98" spans="1:11" ht="23.4">
      <c r="A98" s="30" t="s">
        <v>27</v>
      </c>
      <c r="B98" s="8">
        <f>ช่องคีย์!AZ144</f>
        <v>100</v>
      </c>
      <c r="C98" s="8">
        <f>ช่องคีย์!BA144</f>
        <v>42</v>
      </c>
      <c r="D98" s="8">
        <f>ช่องคีย์!BB144</f>
        <v>0</v>
      </c>
      <c r="E98" s="8">
        <f>ช่องคีย์!BC144</f>
        <v>0</v>
      </c>
      <c r="F98" s="8">
        <f>ช่องคีย์!BD144</f>
        <v>0</v>
      </c>
      <c r="G98" s="8">
        <f>ช่องคีย์!BE144</f>
        <v>71</v>
      </c>
      <c r="H98" s="8">
        <f>ช่องคีย์!BF144</f>
        <v>3500</v>
      </c>
      <c r="I98" s="8">
        <f>ช่องคีย์!BG144</f>
        <v>71</v>
      </c>
      <c r="J98" s="8">
        <f>ช่องคีย์!BH144</f>
        <v>76</v>
      </c>
      <c r="K98" s="17">
        <f>+H98*G98</f>
        <v>248500</v>
      </c>
    </row>
    <row r="99" spans="1:11" ht="23.4">
      <c r="A99" s="30" t="s">
        <v>28</v>
      </c>
      <c r="B99" s="8">
        <f>ช่องคีย์!BJ144</f>
        <v>972</v>
      </c>
      <c r="C99" s="8">
        <f>ช่องคีย์!BK144</f>
        <v>187</v>
      </c>
      <c r="D99" s="8">
        <f>ช่องคีย์!BL144</f>
        <v>312</v>
      </c>
      <c r="E99" s="8">
        <f>ช่องคีย์!BM144</f>
        <v>0</v>
      </c>
      <c r="F99" s="8">
        <f>ช่องคีย์!BN144</f>
        <v>0</v>
      </c>
      <c r="G99" s="8">
        <f>ช่องคีย์!BO144</f>
        <v>427</v>
      </c>
      <c r="H99" s="8">
        <f>ช่องคีย์!BP144</f>
        <v>12000</v>
      </c>
      <c r="I99" s="8">
        <f>ช่องคีย์!BV144</f>
        <v>1044</v>
      </c>
      <c r="J99" s="8">
        <f>ช่องคีย์!BW144</f>
        <v>112</v>
      </c>
      <c r="K99" s="17">
        <f>+G99*H99</f>
        <v>5124000</v>
      </c>
    </row>
    <row r="100" spans="1:11" ht="23.4">
      <c r="A100" s="30" t="s">
        <v>218</v>
      </c>
      <c r="B100" s="8">
        <f>ช่องคีย์!BY144</f>
        <v>135</v>
      </c>
      <c r="C100" s="8">
        <f>ช่องคีย์!BZ144</f>
        <v>0</v>
      </c>
      <c r="D100" s="8">
        <f>ช่องคีย์!CA144</f>
        <v>0</v>
      </c>
      <c r="E100" s="8">
        <f>ช่องคีย์!CB144</f>
        <v>0</v>
      </c>
      <c r="F100" s="8">
        <f>ช่องคีย์!CC144</f>
        <v>0</v>
      </c>
      <c r="G100" s="8">
        <f>ช่องคีย์!CD144</f>
        <v>0</v>
      </c>
      <c r="H100" s="8">
        <f>ช่องคีย์!CE144</f>
        <v>0</v>
      </c>
      <c r="I100" s="8">
        <f>ช่องคีย์!CF144</f>
        <v>135</v>
      </c>
      <c r="J100" s="8">
        <f>ช่องคีย์!CG144</f>
        <v>18</v>
      </c>
      <c r="K100" s="18"/>
    </row>
    <row r="101" spans="1:11" ht="23.4">
      <c r="A101" s="30" t="s">
        <v>239</v>
      </c>
      <c r="B101" s="8">
        <f>ช่องคีย์!EQ144</f>
        <v>0</v>
      </c>
      <c r="C101" s="8">
        <f>ช่องคีย์!ER144</f>
        <v>0</v>
      </c>
      <c r="D101" s="8">
        <f>ช่องคีย์!ES144</f>
        <v>0</v>
      </c>
      <c r="E101" s="8">
        <f>ช่องคีย์!ET144</f>
        <v>0</v>
      </c>
      <c r="F101" s="8">
        <f>ช่องคีย์!EU144</f>
        <v>0</v>
      </c>
      <c r="G101" s="8">
        <f>ช่องคีย์!EV144</f>
        <v>0</v>
      </c>
      <c r="H101" s="8">
        <f>ช่องคีย์!EW144</f>
        <v>150</v>
      </c>
      <c r="I101" s="8">
        <f>ช่องคีย์!EX144</f>
        <v>0</v>
      </c>
      <c r="J101" s="8">
        <f>ช่องคีย์!EY144</f>
        <v>0</v>
      </c>
      <c r="K101" s="17">
        <f>+G101*H101</f>
        <v>0</v>
      </c>
    </row>
    <row r="102" spans="1:11" ht="23.4">
      <c r="A102" s="30" t="s">
        <v>30</v>
      </c>
      <c r="B102" s="8"/>
      <c r="C102" s="8"/>
      <c r="D102" s="8"/>
      <c r="E102" s="8"/>
      <c r="F102" s="8"/>
      <c r="G102" s="8"/>
      <c r="H102" s="8"/>
      <c r="I102" s="8"/>
      <c r="J102" s="35"/>
      <c r="K102" s="18"/>
    </row>
    <row r="103" spans="1:11" ht="23.4">
      <c r="A103" s="2" t="s">
        <v>327</v>
      </c>
      <c r="B103" s="411">
        <f>ช่องคีย์!DC144</f>
        <v>0</v>
      </c>
      <c r="C103" s="411">
        <f>ช่องคีย์!DD144</f>
        <v>0</v>
      </c>
      <c r="D103" s="411">
        <f>ช่องคีย์!DE144</f>
        <v>0</v>
      </c>
      <c r="E103" s="411">
        <f>ช่องคีย์!DF144</f>
        <v>0</v>
      </c>
      <c r="F103" s="411">
        <f>ช่องคีย์!DG144</f>
        <v>0</v>
      </c>
      <c r="G103" s="411">
        <f>ช่องคีย์!DH144</f>
        <v>0</v>
      </c>
      <c r="H103" s="411">
        <f>ช่องคีย์!DI144</f>
        <v>0</v>
      </c>
      <c r="I103" s="411">
        <f>ช่องคีย์!DJ144</f>
        <v>0</v>
      </c>
      <c r="J103" s="411">
        <f>ช่องคีย์!DK144</f>
        <v>0</v>
      </c>
      <c r="K103" s="18"/>
    </row>
    <row r="104" spans="1:11" ht="23.4">
      <c r="A104" s="11" t="s">
        <v>32</v>
      </c>
      <c r="B104" s="8">
        <f t="shared" ref="B104:G104" si="2">SUM(B86:B102)</f>
        <v>1585</v>
      </c>
      <c r="C104" s="8">
        <f t="shared" si="2"/>
        <v>363</v>
      </c>
      <c r="D104" s="8">
        <f t="shared" si="2"/>
        <v>312</v>
      </c>
      <c r="E104" s="8">
        <f t="shared" si="2"/>
        <v>0</v>
      </c>
      <c r="F104" s="8">
        <f t="shared" si="2"/>
        <v>0</v>
      </c>
      <c r="G104" s="8">
        <f t="shared" si="2"/>
        <v>498</v>
      </c>
      <c r="H104" s="8"/>
      <c r="I104" s="8">
        <f>SUM(I86:I102)</f>
        <v>1762</v>
      </c>
      <c r="J104" s="35">
        <f>SUM(J86:J102)</f>
        <v>387</v>
      </c>
      <c r="K104" s="17">
        <v>0</v>
      </c>
    </row>
    <row r="105" spans="1:11" ht="23.4">
      <c r="A105" s="1351" t="s">
        <v>390</v>
      </c>
      <c r="B105" s="1351"/>
      <c r="C105" s="1351"/>
      <c r="D105" s="1351"/>
      <c r="E105" s="1351"/>
      <c r="F105" s="1351"/>
      <c r="G105" s="1351"/>
      <c r="H105" s="1351"/>
      <c r="I105" s="1351"/>
    </row>
    <row r="106" spans="1:11" ht="23.4">
      <c r="A106" s="1351" t="s">
        <v>373</v>
      </c>
      <c r="B106" s="1351"/>
      <c r="C106" s="1351"/>
      <c r="D106" s="1351"/>
      <c r="E106" s="1351"/>
      <c r="F106" s="1351"/>
      <c r="G106" s="1351"/>
      <c r="H106" s="1351"/>
      <c r="I106" s="1351"/>
    </row>
    <row r="107" spans="1:11" ht="23.4">
      <c r="A107" s="1336" t="s">
        <v>164</v>
      </c>
      <c r="B107" s="1336"/>
      <c r="C107" s="1336"/>
      <c r="D107" s="1336"/>
      <c r="E107" s="1336"/>
      <c r="F107" s="1336"/>
      <c r="G107" s="1336"/>
      <c r="H107" s="1336"/>
      <c r="I107" s="1336"/>
    </row>
    <row r="108" spans="1:11" ht="23.4">
      <c r="A108" s="1456" t="s">
        <v>1</v>
      </c>
      <c r="B108" s="1" t="s">
        <v>2</v>
      </c>
      <c r="C108" s="1333" t="s">
        <v>3</v>
      </c>
      <c r="D108" s="1334"/>
      <c r="E108" s="1334"/>
      <c r="F108" s="1334"/>
      <c r="G108" s="1334"/>
      <c r="H108" s="1335"/>
      <c r="I108" s="2"/>
      <c r="J108" s="64"/>
      <c r="K108" s="64"/>
    </row>
    <row r="109" spans="1:11" ht="23.4">
      <c r="A109" s="1457"/>
      <c r="B109" s="4" t="s">
        <v>4</v>
      </c>
      <c r="C109" s="4" t="s">
        <v>5</v>
      </c>
      <c r="D109" s="4" t="s">
        <v>6</v>
      </c>
      <c r="E109" s="4" t="s">
        <v>7</v>
      </c>
      <c r="F109" s="4" t="s">
        <v>8</v>
      </c>
      <c r="G109" s="4" t="s">
        <v>9</v>
      </c>
      <c r="H109" s="4" t="s">
        <v>10</v>
      </c>
      <c r="I109" s="4" t="s">
        <v>11</v>
      </c>
      <c r="J109" s="66" t="s">
        <v>202</v>
      </c>
      <c r="K109" s="4" t="s">
        <v>204</v>
      </c>
    </row>
    <row r="110" spans="1:11" ht="23.4">
      <c r="A110" s="3"/>
      <c r="B110" s="4" t="s">
        <v>12</v>
      </c>
      <c r="C110" s="4" t="s">
        <v>13</v>
      </c>
      <c r="D110" s="4" t="s">
        <v>14</v>
      </c>
      <c r="E110" s="4" t="s">
        <v>15</v>
      </c>
      <c r="F110" s="4" t="s">
        <v>16</v>
      </c>
      <c r="G110" s="4" t="s">
        <v>17</v>
      </c>
      <c r="H110" s="4" t="s">
        <v>18</v>
      </c>
      <c r="I110" s="4" t="s">
        <v>19</v>
      </c>
      <c r="J110" s="4" t="s">
        <v>203</v>
      </c>
      <c r="K110" s="65"/>
    </row>
    <row r="111" spans="1:11" ht="23.4">
      <c r="A111" s="5"/>
      <c r="B111" s="5"/>
      <c r="C111" s="6" t="s">
        <v>12</v>
      </c>
      <c r="D111" s="6" t="s">
        <v>12</v>
      </c>
      <c r="E111" s="6" t="s">
        <v>12</v>
      </c>
      <c r="F111" s="6" t="s">
        <v>12</v>
      </c>
      <c r="G111" s="6" t="s">
        <v>12</v>
      </c>
      <c r="H111" s="6" t="s">
        <v>20</v>
      </c>
      <c r="I111" s="5"/>
      <c r="J111" s="61"/>
      <c r="K111" s="61"/>
    </row>
    <row r="112" spans="1:11" ht="23.4">
      <c r="A112" s="30" t="s">
        <v>21</v>
      </c>
      <c r="B112" s="8">
        <f>ช่องคีย์!B145</f>
        <v>0</v>
      </c>
      <c r="C112" s="8">
        <f>ช่องคีย์!C145</f>
        <v>0</v>
      </c>
      <c r="D112" s="8">
        <f>ช่องคีย์!D145</f>
        <v>0</v>
      </c>
      <c r="E112" s="8">
        <f>ช่องคีย์!E145</f>
        <v>0</v>
      </c>
      <c r="F112" s="8">
        <f>ช่องคีย์!F145</f>
        <v>0</v>
      </c>
      <c r="G112" s="8">
        <f>ช่องคีย์!G145</f>
        <v>0</v>
      </c>
      <c r="H112" s="8">
        <f>ช่องคีย์!H145</f>
        <v>564</v>
      </c>
      <c r="I112" s="8">
        <f>ช่องคีย์!I145</f>
        <v>0</v>
      </c>
      <c r="J112" s="8">
        <f>ช่องคีย์!J145</f>
        <v>102</v>
      </c>
      <c r="K112" s="17">
        <f>+G112*H112</f>
        <v>0</v>
      </c>
    </row>
    <row r="113" spans="1:16" ht="23.4">
      <c r="A113" s="30" t="s">
        <v>261</v>
      </c>
      <c r="B113" s="8"/>
      <c r="C113" s="8"/>
      <c r="D113" s="8"/>
      <c r="E113" s="8"/>
      <c r="F113" s="8"/>
      <c r="G113" s="8"/>
      <c r="H113" s="8"/>
      <c r="I113" s="8"/>
      <c r="J113" s="8"/>
      <c r="K113" s="17"/>
    </row>
    <row r="114" spans="1:16" ht="23.4">
      <c r="A114" s="30" t="s">
        <v>262</v>
      </c>
      <c r="B114" s="8"/>
      <c r="C114" s="8"/>
      <c r="D114" s="8"/>
      <c r="E114" s="8"/>
      <c r="F114" s="8"/>
      <c r="G114" s="8"/>
      <c r="H114" s="8"/>
      <c r="I114" s="8"/>
      <c r="J114" s="8"/>
      <c r="K114" s="17"/>
    </row>
    <row r="115" spans="1:16" ht="23.4">
      <c r="A115" s="30" t="s">
        <v>22</v>
      </c>
      <c r="B115" s="8">
        <f>ช่องคีย์!L145</f>
        <v>157</v>
      </c>
      <c r="C115" s="8">
        <f>ช่องคีย์!M145</f>
        <v>32</v>
      </c>
      <c r="D115" s="8">
        <f>ช่องคีย์!N145</f>
        <v>0</v>
      </c>
      <c r="E115" s="8">
        <f>ช่องคีย์!O145</f>
        <v>0</v>
      </c>
      <c r="F115" s="8">
        <f>ช่องคีย์!P145</f>
        <v>0</v>
      </c>
      <c r="G115" s="8">
        <f>ช่องคีย์!Q145</f>
        <v>0</v>
      </c>
      <c r="H115" s="8">
        <f>ช่องคีย์!R145</f>
        <v>0</v>
      </c>
      <c r="I115" s="8">
        <f>ช่องคีย์!S145</f>
        <v>189</v>
      </c>
      <c r="J115" s="8">
        <f>ช่องคีย์!T145</f>
        <v>31</v>
      </c>
      <c r="K115" s="17">
        <f>+G115*H115</f>
        <v>0</v>
      </c>
    </row>
    <row r="116" spans="1:16" ht="23.4">
      <c r="A116" s="30" t="s">
        <v>263</v>
      </c>
      <c r="B116" s="8"/>
      <c r="C116" s="8"/>
      <c r="D116" s="8"/>
      <c r="E116" s="8"/>
      <c r="F116" s="8"/>
      <c r="G116" s="8"/>
      <c r="H116" s="8"/>
      <c r="I116" s="8"/>
      <c r="J116" s="8"/>
      <c r="K116" s="17"/>
    </row>
    <row r="117" spans="1:16" ht="23.4">
      <c r="A117" s="30" t="s">
        <v>216</v>
      </c>
      <c r="B117" s="8">
        <f>ช่องคีย์!AF145</f>
        <v>0</v>
      </c>
      <c r="C117" s="8">
        <f>ช่องคีย์!AG145</f>
        <v>0</v>
      </c>
      <c r="D117" s="8">
        <f>ช่องคีย์!AH145</f>
        <v>0</v>
      </c>
      <c r="E117" s="8">
        <f>ช่องคีย์!AI145</f>
        <v>0</v>
      </c>
      <c r="F117" s="8">
        <f>ช่องคีย์!AJ145</f>
        <v>0</v>
      </c>
      <c r="G117" s="8">
        <f>ช่องคีย์!AK145</f>
        <v>0</v>
      </c>
      <c r="H117" s="8">
        <f>ช่องคีย์!AL145</f>
        <v>623</v>
      </c>
      <c r="I117" s="8">
        <f>ช่องคีย์!AM145</f>
        <v>0</v>
      </c>
      <c r="J117" s="8">
        <f>ช่องคีย์!AN145</f>
        <v>16</v>
      </c>
      <c r="K117" s="17">
        <f>+G117*H117</f>
        <v>0</v>
      </c>
    </row>
    <row r="118" spans="1:16" ht="23.4">
      <c r="A118" s="30" t="s">
        <v>217</v>
      </c>
      <c r="B118" s="8">
        <f>ช่องคีย์!CS145</f>
        <v>37</v>
      </c>
      <c r="C118" s="8">
        <f>ช่องคีย์!CT145</f>
        <v>0</v>
      </c>
      <c r="D118" s="8">
        <f>ช่องคีย์!CU145</f>
        <v>0</v>
      </c>
      <c r="E118" s="8">
        <f>ช่องคีย์!CV145</f>
        <v>0</v>
      </c>
      <c r="F118" s="8">
        <f>ช่องคีย์!CW145</f>
        <v>0</v>
      </c>
      <c r="G118" s="8">
        <f>ช่องคีย์!CX145</f>
        <v>0</v>
      </c>
      <c r="H118" s="8">
        <f>ช่องคีย์!CY145</f>
        <v>675</v>
      </c>
      <c r="I118" s="8">
        <f>ช่องคีย์!CZ145</f>
        <v>37</v>
      </c>
      <c r="J118" s="8">
        <f>ช่องคีย์!DA145</f>
        <v>6</v>
      </c>
      <c r="K118" s="17"/>
    </row>
    <row r="119" spans="1:16" ht="23.4">
      <c r="A119" s="30" t="s">
        <v>188</v>
      </c>
      <c r="B119" s="8">
        <f>ช่องคีย์!AP145</f>
        <v>0</v>
      </c>
      <c r="C119" s="8">
        <f>ช่องคีย์!AQ145</f>
        <v>0</v>
      </c>
      <c r="D119" s="8">
        <f>ช่องคีย์!AR145</f>
        <v>0</v>
      </c>
      <c r="E119" s="8">
        <f>ช่องคีย์!AS145</f>
        <v>0</v>
      </c>
      <c r="F119" s="8">
        <f>ช่องคีย์!AT145</f>
        <v>0</v>
      </c>
      <c r="G119" s="8">
        <f>ช่องคีย์!AU145</f>
        <v>0</v>
      </c>
      <c r="H119" s="8">
        <f>ช่องคีย์!AV145</f>
        <v>0</v>
      </c>
      <c r="I119" s="8">
        <f>ช่องคีย์!AW145</f>
        <v>0</v>
      </c>
      <c r="J119" s="35"/>
      <c r="K119" s="18"/>
    </row>
    <row r="120" spans="1:16" ht="23.4">
      <c r="A120" s="30" t="s">
        <v>246</v>
      </c>
      <c r="B120" s="8">
        <f>ช่องคีย์!V145</f>
        <v>138</v>
      </c>
      <c r="C120" s="8">
        <f>ช่องคีย์!W145</f>
        <v>0</v>
      </c>
      <c r="D120" s="8">
        <f>ช่องคีย์!X145</f>
        <v>0</v>
      </c>
      <c r="E120" s="8">
        <f>ช่องคีย์!Y145</f>
        <v>0</v>
      </c>
      <c r="F120" s="8">
        <f>ช่องคีย์!Z145</f>
        <v>0</v>
      </c>
      <c r="G120" s="8">
        <f>ช่องคีย์!AA145</f>
        <v>138</v>
      </c>
      <c r="H120" s="8">
        <f>ช่องคีย์!AB145</f>
        <v>174</v>
      </c>
      <c r="I120" s="8">
        <f>ช่องคีย์!AC145</f>
        <v>0</v>
      </c>
      <c r="J120" s="8">
        <f>ช่องคีย์!AD145</f>
        <v>19</v>
      </c>
      <c r="K120" s="17">
        <f>+G120*H120</f>
        <v>24012</v>
      </c>
    </row>
    <row r="121" spans="1:16" ht="23.4">
      <c r="A121" s="30" t="s">
        <v>244</v>
      </c>
      <c r="B121" s="8">
        <f>ช่องคีย์!CI145</f>
        <v>0</v>
      </c>
      <c r="C121" s="8">
        <f>ช่องคีย์!CJ145</f>
        <v>0</v>
      </c>
      <c r="D121" s="8">
        <f>ช่องคีย์!CK145</f>
        <v>0</v>
      </c>
      <c r="E121" s="8">
        <f>ช่องคีย์!CL145</f>
        <v>0</v>
      </c>
      <c r="F121" s="8">
        <f>ช่องคีย์!CM145</f>
        <v>0</v>
      </c>
      <c r="G121" s="8">
        <f>ช่องคีย์!CN145</f>
        <v>0</v>
      </c>
      <c r="H121" s="8">
        <f>ช่องคีย์!CO145</f>
        <v>145</v>
      </c>
      <c r="I121" s="8">
        <f>ช่องคีย์!CP145</f>
        <v>0</v>
      </c>
      <c r="J121" s="8">
        <f>ช่องคีย์!CQ145</f>
        <v>0</v>
      </c>
      <c r="K121" s="17">
        <f>+G121*H121</f>
        <v>0</v>
      </c>
    </row>
    <row r="122" spans="1:16" ht="23.4">
      <c r="A122" s="7" t="s">
        <v>190</v>
      </c>
      <c r="B122" s="8">
        <f>ช่องคีย์!EG145</f>
        <v>0</v>
      </c>
      <c r="C122" s="8">
        <f>ช่องคีย์!EH145</f>
        <v>0</v>
      </c>
      <c r="D122" s="8">
        <f>ช่องคีย์!EI145</f>
        <v>0</v>
      </c>
      <c r="E122" s="8">
        <f>ช่องคีย์!EJ145</f>
        <v>0</v>
      </c>
      <c r="F122" s="8">
        <f>ช่องคีย์!EK145</f>
        <v>0</v>
      </c>
      <c r="G122" s="8">
        <f>ช่องคีย์!EL145</f>
        <v>0</v>
      </c>
      <c r="H122" s="8">
        <f>ช่องคีย์!EM145</f>
        <v>0</v>
      </c>
      <c r="I122" s="8">
        <f>ช่องคีย์!EN145</f>
        <v>0</v>
      </c>
      <c r="J122" s="8">
        <f>ช่องคีย์!EO145</f>
        <v>0</v>
      </c>
      <c r="K122" s="17">
        <f>+H122*G122</f>
        <v>0</v>
      </c>
    </row>
    <row r="123" spans="1:16" ht="23.4">
      <c r="A123" s="7" t="s">
        <v>277</v>
      </c>
      <c r="B123" s="8">
        <f>ช่องคีย์!FA145</f>
        <v>0</v>
      </c>
      <c r="C123" s="8">
        <f>ช่องคีย์!FB145</f>
        <v>0</v>
      </c>
      <c r="D123" s="8">
        <f>ช่องคีย์!FC145</f>
        <v>0</v>
      </c>
      <c r="E123" s="8">
        <f>ช่องคีย์!FD145</f>
        <v>0</v>
      </c>
      <c r="F123" s="8">
        <f>ช่องคีย์!FE145</f>
        <v>0</v>
      </c>
      <c r="G123" s="8">
        <f>ช่องคีย์!FF145</f>
        <v>0</v>
      </c>
      <c r="H123" s="8">
        <f>ช่องคีย์!FG145</f>
        <v>0</v>
      </c>
      <c r="I123" s="8">
        <f>ช่องคีย์!FH145</f>
        <v>0</v>
      </c>
      <c r="J123" s="8">
        <f>ช่องคีย์!FI145</f>
        <v>0</v>
      </c>
      <c r="K123" s="17">
        <f>+G123*H123</f>
        <v>0</v>
      </c>
    </row>
    <row r="124" spans="1:16" ht="23.4">
      <c r="A124" s="30" t="s">
        <v>27</v>
      </c>
      <c r="B124" s="8">
        <f>ช่องคีย์!AZ145</f>
        <v>168</v>
      </c>
      <c r="C124" s="8">
        <f>ช่องคีย์!BA145</f>
        <v>41</v>
      </c>
      <c r="D124" s="8">
        <f>ช่องคีย์!BB145</f>
        <v>0</v>
      </c>
      <c r="E124" s="8">
        <f>ช่องคีย์!BC145</f>
        <v>0</v>
      </c>
      <c r="F124" s="8">
        <f>ช่องคีย์!BD145</f>
        <v>0</v>
      </c>
      <c r="G124" s="8">
        <f>ช่องคีย์!BE145</f>
        <v>61</v>
      </c>
      <c r="H124" s="8">
        <f>ช่องคีย์!BF145</f>
        <v>3500</v>
      </c>
      <c r="I124" s="8">
        <f>ช่องคีย์!BG145</f>
        <v>148</v>
      </c>
      <c r="J124" s="8">
        <f>ช่องคีย์!BH145</f>
        <v>57</v>
      </c>
      <c r="K124" s="18">
        <f>+G124*H124</f>
        <v>213500</v>
      </c>
    </row>
    <row r="125" spans="1:16" ht="23.4">
      <c r="A125" s="30" t="s">
        <v>28</v>
      </c>
      <c r="B125" s="8">
        <f>ช่องคีย์!BJ145</f>
        <v>1103</v>
      </c>
      <c r="C125" s="8">
        <f>ช่องคีย์!BK145</f>
        <v>174</v>
      </c>
      <c r="D125" s="8">
        <f>ช่องคีย์!BL145</f>
        <v>415</v>
      </c>
      <c r="E125" s="8">
        <f>ช่องคีย์!BM145</f>
        <v>0</v>
      </c>
      <c r="F125" s="8">
        <f>ช่องคีย์!BN145</f>
        <v>0</v>
      </c>
      <c r="G125" s="8">
        <f>ช่องคีย์!BO145</f>
        <v>542</v>
      </c>
      <c r="H125" s="8">
        <f>ช่องคีย์!BP145</f>
        <v>12000</v>
      </c>
      <c r="I125" s="8">
        <f>ช่องคีย์!BV145</f>
        <v>1150</v>
      </c>
      <c r="J125" s="35">
        <v>11</v>
      </c>
      <c r="K125" s="17">
        <f>+G125*H125</f>
        <v>6504000</v>
      </c>
    </row>
    <row r="126" spans="1:16" ht="23.4">
      <c r="A126" s="30" t="s">
        <v>218</v>
      </c>
      <c r="B126" s="8">
        <f>ช่องคีย์!BY145</f>
        <v>38</v>
      </c>
      <c r="C126" s="8">
        <f>ช่องคีย์!BZ145</f>
        <v>0</v>
      </c>
      <c r="D126" s="8">
        <f>ช่องคีย์!CA145</f>
        <v>0</v>
      </c>
      <c r="E126" s="8">
        <f>ช่องคีย์!CB145</f>
        <v>0</v>
      </c>
      <c r="F126" s="8">
        <f>ช่องคีย์!CC145</f>
        <v>0</v>
      </c>
      <c r="G126" s="8">
        <f>ช่องคีย์!CD145</f>
        <v>0</v>
      </c>
      <c r="H126" s="8">
        <f>ช่องคีย์!CE145</f>
        <v>0</v>
      </c>
      <c r="I126" s="8">
        <f>ช่องคีย์!CF145</f>
        <v>38</v>
      </c>
      <c r="J126" s="8">
        <f>ช่องคีย์!CG145</f>
        <v>8</v>
      </c>
      <c r="K126" s="18"/>
      <c r="P126" t="s">
        <v>285</v>
      </c>
    </row>
    <row r="127" spans="1:16" ht="23.4">
      <c r="A127" s="30" t="s">
        <v>239</v>
      </c>
      <c r="B127" s="8">
        <f>ช่องคีย์!EQ145</f>
        <v>0</v>
      </c>
      <c r="C127" s="8">
        <f>ช่องคีย์!ER145</f>
        <v>0</v>
      </c>
      <c r="D127" s="8">
        <f>ช่องคีย์!ES145</f>
        <v>0</v>
      </c>
      <c r="E127" s="8">
        <f>ช่องคีย์!ET145</f>
        <v>0</v>
      </c>
      <c r="F127" s="8">
        <f>ช่องคีย์!EU145</f>
        <v>0</v>
      </c>
      <c r="G127" s="8">
        <f>ช่องคีย์!EV145</f>
        <v>0</v>
      </c>
      <c r="H127" s="8">
        <f>ช่องคีย์!EW145</f>
        <v>0</v>
      </c>
      <c r="I127" s="8">
        <f>ช่องคีย์!EX145</f>
        <v>0</v>
      </c>
      <c r="J127" s="8">
        <f>ช่องคีย์!EY145</f>
        <v>0</v>
      </c>
      <c r="K127" s="18"/>
    </row>
    <row r="128" spans="1:16" ht="23.4">
      <c r="A128" s="30" t="s">
        <v>212</v>
      </c>
      <c r="B128" s="8">
        <f>ช่องคีย์!FK145</f>
        <v>0</v>
      </c>
      <c r="C128" s="8">
        <f>ช่องคีย์!FL145</f>
        <v>0</v>
      </c>
      <c r="D128" s="8">
        <f>ช่องคีย์!FM145</f>
        <v>0</v>
      </c>
      <c r="E128" s="8">
        <f>ช่องคีย์!FN145</f>
        <v>0</v>
      </c>
      <c r="F128" s="8">
        <f>ช่องคีย์!FO145</f>
        <v>0</v>
      </c>
      <c r="G128" s="8">
        <f>ช่องคีย์!FP145</f>
        <v>0</v>
      </c>
      <c r="H128" s="8">
        <f>ช่องคีย์!FQ145</f>
        <v>0</v>
      </c>
      <c r="I128" s="8">
        <f>ช่องคีย์!FR145</f>
        <v>0</v>
      </c>
      <c r="J128" s="8">
        <f>ช่องคีย์!FS145</f>
        <v>0</v>
      </c>
      <c r="K128" s="18"/>
    </row>
    <row r="129" spans="1:11" ht="23.4">
      <c r="A129" s="2" t="s">
        <v>327</v>
      </c>
      <c r="B129" s="412">
        <f>ช่องคีย์!DC145</f>
        <v>0</v>
      </c>
      <c r="C129" s="412">
        <f>ช่องคีย์!DD145</f>
        <v>0</v>
      </c>
      <c r="D129" s="412">
        <f>ช่องคีย์!DE145</f>
        <v>0</v>
      </c>
      <c r="E129" s="412">
        <f>ช่องคีย์!DF145</f>
        <v>0</v>
      </c>
      <c r="F129" s="412">
        <f>ช่องคีย์!DG145</f>
        <v>0</v>
      </c>
      <c r="G129" s="412">
        <f>ช่องคีย์!DH145</f>
        <v>0</v>
      </c>
      <c r="H129" s="412">
        <f>ช่องคีย์!DI145</f>
        <v>0</v>
      </c>
      <c r="I129" s="412">
        <f>ช่องคีย์!DJ145</f>
        <v>0</v>
      </c>
      <c r="J129" s="412">
        <f>ช่องคีย์!DK145</f>
        <v>0</v>
      </c>
      <c r="K129" s="18"/>
    </row>
    <row r="130" spans="1:11" ht="23.4">
      <c r="A130" s="11" t="s">
        <v>32</v>
      </c>
      <c r="B130" s="8">
        <f t="shared" ref="B130:G130" si="3">SUM(B112:B128)</f>
        <v>1641</v>
      </c>
      <c r="C130" s="8">
        <f t="shared" si="3"/>
        <v>247</v>
      </c>
      <c r="D130" s="8">
        <f t="shared" si="3"/>
        <v>415</v>
      </c>
      <c r="E130" s="8">
        <f t="shared" si="3"/>
        <v>0</v>
      </c>
      <c r="F130" s="8">
        <f t="shared" si="3"/>
        <v>0</v>
      </c>
      <c r="G130" s="8">
        <f t="shared" si="3"/>
        <v>741</v>
      </c>
      <c r="H130" s="8"/>
      <c r="I130" s="8">
        <f>SUM(I112:I128)</f>
        <v>1562</v>
      </c>
      <c r="J130" s="35">
        <f>SUM(J112:J128)</f>
        <v>250</v>
      </c>
      <c r="K130" s="17">
        <v>0</v>
      </c>
    </row>
    <row r="131" spans="1:11" ht="23.4">
      <c r="A131" s="14"/>
      <c r="B131" s="15"/>
      <c r="C131" s="15"/>
      <c r="D131" s="15"/>
      <c r="E131" s="15"/>
      <c r="F131" s="15"/>
      <c r="G131" s="15"/>
      <c r="H131" s="15"/>
      <c r="I131" s="15"/>
      <c r="J131" s="39"/>
      <c r="K131" s="410"/>
    </row>
    <row r="132" spans="1:11" ht="23.4">
      <c r="A132" s="14"/>
      <c r="B132" s="15"/>
      <c r="C132" s="15"/>
      <c r="D132" s="15"/>
      <c r="E132" s="15"/>
      <c r="F132" s="15"/>
      <c r="G132" s="15"/>
      <c r="H132" s="15"/>
      <c r="I132" s="15"/>
      <c r="J132" s="39"/>
      <c r="K132" s="410"/>
    </row>
    <row r="133" spans="1:11" ht="23.4">
      <c r="A133" s="14"/>
      <c r="B133" s="15"/>
      <c r="C133" s="15"/>
      <c r="D133" s="15"/>
      <c r="E133" s="15"/>
      <c r="F133" s="15"/>
      <c r="G133" s="15"/>
      <c r="H133" s="15"/>
      <c r="I133" s="15"/>
      <c r="J133" s="39"/>
      <c r="K133" s="410"/>
    </row>
    <row r="134" spans="1:11" ht="23.4">
      <c r="A134" s="14"/>
      <c r="B134" s="15"/>
      <c r="C134" s="15"/>
      <c r="D134" s="15"/>
      <c r="E134" s="15"/>
      <c r="F134" s="15"/>
      <c r="G134" s="15"/>
      <c r="H134" s="15"/>
      <c r="I134" s="15"/>
      <c r="J134" s="39"/>
      <c r="K134" s="410"/>
    </row>
    <row r="135" spans="1:11" ht="23.4">
      <c r="A135" s="14"/>
      <c r="B135" s="15"/>
      <c r="C135" s="15"/>
      <c r="D135" s="15"/>
      <c r="E135" s="15"/>
      <c r="F135" s="15"/>
      <c r="G135" s="15"/>
      <c r="H135" s="15"/>
      <c r="I135" s="15"/>
      <c r="J135" s="39"/>
      <c r="K135" s="410"/>
    </row>
    <row r="136" spans="1:11" ht="23.4">
      <c r="A136" s="1326" t="s">
        <v>391</v>
      </c>
      <c r="B136" s="1326"/>
      <c r="C136" s="1326"/>
      <c r="D136" s="1326"/>
      <c r="E136" s="1326"/>
      <c r="F136" s="1326"/>
      <c r="G136" s="1326"/>
      <c r="H136" s="1326"/>
      <c r="I136" s="1326"/>
      <c r="J136" s="69"/>
      <c r="K136" s="69"/>
    </row>
    <row r="137" spans="1:11" ht="23.4">
      <c r="A137" s="1325" t="s">
        <v>201</v>
      </c>
      <c r="B137" s="1325"/>
      <c r="C137" s="1325"/>
      <c r="D137" s="1325"/>
      <c r="E137" s="1325"/>
      <c r="F137" s="1325"/>
      <c r="G137" s="1325"/>
      <c r="H137" s="1325"/>
      <c r="I137" s="1325"/>
      <c r="J137" s="69"/>
      <c r="K137" s="69"/>
    </row>
    <row r="138" spans="1:11" ht="23.4">
      <c r="A138" s="1367" t="s">
        <v>165</v>
      </c>
      <c r="B138" s="1367"/>
      <c r="C138" s="1367"/>
      <c r="D138" s="1367"/>
      <c r="E138" s="1367"/>
      <c r="F138" s="1367"/>
      <c r="G138" s="1367"/>
      <c r="H138" s="1367"/>
      <c r="I138" s="1367"/>
      <c r="J138" s="79"/>
      <c r="K138" s="69"/>
    </row>
    <row r="139" spans="1:11" ht="23.25" customHeight="1">
      <c r="A139" s="1487" t="s">
        <v>201</v>
      </c>
      <c r="B139" s="199"/>
      <c r="C139" s="1383" t="s">
        <v>50</v>
      </c>
      <c r="D139" s="1384"/>
      <c r="E139" s="1384"/>
      <c r="F139" s="1384"/>
      <c r="G139" s="1384"/>
      <c r="H139" s="1385"/>
      <c r="I139" s="199"/>
      <c r="J139" s="200" t="s">
        <v>202</v>
      </c>
      <c r="K139" s="201"/>
    </row>
    <row r="140" spans="1:11" ht="23.25" customHeight="1">
      <c r="A140" s="1488"/>
      <c r="B140" s="202" t="s">
        <v>2</v>
      </c>
      <c r="C140" s="203" t="s">
        <v>5</v>
      </c>
      <c r="D140" s="204" t="s">
        <v>6</v>
      </c>
      <c r="E140" s="204" t="s">
        <v>7</v>
      </c>
      <c r="F140" s="204" t="s">
        <v>8</v>
      </c>
      <c r="G140" s="204" t="s">
        <v>9</v>
      </c>
      <c r="H140" s="204" t="s">
        <v>10</v>
      </c>
      <c r="I140" s="205" t="s">
        <v>11</v>
      </c>
      <c r="J140" s="206" t="s">
        <v>203</v>
      </c>
      <c r="K140" s="207" t="s">
        <v>204</v>
      </c>
    </row>
    <row r="141" spans="1:11" ht="23.25" customHeight="1">
      <c r="A141" s="1488"/>
      <c r="B141" s="202" t="s">
        <v>4</v>
      </c>
      <c r="C141" s="202" t="s">
        <v>13</v>
      </c>
      <c r="D141" s="205" t="s">
        <v>51</v>
      </c>
      <c r="E141" s="205" t="s">
        <v>15</v>
      </c>
      <c r="F141" s="205" t="s">
        <v>16</v>
      </c>
      <c r="G141" s="205" t="s">
        <v>17</v>
      </c>
      <c r="H141" s="205" t="s">
        <v>18</v>
      </c>
      <c r="I141" s="205" t="s">
        <v>19</v>
      </c>
      <c r="J141" s="208"/>
      <c r="K141" s="208"/>
    </row>
    <row r="142" spans="1:11" ht="23.25" customHeight="1">
      <c r="A142" s="1489"/>
      <c r="B142" s="209" t="s">
        <v>12</v>
      </c>
      <c r="C142" s="209" t="s">
        <v>12</v>
      </c>
      <c r="D142" s="159" t="s">
        <v>12</v>
      </c>
      <c r="E142" s="159" t="s">
        <v>12</v>
      </c>
      <c r="F142" s="159" t="s">
        <v>12</v>
      </c>
      <c r="G142" s="159" t="s">
        <v>12</v>
      </c>
      <c r="H142" s="159" t="s">
        <v>20</v>
      </c>
      <c r="I142" s="209" t="s">
        <v>12</v>
      </c>
      <c r="J142" s="210"/>
      <c r="K142" s="210"/>
    </row>
    <row r="143" spans="1:11" ht="23.4">
      <c r="A143" s="211" t="s">
        <v>52</v>
      </c>
      <c r="B143" s="209">
        <f t="shared" ref="B143:K143" si="4">+B8</f>
        <v>11</v>
      </c>
      <c r="C143" s="209">
        <f t="shared" si="4"/>
        <v>0</v>
      </c>
      <c r="D143" s="209">
        <f t="shared" si="4"/>
        <v>0</v>
      </c>
      <c r="E143" s="209">
        <f t="shared" si="4"/>
        <v>0</v>
      </c>
      <c r="F143" s="209">
        <f t="shared" si="4"/>
        <v>0</v>
      </c>
      <c r="G143" s="209">
        <f t="shared" si="4"/>
        <v>11</v>
      </c>
      <c r="H143" s="209">
        <f t="shared" si="4"/>
        <v>564</v>
      </c>
      <c r="I143" s="209">
        <f t="shared" si="4"/>
        <v>0</v>
      </c>
      <c r="J143" s="209">
        <f t="shared" si="4"/>
        <v>138</v>
      </c>
      <c r="K143" s="159">
        <f t="shared" si="4"/>
        <v>6204</v>
      </c>
    </row>
    <row r="144" spans="1:11" ht="23.4">
      <c r="A144" s="211" t="s">
        <v>53</v>
      </c>
      <c r="B144" s="209">
        <f t="shared" ref="B144:K144" si="5">+B34</f>
        <v>0</v>
      </c>
      <c r="C144" s="209">
        <f t="shared" si="5"/>
        <v>0</v>
      </c>
      <c r="D144" s="209">
        <f t="shared" si="5"/>
        <v>0</v>
      </c>
      <c r="E144" s="209">
        <f t="shared" si="5"/>
        <v>0</v>
      </c>
      <c r="F144" s="209">
        <f t="shared" si="5"/>
        <v>0</v>
      </c>
      <c r="G144" s="209">
        <f t="shared" si="5"/>
        <v>0</v>
      </c>
      <c r="H144" s="209">
        <f t="shared" si="5"/>
        <v>564</v>
      </c>
      <c r="I144" s="209">
        <f t="shared" si="5"/>
        <v>0</v>
      </c>
      <c r="J144" s="209">
        <f t="shared" si="5"/>
        <v>100</v>
      </c>
      <c r="K144" s="159">
        <f t="shared" si="5"/>
        <v>0</v>
      </c>
    </row>
    <row r="145" spans="1:11" ht="23.4">
      <c r="A145" s="211" t="s">
        <v>54</v>
      </c>
      <c r="B145" s="209">
        <f t="shared" ref="B145:K145" si="6">+B60</f>
        <v>21</v>
      </c>
      <c r="C145" s="209">
        <f t="shared" si="6"/>
        <v>0</v>
      </c>
      <c r="D145" s="209">
        <f t="shared" si="6"/>
        <v>0</v>
      </c>
      <c r="E145" s="209">
        <f t="shared" si="6"/>
        <v>0</v>
      </c>
      <c r="F145" s="209">
        <f t="shared" si="6"/>
        <v>0</v>
      </c>
      <c r="G145" s="209">
        <f t="shared" si="6"/>
        <v>21</v>
      </c>
      <c r="H145" s="209">
        <f t="shared" si="6"/>
        <v>564</v>
      </c>
      <c r="I145" s="209">
        <f t="shared" si="6"/>
        <v>0</v>
      </c>
      <c r="J145" s="209">
        <f t="shared" si="6"/>
        <v>158</v>
      </c>
      <c r="K145" s="159">
        <f t="shared" si="6"/>
        <v>11844</v>
      </c>
    </row>
    <row r="146" spans="1:11" ht="23.4">
      <c r="A146" s="211" t="s">
        <v>55</v>
      </c>
      <c r="B146" s="209">
        <f t="shared" ref="B146:K146" si="7">+B86</f>
        <v>0</v>
      </c>
      <c r="C146" s="209">
        <f t="shared" si="7"/>
        <v>0</v>
      </c>
      <c r="D146" s="209">
        <f t="shared" si="7"/>
        <v>0</v>
      </c>
      <c r="E146" s="209">
        <f t="shared" si="7"/>
        <v>0</v>
      </c>
      <c r="F146" s="209">
        <f t="shared" si="7"/>
        <v>0</v>
      </c>
      <c r="G146" s="209">
        <f t="shared" si="7"/>
        <v>0</v>
      </c>
      <c r="H146" s="209">
        <f t="shared" si="7"/>
        <v>564</v>
      </c>
      <c r="I146" s="209">
        <f t="shared" si="7"/>
        <v>0</v>
      </c>
      <c r="J146" s="209">
        <f t="shared" si="7"/>
        <v>111</v>
      </c>
      <c r="K146" s="159">
        <f t="shared" si="7"/>
        <v>0</v>
      </c>
    </row>
    <row r="147" spans="1:11" ht="23.4">
      <c r="A147" s="211" t="s">
        <v>56</v>
      </c>
      <c r="B147" s="209">
        <f>+B112</f>
        <v>0</v>
      </c>
      <c r="C147" s="209">
        <f t="shared" ref="C147:K147" si="8">+C112</f>
        <v>0</v>
      </c>
      <c r="D147" s="209">
        <f t="shared" si="8"/>
        <v>0</v>
      </c>
      <c r="E147" s="209">
        <f t="shared" si="8"/>
        <v>0</v>
      </c>
      <c r="F147" s="209">
        <f t="shared" si="8"/>
        <v>0</v>
      </c>
      <c r="G147" s="209">
        <f t="shared" si="8"/>
        <v>0</v>
      </c>
      <c r="H147" s="209">
        <f t="shared" si="8"/>
        <v>564</v>
      </c>
      <c r="I147" s="209">
        <f t="shared" si="8"/>
        <v>0</v>
      </c>
      <c r="J147" s="209">
        <f t="shared" si="8"/>
        <v>102</v>
      </c>
      <c r="K147" s="209">
        <f t="shared" si="8"/>
        <v>0</v>
      </c>
    </row>
    <row r="148" spans="1:11" ht="27" thickBot="1">
      <c r="A148" s="212" t="s">
        <v>32</v>
      </c>
      <c r="B148" s="213">
        <f t="shared" ref="B148:G148" si="9">SUM(B143:B147)</f>
        <v>32</v>
      </c>
      <c r="C148" s="213">
        <f t="shared" si="9"/>
        <v>0</v>
      </c>
      <c r="D148" s="213">
        <f t="shared" si="9"/>
        <v>0</v>
      </c>
      <c r="E148" s="213">
        <f t="shared" si="9"/>
        <v>0</v>
      </c>
      <c r="F148" s="213">
        <f t="shared" si="9"/>
        <v>0</v>
      </c>
      <c r="G148" s="213">
        <f t="shared" si="9"/>
        <v>32</v>
      </c>
      <c r="H148" s="213">
        <f>+K148/G148</f>
        <v>564</v>
      </c>
      <c r="I148" s="213">
        <f>SUM(I143:I147)</f>
        <v>0</v>
      </c>
      <c r="J148" s="214">
        <f>SUM(J143:J147)</f>
        <v>609</v>
      </c>
      <c r="K148" s="467">
        <f>SUM(K143:K147)</f>
        <v>18048</v>
      </c>
    </row>
    <row r="155" spans="1:11" ht="23.4">
      <c r="J155" s="39"/>
    </row>
    <row r="156" spans="1:11" ht="23.4">
      <c r="J156" s="75"/>
    </row>
    <row r="158" spans="1:11" ht="23.4">
      <c r="A158" s="1326" t="s">
        <v>391</v>
      </c>
      <c r="B158" s="1326"/>
      <c r="C158" s="1326"/>
      <c r="D158" s="1326"/>
      <c r="E158" s="1326"/>
      <c r="F158" s="1326"/>
      <c r="G158" s="1326"/>
      <c r="H158" s="1326"/>
      <c r="I158" s="1326"/>
      <c r="J158" s="69"/>
      <c r="K158" s="194"/>
    </row>
    <row r="159" spans="1:11" ht="23.4">
      <c r="A159" s="1325" t="s">
        <v>69</v>
      </c>
      <c r="B159" s="1325"/>
      <c r="C159" s="1325"/>
      <c r="D159" s="1325"/>
      <c r="E159" s="1325"/>
      <c r="F159" s="1325"/>
      <c r="G159" s="1325"/>
      <c r="H159" s="1325"/>
      <c r="I159" s="1325"/>
      <c r="J159" s="69"/>
      <c r="K159" s="69"/>
    </row>
    <row r="160" spans="1:11" ht="23.4">
      <c r="A160" s="1367" t="s">
        <v>165</v>
      </c>
      <c r="B160" s="1367"/>
      <c r="C160" s="1367"/>
      <c r="D160" s="1367"/>
      <c r="E160" s="1367"/>
      <c r="F160" s="1367"/>
      <c r="G160" s="1367"/>
      <c r="H160" s="1367"/>
      <c r="I160" s="1367"/>
      <c r="J160" s="79"/>
      <c r="K160" s="69"/>
    </row>
    <row r="161" spans="1:11" ht="23.25" customHeight="1">
      <c r="A161" s="1481" t="s">
        <v>69</v>
      </c>
      <c r="B161" s="22"/>
      <c r="C161" s="1330" t="s">
        <v>50</v>
      </c>
      <c r="D161" s="1331"/>
      <c r="E161" s="1331"/>
      <c r="F161" s="1331"/>
      <c r="G161" s="1331"/>
      <c r="H161" s="1332"/>
      <c r="I161" s="22"/>
      <c r="J161" s="88" t="s">
        <v>202</v>
      </c>
      <c r="K161" s="68"/>
    </row>
    <row r="162" spans="1:11" ht="23.25" customHeight="1">
      <c r="A162" s="1482"/>
      <c r="B162" s="23" t="s">
        <v>2</v>
      </c>
      <c r="C162" s="24" t="s">
        <v>5</v>
      </c>
      <c r="D162" s="25" t="s">
        <v>6</v>
      </c>
      <c r="E162" s="25" t="s">
        <v>7</v>
      </c>
      <c r="F162" s="25" t="s">
        <v>8</v>
      </c>
      <c r="G162" s="25" t="s">
        <v>9</v>
      </c>
      <c r="H162" s="25" t="s">
        <v>10</v>
      </c>
      <c r="I162" s="26" t="s">
        <v>11</v>
      </c>
      <c r="J162" s="71" t="s">
        <v>203</v>
      </c>
      <c r="K162" s="70" t="s">
        <v>204</v>
      </c>
    </row>
    <row r="163" spans="1:11" ht="23.25" customHeight="1">
      <c r="A163" s="1482"/>
      <c r="B163" s="23" t="s">
        <v>4</v>
      </c>
      <c r="C163" s="23" t="s">
        <v>13</v>
      </c>
      <c r="D163" s="26" t="s">
        <v>51</v>
      </c>
      <c r="E163" s="26" t="s">
        <v>15</v>
      </c>
      <c r="F163" s="26" t="s">
        <v>16</v>
      </c>
      <c r="G163" s="26" t="s">
        <v>17</v>
      </c>
      <c r="H163" s="26" t="s">
        <v>18</v>
      </c>
      <c r="I163" s="26" t="s">
        <v>19</v>
      </c>
      <c r="J163" s="77"/>
      <c r="K163" s="77"/>
    </row>
    <row r="164" spans="1:11" ht="23.25" customHeight="1">
      <c r="A164" s="1483"/>
      <c r="B164" s="27" t="s">
        <v>12</v>
      </c>
      <c r="C164" s="27" t="s">
        <v>12</v>
      </c>
      <c r="D164" s="28" t="s">
        <v>12</v>
      </c>
      <c r="E164" s="28" t="s">
        <v>12</v>
      </c>
      <c r="F164" s="28" t="s">
        <v>12</v>
      </c>
      <c r="G164" s="28" t="s">
        <v>12</v>
      </c>
      <c r="H164" s="28" t="s">
        <v>20</v>
      </c>
      <c r="I164" s="27" t="s">
        <v>12</v>
      </c>
      <c r="J164" s="72"/>
      <c r="K164" s="72"/>
    </row>
    <row r="165" spans="1:11" ht="23.4">
      <c r="A165" s="59" t="s">
        <v>52</v>
      </c>
      <c r="B165" s="27">
        <f t="shared" ref="B165:K165" si="10">+B11</f>
        <v>365</v>
      </c>
      <c r="C165" s="27">
        <f t="shared" si="10"/>
        <v>27</v>
      </c>
      <c r="D165" s="27">
        <f t="shared" si="10"/>
        <v>0</v>
      </c>
      <c r="E165" s="27">
        <f t="shared" si="10"/>
        <v>0</v>
      </c>
      <c r="F165" s="27">
        <f t="shared" si="10"/>
        <v>0</v>
      </c>
      <c r="G165" s="27">
        <f t="shared" si="10"/>
        <v>0</v>
      </c>
      <c r="H165" s="27">
        <f t="shared" si="10"/>
        <v>0</v>
      </c>
      <c r="I165" s="27">
        <f t="shared" si="10"/>
        <v>392</v>
      </c>
      <c r="J165" s="27">
        <f t="shared" si="10"/>
        <v>63</v>
      </c>
      <c r="K165" s="38">
        <f t="shared" si="10"/>
        <v>0</v>
      </c>
    </row>
    <row r="166" spans="1:11" ht="23.4">
      <c r="A166" s="59" t="s">
        <v>53</v>
      </c>
      <c r="B166" s="27">
        <f t="shared" ref="B166:K166" si="11">+B37</f>
        <v>196</v>
      </c>
      <c r="C166" s="27">
        <f t="shared" si="11"/>
        <v>11</v>
      </c>
      <c r="D166" s="27">
        <f t="shared" si="11"/>
        <v>0</v>
      </c>
      <c r="E166" s="27">
        <f t="shared" si="11"/>
        <v>0</v>
      </c>
      <c r="F166" s="27">
        <f t="shared" si="11"/>
        <v>0</v>
      </c>
      <c r="G166" s="27">
        <f t="shared" si="11"/>
        <v>0</v>
      </c>
      <c r="H166" s="27">
        <f t="shared" si="11"/>
        <v>0</v>
      </c>
      <c r="I166" s="27">
        <f t="shared" si="11"/>
        <v>207</v>
      </c>
      <c r="J166" s="27">
        <f t="shared" si="11"/>
        <v>27</v>
      </c>
      <c r="K166" s="28">
        <f t="shared" si="11"/>
        <v>0</v>
      </c>
    </row>
    <row r="167" spans="1:11" ht="23.4">
      <c r="A167" s="59" t="s">
        <v>54</v>
      </c>
      <c r="B167" s="27">
        <f t="shared" ref="B167:K167" si="12">+B63</f>
        <v>408</v>
      </c>
      <c r="C167" s="27">
        <f t="shared" si="12"/>
        <v>11</v>
      </c>
      <c r="D167" s="27">
        <f t="shared" si="12"/>
        <v>0</v>
      </c>
      <c r="E167" s="27">
        <f t="shared" si="12"/>
        <v>0</v>
      </c>
      <c r="F167" s="27">
        <f t="shared" si="12"/>
        <v>0</v>
      </c>
      <c r="G167" s="27">
        <f t="shared" si="12"/>
        <v>0</v>
      </c>
      <c r="H167" s="27">
        <f t="shared" si="12"/>
        <v>0</v>
      </c>
      <c r="I167" s="27">
        <f t="shared" si="12"/>
        <v>419</v>
      </c>
      <c r="J167" s="27">
        <f t="shared" si="12"/>
        <v>47</v>
      </c>
      <c r="K167" s="28">
        <f t="shared" si="12"/>
        <v>0</v>
      </c>
    </row>
    <row r="168" spans="1:11" ht="23.4">
      <c r="A168" s="59" t="s">
        <v>55</v>
      </c>
      <c r="B168" s="27">
        <f t="shared" ref="B168:K168" si="13">+B89</f>
        <v>281</v>
      </c>
      <c r="C168" s="27">
        <f t="shared" si="13"/>
        <v>134</v>
      </c>
      <c r="D168" s="27">
        <f t="shared" si="13"/>
        <v>0</v>
      </c>
      <c r="E168" s="27">
        <f t="shared" si="13"/>
        <v>0</v>
      </c>
      <c r="F168" s="27">
        <f t="shared" si="13"/>
        <v>0</v>
      </c>
      <c r="G168" s="27">
        <f t="shared" si="13"/>
        <v>0</v>
      </c>
      <c r="H168" s="27">
        <f t="shared" si="13"/>
        <v>0</v>
      </c>
      <c r="I168" s="27">
        <f t="shared" si="13"/>
        <v>415</v>
      </c>
      <c r="J168" s="27">
        <f t="shared" si="13"/>
        <v>33</v>
      </c>
      <c r="K168" s="28">
        <f t="shared" si="13"/>
        <v>0</v>
      </c>
    </row>
    <row r="169" spans="1:11" ht="23.4">
      <c r="A169" s="59" t="s">
        <v>56</v>
      </c>
      <c r="B169" s="27">
        <f t="shared" ref="B169:K169" si="14">+B115</f>
        <v>157</v>
      </c>
      <c r="C169" s="27">
        <f t="shared" si="14"/>
        <v>32</v>
      </c>
      <c r="D169" s="27">
        <f t="shared" si="14"/>
        <v>0</v>
      </c>
      <c r="E169" s="27">
        <f t="shared" si="14"/>
        <v>0</v>
      </c>
      <c r="F169" s="27">
        <f t="shared" si="14"/>
        <v>0</v>
      </c>
      <c r="G169" s="27">
        <f t="shared" si="14"/>
        <v>0</v>
      </c>
      <c r="H169" s="27">
        <f t="shared" si="14"/>
        <v>0</v>
      </c>
      <c r="I169" s="27">
        <f t="shared" si="14"/>
        <v>189</v>
      </c>
      <c r="J169" s="27">
        <f t="shared" si="14"/>
        <v>31</v>
      </c>
      <c r="K169" s="38">
        <f t="shared" si="14"/>
        <v>0</v>
      </c>
    </row>
    <row r="170" spans="1:11" ht="27" thickBot="1">
      <c r="A170" s="29" t="s">
        <v>32</v>
      </c>
      <c r="B170" s="213">
        <f t="shared" ref="B170:G170" si="15">SUM(B165:B169)</f>
        <v>1407</v>
      </c>
      <c r="C170" s="213">
        <f t="shared" si="15"/>
        <v>215</v>
      </c>
      <c r="D170" s="213">
        <f t="shared" si="15"/>
        <v>0</v>
      </c>
      <c r="E170" s="213">
        <f t="shared" si="15"/>
        <v>0</v>
      </c>
      <c r="F170" s="213">
        <f t="shared" si="15"/>
        <v>0</v>
      </c>
      <c r="G170" s="213">
        <f t="shared" si="15"/>
        <v>0</v>
      </c>
      <c r="H170" s="213" t="e">
        <f>+K170/G170</f>
        <v>#DIV/0!</v>
      </c>
      <c r="I170" s="213">
        <f>SUM(I165:I169)</f>
        <v>1622</v>
      </c>
      <c r="J170" s="214">
        <f>SUM(J165:J169)</f>
        <v>201</v>
      </c>
      <c r="K170" s="467">
        <f>SUM(K165:K169)</f>
        <v>0</v>
      </c>
    </row>
    <row r="190" spans="1:11" ht="23.4">
      <c r="A190" s="1326" t="s">
        <v>391</v>
      </c>
      <c r="B190" s="1326"/>
      <c r="C190" s="1326"/>
      <c r="D190" s="1326"/>
      <c r="E190" s="1326"/>
      <c r="F190" s="1326"/>
      <c r="G190" s="1326"/>
      <c r="H190" s="1326"/>
      <c r="I190" s="1326"/>
      <c r="J190" s="69"/>
      <c r="K190" s="69"/>
    </row>
    <row r="191" spans="1:11" ht="23.4">
      <c r="A191" s="1325" t="s">
        <v>261</v>
      </c>
      <c r="B191" s="1325"/>
      <c r="C191" s="1325"/>
      <c r="D191" s="1325"/>
      <c r="E191" s="1325"/>
      <c r="F191" s="1325"/>
      <c r="G191" s="1325"/>
      <c r="H191" s="1325"/>
      <c r="I191" s="1325"/>
      <c r="J191" s="69"/>
      <c r="K191" s="69"/>
    </row>
    <row r="192" spans="1:11" ht="23.4">
      <c r="A192" s="1367" t="s">
        <v>165</v>
      </c>
      <c r="B192" s="1367"/>
      <c r="C192" s="1367"/>
      <c r="D192" s="1367"/>
      <c r="E192" s="1367"/>
      <c r="F192" s="1367"/>
      <c r="G192" s="1367"/>
      <c r="H192" s="1367"/>
      <c r="I192" s="1367"/>
      <c r="J192" s="79"/>
      <c r="K192" s="69"/>
    </row>
    <row r="193" spans="1:11" ht="23.4">
      <c r="A193" s="1481" t="s">
        <v>261</v>
      </c>
      <c r="B193" s="22"/>
      <c r="C193" s="1330" t="s">
        <v>50</v>
      </c>
      <c r="D193" s="1331"/>
      <c r="E193" s="1331"/>
      <c r="F193" s="1331"/>
      <c r="G193" s="1331"/>
      <c r="H193" s="1332"/>
      <c r="I193" s="22"/>
      <c r="J193" s="88" t="s">
        <v>202</v>
      </c>
      <c r="K193" s="68"/>
    </row>
    <row r="194" spans="1:11" ht="23.4">
      <c r="A194" s="1482"/>
      <c r="B194" s="23" t="s">
        <v>2</v>
      </c>
      <c r="C194" s="24" t="s">
        <v>5</v>
      </c>
      <c r="D194" s="25" t="s">
        <v>6</v>
      </c>
      <c r="E194" s="25" t="s">
        <v>7</v>
      </c>
      <c r="F194" s="25" t="s">
        <v>8</v>
      </c>
      <c r="G194" s="25" t="s">
        <v>9</v>
      </c>
      <c r="H194" s="25" t="s">
        <v>10</v>
      </c>
      <c r="I194" s="26" t="s">
        <v>11</v>
      </c>
      <c r="J194" s="71" t="s">
        <v>203</v>
      </c>
      <c r="K194" s="70" t="s">
        <v>204</v>
      </c>
    </row>
    <row r="195" spans="1:11" ht="23.4">
      <c r="A195" s="1482"/>
      <c r="B195" s="23" t="s">
        <v>4</v>
      </c>
      <c r="C195" s="23" t="s">
        <v>13</v>
      </c>
      <c r="D195" s="26" t="s">
        <v>51</v>
      </c>
      <c r="E195" s="26" t="s">
        <v>15</v>
      </c>
      <c r="F195" s="26" t="s">
        <v>16</v>
      </c>
      <c r="G195" s="26" t="s">
        <v>17</v>
      </c>
      <c r="H195" s="26" t="s">
        <v>18</v>
      </c>
      <c r="I195" s="26" t="s">
        <v>19</v>
      </c>
      <c r="J195" s="77"/>
      <c r="K195" s="77"/>
    </row>
    <row r="196" spans="1:11" ht="23.4">
      <c r="A196" s="1483"/>
      <c r="B196" s="27" t="s">
        <v>12</v>
      </c>
      <c r="C196" s="27" t="s">
        <v>12</v>
      </c>
      <c r="D196" s="28" t="s">
        <v>12</v>
      </c>
      <c r="E196" s="28" t="s">
        <v>12</v>
      </c>
      <c r="F196" s="28" t="s">
        <v>12</v>
      </c>
      <c r="G196" s="28" t="s">
        <v>12</v>
      </c>
      <c r="H196" s="28" t="s">
        <v>20</v>
      </c>
      <c r="I196" s="27" t="s">
        <v>12</v>
      </c>
      <c r="J196" s="72"/>
      <c r="K196" s="72"/>
    </row>
    <row r="197" spans="1:11" ht="23.4">
      <c r="A197" s="59" t="s">
        <v>52</v>
      </c>
      <c r="B197" s="27"/>
      <c r="C197" s="27"/>
      <c r="D197" s="27"/>
      <c r="E197" s="27"/>
      <c r="F197" s="27"/>
      <c r="G197" s="27"/>
      <c r="H197" s="27"/>
      <c r="I197" s="27"/>
      <c r="J197" s="27"/>
      <c r="K197" s="38">
        <f>+K49</f>
        <v>0</v>
      </c>
    </row>
    <row r="198" spans="1:11" ht="23.4">
      <c r="A198" s="59" t="s">
        <v>53</v>
      </c>
      <c r="B198" s="27"/>
      <c r="C198" s="27"/>
      <c r="D198" s="27"/>
      <c r="E198" s="27"/>
      <c r="F198" s="27"/>
      <c r="G198" s="27"/>
      <c r="H198" s="27"/>
      <c r="I198" s="27"/>
      <c r="J198" s="27"/>
      <c r="K198" s="28">
        <f>+K74</f>
        <v>0</v>
      </c>
    </row>
    <row r="199" spans="1:11" ht="23.4">
      <c r="A199" s="59" t="s">
        <v>54</v>
      </c>
      <c r="B199" s="27"/>
      <c r="C199" s="27"/>
      <c r="D199" s="27"/>
      <c r="E199" s="27"/>
      <c r="F199" s="27"/>
      <c r="G199" s="27"/>
      <c r="H199" s="27"/>
      <c r="I199" s="27"/>
      <c r="J199" s="27"/>
      <c r="K199" s="28">
        <f>+K100</f>
        <v>0</v>
      </c>
    </row>
    <row r="200" spans="1:11" ht="23.4">
      <c r="A200" s="59" t="s">
        <v>55</v>
      </c>
      <c r="B200" s="27"/>
      <c r="C200" s="27"/>
      <c r="D200" s="27"/>
      <c r="E200" s="27"/>
      <c r="F200" s="27"/>
      <c r="G200" s="27"/>
      <c r="H200" s="27"/>
      <c r="I200" s="27"/>
      <c r="J200" s="27"/>
      <c r="K200" s="28">
        <f>+K126</f>
        <v>0</v>
      </c>
    </row>
    <row r="201" spans="1:11" ht="23.4">
      <c r="A201" s="59" t="s">
        <v>56</v>
      </c>
      <c r="B201" s="27"/>
      <c r="C201" s="27"/>
      <c r="D201" s="27"/>
      <c r="E201" s="27"/>
      <c r="F201" s="27"/>
      <c r="G201" s="27"/>
      <c r="H201" s="27"/>
      <c r="I201" s="27"/>
      <c r="J201" s="27"/>
      <c r="K201" s="28">
        <f>+K155</f>
        <v>0</v>
      </c>
    </row>
    <row r="202" spans="1:11" ht="27" thickBot="1">
      <c r="A202" s="29" t="s">
        <v>32</v>
      </c>
      <c r="B202" s="213">
        <f t="shared" ref="B202:G202" si="16">SUM(B197:B201)</f>
        <v>0</v>
      </c>
      <c r="C202" s="213">
        <f t="shared" si="16"/>
        <v>0</v>
      </c>
      <c r="D202" s="213">
        <f t="shared" si="16"/>
        <v>0</v>
      </c>
      <c r="E202" s="213">
        <f t="shared" si="16"/>
        <v>0</v>
      </c>
      <c r="F202" s="213">
        <f t="shared" si="16"/>
        <v>0</v>
      </c>
      <c r="G202" s="213">
        <f t="shared" si="16"/>
        <v>0</v>
      </c>
      <c r="H202" s="213" t="e">
        <f>+K202/G202</f>
        <v>#DIV/0!</v>
      </c>
      <c r="I202" s="213">
        <f>SUM(I197:I201)</f>
        <v>0</v>
      </c>
      <c r="J202" s="214">
        <f>SUM(J197:J201)</f>
        <v>0</v>
      </c>
      <c r="K202" s="467">
        <f>SUM(K197:K201)</f>
        <v>0</v>
      </c>
    </row>
    <row r="222" spans="1:11" ht="23.4">
      <c r="A222" s="1326" t="s">
        <v>391</v>
      </c>
      <c r="B222" s="1326"/>
      <c r="C222" s="1326"/>
      <c r="D222" s="1326"/>
      <c r="E222" s="1326"/>
      <c r="F222" s="1326"/>
      <c r="G222" s="1326"/>
      <c r="H222" s="1326"/>
      <c r="I222" s="1326"/>
      <c r="J222" s="69"/>
      <c r="K222" s="69"/>
    </row>
    <row r="223" spans="1:11" ht="23.4">
      <c r="A223" s="1325" t="s">
        <v>262</v>
      </c>
      <c r="B223" s="1325"/>
      <c r="C223" s="1325"/>
      <c r="D223" s="1325"/>
      <c r="E223" s="1325"/>
      <c r="F223" s="1325"/>
      <c r="G223" s="1325"/>
      <c r="H223" s="1325"/>
      <c r="I223" s="1325"/>
      <c r="J223" s="69"/>
      <c r="K223" s="69"/>
    </row>
    <row r="224" spans="1:11" ht="23.4">
      <c r="A224" s="1367" t="s">
        <v>165</v>
      </c>
      <c r="B224" s="1367"/>
      <c r="C224" s="1367"/>
      <c r="D224" s="1367"/>
      <c r="E224" s="1367"/>
      <c r="F224" s="1367"/>
      <c r="G224" s="1367"/>
      <c r="H224" s="1367"/>
      <c r="I224" s="1367"/>
      <c r="J224" s="79"/>
      <c r="K224" s="69"/>
    </row>
    <row r="225" spans="1:11" ht="23.4">
      <c r="A225" s="1484" t="s">
        <v>262</v>
      </c>
      <c r="B225" s="22"/>
      <c r="C225" s="1330" t="s">
        <v>50</v>
      </c>
      <c r="D225" s="1331"/>
      <c r="E225" s="1331"/>
      <c r="F225" s="1331"/>
      <c r="G225" s="1331"/>
      <c r="H225" s="1332"/>
      <c r="I225" s="22"/>
      <c r="J225" s="88" t="s">
        <v>202</v>
      </c>
      <c r="K225" s="68"/>
    </row>
    <row r="226" spans="1:11" ht="23.4">
      <c r="A226" s="1485"/>
      <c r="B226" s="23" t="s">
        <v>2</v>
      </c>
      <c r="C226" s="24" t="s">
        <v>5</v>
      </c>
      <c r="D226" s="25" t="s">
        <v>6</v>
      </c>
      <c r="E226" s="25" t="s">
        <v>7</v>
      </c>
      <c r="F226" s="25" t="s">
        <v>8</v>
      </c>
      <c r="G226" s="25" t="s">
        <v>9</v>
      </c>
      <c r="H226" s="25" t="s">
        <v>10</v>
      </c>
      <c r="I226" s="26" t="s">
        <v>11</v>
      </c>
      <c r="J226" s="71" t="s">
        <v>203</v>
      </c>
      <c r="K226" s="70" t="s">
        <v>204</v>
      </c>
    </row>
    <row r="227" spans="1:11" ht="23.4">
      <c r="A227" s="1485"/>
      <c r="B227" s="23" t="s">
        <v>4</v>
      </c>
      <c r="C227" s="23" t="s">
        <v>13</v>
      </c>
      <c r="D227" s="26" t="s">
        <v>51</v>
      </c>
      <c r="E227" s="26" t="s">
        <v>15</v>
      </c>
      <c r="F227" s="26" t="s">
        <v>16</v>
      </c>
      <c r="G227" s="26" t="s">
        <v>17</v>
      </c>
      <c r="H227" s="26" t="s">
        <v>18</v>
      </c>
      <c r="I227" s="26" t="s">
        <v>19</v>
      </c>
      <c r="J227" s="77"/>
      <c r="K227" s="77"/>
    </row>
    <row r="228" spans="1:11" ht="23.4">
      <c r="A228" s="1486"/>
      <c r="B228" s="27" t="s">
        <v>12</v>
      </c>
      <c r="C228" s="27" t="s">
        <v>12</v>
      </c>
      <c r="D228" s="28" t="s">
        <v>12</v>
      </c>
      <c r="E228" s="28" t="s">
        <v>12</v>
      </c>
      <c r="F228" s="28" t="s">
        <v>12</v>
      </c>
      <c r="G228" s="28" t="s">
        <v>12</v>
      </c>
      <c r="H228" s="28" t="s">
        <v>20</v>
      </c>
      <c r="I228" s="27" t="s">
        <v>12</v>
      </c>
      <c r="J228" s="72"/>
      <c r="K228" s="72"/>
    </row>
    <row r="229" spans="1:11" ht="23.4">
      <c r="A229" s="59" t="s">
        <v>52</v>
      </c>
      <c r="B229" s="27"/>
      <c r="C229" s="27"/>
      <c r="D229" s="27"/>
      <c r="E229" s="27"/>
      <c r="F229" s="27"/>
      <c r="G229" s="27"/>
      <c r="H229" s="27"/>
      <c r="I229" s="27"/>
      <c r="J229" s="27"/>
      <c r="K229" s="38"/>
    </row>
    <row r="230" spans="1:11" ht="23.4">
      <c r="A230" s="59" t="s">
        <v>53</v>
      </c>
      <c r="B230" s="27"/>
      <c r="C230" s="27"/>
      <c r="D230" s="27"/>
      <c r="E230" s="27"/>
      <c r="F230" s="27"/>
      <c r="G230" s="27"/>
      <c r="H230" s="27"/>
      <c r="I230" s="27"/>
      <c r="J230" s="27"/>
      <c r="K230" s="28"/>
    </row>
    <row r="231" spans="1:11" ht="23.4">
      <c r="A231" s="59" t="s">
        <v>54</v>
      </c>
      <c r="B231" s="27"/>
      <c r="C231" s="27"/>
      <c r="D231" s="27"/>
      <c r="E231" s="27"/>
      <c r="F231" s="27"/>
      <c r="G231" s="27"/>
      <c r="H231" s="27"/>
      <c r="I231" s="27"/>
      <c r="J231" s="27"/>
      <c r="K231" s="28"/>
    </row>
    <row r="232" spans="1:11" ht="23.4">
      <c r="A232" s="59" t="s">
        <v>55</v>
      </c>
      <c r="B232" s="27"/>
      <c r="C232" s="27"/>
      <c r="D232" s="27"/>
      <c r="E232" s="27"/>
      <c r="F232" s="27"/>
      <c r="G232" s="27"/>
      <c r="H232" s="27"/>
      <c r="I232" s="27"/>
      <c r="J232" s="27"/>
      <c r="K232" s="28"/>
    </row>
    <row r="233" spans="1:11" ht="23.4">
      <c r="A233" s="59" t="s">
        <v>56</v>
      </c>
      <c r="B233" s="27"/>
      <c r="C233" s="27"/>
      <c r="D233" s="27"/>
      <c r="E233" s="27"/>
      <c r="F233" s="27"/>
      <c r="G233" s="27"/>
      <c r="H233" s="27"/>
      <c r="I233" s="27"/>
      <c r="J233" s="27"/>
      <c r="K233" s="28"/>
    </row>
    <row r="234" spans="1:11" ht="27" thickBot="1">
      <c r="A234" s="29" t="s">
        <v>32</v>
      </c>
      <c r="B234" s="213">
        <f t="shared" ref="B234:G234" si="17">SUM(B229:B233)</f>
        <v>0</v>
      </c>
      <c r="C234" s="213">
        <f t="shared" si="17"/>
        <v>0</v>
      </c>
      <c r="D234" s="213">
        <f t="shared" si="17"/>
        <v>0</v>
      </c>
      <c r="E234" s="213">
        <f t="shared" si="17"/>
        <v>0</v>
      </c>
      <c r="F234" s="213">
        <f t="shared" si="17"/>
        <v>0</v>
      </c>
      <c r="G234" s="213">
        <f t="shared" si="17"/>
        <v>0</v>
      </c>
      <c r="H234" s="213" t="e">
        <f>+K234/G234</f>
        <v>#DIV/0!</v>
      </c>
      <c r="I234" s="213">
        <f>SUM(I229:I233)</f>
        <v>0</v>
      </c>
      <c r="J234" s="214">
        <f>SUM(J229:J233)</f>
        <v>0</v>
      </c>
      <c r="K234" s="467">
        <f>SUM(K229:K233)</f>
        <v>0</v>
      </c>
    </row>
    <row r="244" spans="1:11" ht="23.4">
      <c r="A244" s="1326" t="s">
        <v>391</v>
      </c>
      <c r="B244" s="1326"/>
      <c r="C244" s="1326"/>
      <c r="D244" s="1326"/>
      <c r="E244" s="1326"/>
      <c r="F244" s="1326"/>
      <c r="G244" s="1326"/>
      <c r="H244" s="1326"/>
      <c r="I244" s="1326"/>
      <c r="J244" s="69"/>
      <c r="K244" s="69"/>
    </row>
    <row r="245" spans="1:11" ht="23.4">
      <c r="A245" s="1325" t="s">
        <v>243</v>
      </c>
      <c r="B245" s="1325"/>
      <c r="C245" s="1325"/>
      <c r="D245" s="1325"/>
      <c r="E245" s="1325"/>
      <c r="F245" s="1325"/>
      <c r="G245" s="1325"/>
      <c r="H245" s="1325"/>
      <c r="I245" s="1325"/>
      <c r="J245" s="69"/>
      <c r="K245" s="69"/>
    </row>
    <row r="246" spans="1:11" ht="23.4">
      <c r="A246" s="1367" t="s">
        <v>165</v>
      </c>
      <c r="B246" s="1367"/>
      <c r="C246" s="1367"/>
      <c r="D246" s="1367"/>
      <c r="E246" s="1367"/>
      <c r="F246" s="1367"/>
      <c r="G246" s="1367"/>
      <c r="H246" s="1367"/>
      <c r="I246" s="1367"/>
      <c r="J246" s="79"/>
      <c r="K246" s="69"/>
    </row>
    <row r="247" spans="1:11" ht="23.25" customHeight="1">
      <c r="A247" s="1478" t="s">
        <v>267</v>
      </c>
      <c r="B247" s="22"/>
      <c r="C247" s="1330" t="s">
        <v>50</v>
      </c>
      <c r="D247" s="1331"/>
      <c r="E247" s="1331"/>
      <c r="F247" s="1331"/>
      <c r="G247" s="1331"/>
      <c r="H247" s="1332"/>
      <c r="I247" s="22"/>
      <c r="J247" s="88" t="s">
        <v>202</v>
      </c>
      <c r="K247" s="68"/>
    </row>
    <row r="248" spans="1:11" ht="23.25" customHeight="1">
      <c r="A248" s="1479"/>
      <c r="B248" s="23" t="s">
        <v>2</v>
      </c>
      <c r="C248" s="24" t="s">
        <v>5</v>
      </c>
      <c r="D248" s="25" t="s">
        <v>6</v>
      </c>
      <c r="E248" s="25" t="s">
        <v>7</v>
      </c>
      <c r="F248" s="25" t="s">
        <v>8</v>
      </c>
      <c r="G248" s="25" t="s">
        <v>9</v>
      </c>
      <c r="H248" s="25" t="s">
        <v>10</v>
      </c>
      <c r="I248" s="26" t="s">
        <v>11</v>
      </c>
      <c r="J248" s="71" t="s">
        <v>203</v>
      </c>
      <c r="K248" s="70" t="s">
        <v>204</v>
      </c>
    </row>
    <row r="249" spans="1:11" ht="23.25" customHeight="1">
      <c r="A249" s="1479"/>
      <c r="B249" s="23" t="s">
        <v>4</v>
      </c>
      <c r="C249" s="23" t="s">
        <v>13</v>
      </c>
      <c r="D249" s="26" t="s">
        <v>51</v>
      </c>
      <c r="E249" s="26" t="s">
        <v>15</v>
      </c>
      <c r="F249" s="26" t="s">
        <v>16</v>
      </c>
      <c r="G249" s="26" t="s">
        <v>17</v>
      </c>
      <c r="H249" s="26" t="s">
        <v>18</v>
      </c>
      <c r="I249" s="26" t="s">
        <v>19</v>
      </c>
      <c r="J249" s="77"/>
      <c r="K249" s="77"/>
    </row>
    <row r="250" spans="1:11" ht="23.25" customHeight="1">
      <c r="A250" s="1480"/>
      <c r="B250" s="27" t="s">
        <v>12</v>
      </c>
      <c r="C250" s="27" t="s">
        <v>12</v>
      </c>
      <c r="D250" s="28" t="s">
        <v>12</v>
      </c>
      <c r="E250" s="28" t="s">
        <v>12</v>
      </c>
      <c r="F250" s="28" t="s">
        <v>12</v>
      </c>
      <c r="G250" s="28" t="s">
        <v>12</v>
      </c>
      <c r="H250" s="28" t="s">
        <v>20</v>
      </c>
      <c r="I250" s="27" t="s">
        <v>12</v>
      </c>
      <c r="J250" s="72"/>
      <c r="K250" s="72"/>
    </row>
    <row r="251" spans="1:11" ht="23.4">
      <c r="A251" s="59" t="s">
        <v>52</v>
      </c>
      <c r="B251" s="27">
        <f t="shared" ref="B251:K251" si="18">+B13</f>
        <v>0</v>
      </c>
      <c r="C251" s="27">
        <f t="shared" si="18"/>
        <v>0</v>
      </c>
      <c r="D251" s="27">
        <f t="shared" si="18"/>
        <v>0</v>
      </c>
      <c r="E251" s="27">
        <f t="shared" si="18"/>
        <v>0</v>
      </c>
      <c r="F251" s="27">
        <f t="shared" si="18"/>
        <v>0</v>
      </c>
      <c r="G251" s="27">
        <f t="shared" si="18"/>
        <v>0</v>
      </c>
      <c r="H251" s="27">
        <f t="shared" si="18"/>
        <v>623</v>
      </c>
      <c r="I251" s="27">
        <f t="shared" si="18"/>
        <v>0</v>
      </c>
      <c r="J251" s="27">
        <f t="shared" si="18"/>
        <v>28</v>
      </c>
      <c r="K251" s="28">
        <f t="shared" si="18"/>
        <v>0</v>
      </c>
    </row>
    <row r="252" spans="1:11" ht="23.4">
      <c r="A252" s="59" t="s">
        <v>53</v>
      </c>
      <c r="B252" s="27">
        <f t="shared" ref="B252:K252" si="19">+B39</f>
        <v>0</v>
      </c>
      <c r="C252" s="27">
        <f t="shared" si="19"/>
        <v>0</v>
      </c>
      <c r="D252" s="27">
        <f t="shared" si="19"/>
        <v>0</v>
      </c>
      <c r="E252" s="27">
        <f t="shared" si="19"/>
        <v>0</v>
      </c>
      <c r="F252" s="27">
        <f t="shared" si="19"/>
        <v>0</v>
      </c>
      <c r="G252" s="27">
        <f t="shared" si="19"/>
        <v>0</v>
      </c>
      <c r="H252" s="27">
        <f t="shared" si="19"/>
        <v>623</v>
      </c>
      <c r="I252" s="27">
        <f t="shared" si="19"/>
        <v>0</v>
      </c>
      <c r="J252" s="27">
        <f t="shared" si="19"/>
        <v>50</v>
      </c>
      <c r="K252" s="28">
        <f t="shared" si="19"/>
        <v>0</v>
      </c>
    </row>
    <row r="253" spans="1:11" ht="23.4">
      <c r="A253" s="59" t="s">
        <v>54</v>
      </c>
      <c r="B253" s="27">
        <f t="shared" ref="B253:K253" si="20">+B65</f>
        <v>0</v>
      </c>
      <c r="C253" s="27">
        <f t="shared" si="20"/>
        <v>0</v>
      </c>
      <c r="D253" s="27">
        <f t="shared" si="20"/>
        <v>0</v>
      </c>
      <c r="E253" s="27">
        <f t="shared" si="20"/>
        <v>0</v>
      </c>
      <c r="F253" s="27">
        <f t="shared" si="20"/>
        <v>0</v>
      </c>
      <c r="G253" s="27">
        <f t="shared" si="20"/>
        <v>0</v>
      </c>
      <c r="H253" s="27">
        <f t="shared" si="20"/>
        <v>623</v>
      </c>
      <c r="I253" s="27">
        <f t="shared" si="20"/>
        <v>0</v>
      </c>
      <c r="J253" s="27">
        <f t="shared" si="20"/>
        <v>19</v>
      </c>
      <c r="K253" s="28">
        <f t="shared" si="20"/>
        <v>0</v>
      </c>
    </row>
    <row r="254" spans="1:11" ht="23.4">
      <c r="A254" s="59" t="s">
        <v>55</v>
      </c>
      <c r="B254" s="27">
        <f t="shared" ref="B254:K254" si="21">+B91</f>
        <v>0</v>
      </c>
      <c r="C254" s="27">
        <f t="shared" si="21"/>
        <v>0</v>
      </c>
      <c r="D254" s="27">
        <f t="shared" si="21"/>
        <v>0</v>
      </c>
      <c r="E254" s="27">
        <f t="shared" si="21"/>
        <v>0</v>
      </c>
      <c r="F254" s="27">
        <f t="shared" si="21"/>
        <v>0</v>
      </c>
      <c r="G254" s="27">
        <f t="shared" si="21"/>
        <v>0</v>
      </c>
      <c r="H254" s="27">
        <f t="shared" si="21"/>
        <v>623</v>
      </c>
      <c r="I254" s="27">
        <f t="shared" si="21"/>
        <v>0</v>
      </c>
      <c r="J254" s="27">
        <f t="shared" si="21"/>
        <v>25</v>
      </c>
      <c r="K254" s="28">
        <f t="shared" si="21"/>
        <v>0</v>
      </c>
    </row>
    <row r="255" spans="1:11" ht="23.4">
      <c r="A255" s="59" t="s">
        <v>56</v>
      </c>
      <c r="B255" s="27">
        <f t="shared" ref="B255:K255" si="22">+B117</f>
        <v>0</v>
      </c>
      <c r="C255" s="27">
        <f t="shared" si="22"/>
        <v>0</v>
      </c>
      <c r="D255" s="27">
        <f t="shared" si="22"/>
        <v>0</v>
      </c>
      <c r="E255" s="27">
        <f t="shared" si="22"/>
        <v>0</v>
      </c>
      <c r="F255" s="27">
        <f t="shared" si="22"/>
        <v>0</v>
      </c>
      <c r="G255" s="27">
        <f t="shared" si="22"/>
        <v>0</v>
      </c>
      <c r="H255" s="27">
        <f t="shared" si="22"/>
        <v>623</v>
      </c>
      <c r="I255" s="27">
        <f t="shared" si="22"/>
        <v>0</v>
      </c>
      <c r="J255" s="27">
        <f t="shared" si="22"/>
        <v>16</v>
      </c>
      <c r="K255" s="28">
        <f t="shared" si="22"/>
        <v>0</v>
      </c>
    </row>
    <row r="256" spans="1:11" ht="27" thickBot="1">
      <c r="A256" s="29" t="s">
        <v>32</v>
      </c>
      <c r="B256" s="213">
        <f t="shared" ref="B256:G256" si="23">SUM(B251:B255)</f>
        <v>0</v>
      </c>
      <c r="C256" s="213">
        <f t="shared" si="23"/>
        <v>0</v>
      </c>
      <c r="D256" s="213">
        <f t="shared" si="23"/>
        <v>0</v>
      </c>
      <c r="E256" s="213">
        <f t="shared" si="23"/>
        <v>0</v>
      </c>
      <c r="F256" s="213">
        <f t="shared" si="23"/>
        <v>0</v>
      </c>
      <c r="G256" s="213">
        <f t="shared" si="23"/>
        <v>0</v>
      </c>
      <c r="H256" s="213" t="e">
        <f>+K256/G256</f>
        <v>#DIV/0!</v>
      </c>
      <c r="I256" s="213">
        <f>SUM(I251:I255)</f>
        <v>0</v>
      </c>
      <c r="J256" s="214">
        <f>SUM(J251:J255)</f>
        <v>138</v>
      </c>
      <c r="K256" s="467">
        <f>SUM(K251:K255)</f>
        <v>0</v>
      </c>
    </row>
    <row r="257" spans="10:10" ht="23.4">
      <c r="J257" s="75"/>
    </row>
    <row r="272" spans="10:10" ht="23.4">
      <c r="J272" s="41"/>
    </row>
    <row r="273" spans="1:11" ht="23.4">
      <c r="J273" s="41"/>
    </row>
    <row r="274" spans="1:11" ht="23.4">
      <c r="A274" s="1346" t="s">
        <v>391</v>
      </c>
      <c r="B274" s="1346"/>
      <c r="C274" s="1346"/>
      <c r="D274" s="1346"/>
      <c r="E274" s="1346"/>
      <c r="F274" s="1346"/>
      <c r="G274" s="1346"/>
      <c r="H274" s="1346"/>
      <c r="I274" s="1346"/>
      <c r="J274" s="176"/>
      <c r="K274" s="176"/>
    </row>
    <row r="275" spans="1:11" ht="23.4">
      <c r="A275" s="1347" t="s">
        <v>28</v>
      </c>
      <c r="B275" s="1347"/>
      <c r="C275" s="1347"/>
      <c r="D275" s="1347"/>
      <c r="E275" s="1347"/>
      <c r="F275" s="1347"/>
      <c r="G275" s="1347"/>
      <c r="H275" s="1347"/>
      <c r="I275" s="1347"/>
      <c r="J275" s="176"/>
      <c r="K275" s="176"/>
    </row>
    <row r="276" spans="1:11" ht="23.4">
      <c r="A276" s="1371" t="s">
        <v>165</v>
      </c>
      <c r="B276" s="1371"/>
      <c r="C276" s="1371"/>
      <c r="D276" s="1371"/>
      <c r="E276" s="1371"/>
      <c r="F276" s="1371"/>
      <c r="G276" s="1371"/>
      <c r="H276" s="1371"/>
      <c r="I276" s="1371"/>
      <c r="J276" s="177"/>
      <c r="K276" s="176"/>
    </row>
    <row r="277" spans="1:11" ht="23.4">
      <c r="A277" s="1490" t="s">
        <v>28</v>
      </c>
      <c r="B277" s="178"/>
      <c r="C277" s="1340" t="s">
        <v>50</v>
      </c>
      <c r="D277" s="1341"/>
      <c r="E277" s="1341"/>
      <c r="F277" s="1341"/>
      <c r="G277" s="1341"/>
      <c r="H277" s="1342"/>
      <c r="I277" s="178"/>
      <c r="J277" s="179" t="s">
        <v>202</v>
      </c>
      <c r="K277" s="180"/>
    </row>
    <row r="278" spans="1:11" ht="23.4">
      <c r="A278" s="1491"/>
      <c r="B278" s="181" t="s">
        <v>2</v>
      </c>
      <c r="C278" s="182" t="s">
        <v>5</v>
      </c>
      <c r="D278" s="183" t="s">
        <v>6</v>
      </c>
      <c r="E278" s="183" t="s">
        <v>7</v>
      </c>
      <c r="F278" s="183" t="s">
        <v>8</v>
      </c>
      <c r="G278" s="183" t="s">
        <v>9</v>
      </c>
      <c r="H278" s="183" t="s">
        <v>10</v>
      </c>
      <c r="I278" s="184" t="s">
        <v>11</v>
      </c>
      <c r="J278" s="185" t="s">
        <v>203</v>
      </c>
      <c r="K278" s="186" t="s">
        <v>204</v>
      </c>
    </row>
    <row r="279" spans="1:11" ht="23.4">
      <c r="A279" s="1491"/>
      <c r="B279" s="181" t="s">
        <v>4</v>
      </c>
      <c r="C279" s="181" t="s">
        <v>13</v>
      </c>
      <c r="D279" s="184" t="s">
        <v>51</v>
      </c>
      <c r="E279" s="184" t="s">
        <v>15</v>
      </c>
      <c r="F279" s="184" t="s">
        <v>16</v>
      </c>
      <c r="G279" s="184" t="s">
        <v>17</v>
      </c>
      <c r="H279" s="184" t="s">
        <v>18</v>
      </c>
      <c r="I279" s="184" t="s">
        <v>19</v>
      </c>
      <c r="J279" s="187"/>
      <c r="K279" s="187"/>
    </row>
    <row r="280" spans="1:11" ht="23.4">
      <c r="A280" s="1492"/>
      <c r="B280" s="174" t="s">
        <v>12</v>
      </c>
      <c r="C280" s="174" t="s">
        <v>12</v>
      </c>
      <c r="D280" s="175" t="s">
        <v>12</v>
      </c>
      <c r="E280" s="175" t="s">
        <v>12</v>
      </c>
      <c r="F280" s="175" t="s">
        <v>12</v>
      </c>
      <c r="G280" s="175" t="s">
        <v>12</v>
      </c>
      <c r="H280" s="175" t="s">
        <v>20</v>
      </c>
      <c r="I280" s="174" t="s">
        <v>12</v>
      </c>
      <c r="J280" s="188"/>
      <c r="K280" s="188"/>
    </row>
    <row r="281" spans="1:11" ht="23.4">
      <c r="A281" s="189" t="s">
        <v>52</v>
      </c>
      <c r="B281" s="174">
        <f t="shared" ref="B281:K281" si="24">+B21</f>
        <v>543</v>
      </c>
      <c r="C281" s="174">
        <f t="shared" si="24"/>
        <v>57</v>
      </c>
      <c r="D281" s="174">
        <f t="shared" si="24"/>
        <v>187</v>
      </c>
      <c r="E281" s="174">
        <f t="shared" si="24"/>
        <v>0</v>
      </c>
      <c r="F281" s="174">
        <f t="shared" si="24"/>
        <v>0</v>
      </c>
      <c r="G281" s="174">
        <f t="shared" si="24"/>
        <v>241</v>
      </c>
      <c r="H281" s="174">
        <f t="shared" si="24"/>
        <v>12000</v>
      </c>
      <c r="I281" s="174">
        <f t="shared" si="24"/>
        <v>546</v>
      </c>
      <c r="J281" s="174">
        <f t="shared" si="24"/>
        <v>12</v>
      </c>
      <c r="K281" s="175">
        <f t="shared" si="24"/>
        <v>2892000</v>
      </c>
    </row>
    <row r="282" spans="1:11" ht="23.4">
      <c r="A282" s="189" t="s">
        <v>53</v>
      </c>
      <c r="B282" s="174">
        <f t="shared" ref="B282:K282" si="25">+B47</f>
        <v>1225</v>
      </c>
      <c r="C282" s="174">
        <f t="shared" si="25"/>
        <v>124</v>
      </c>
      <c r="D282" s="174">
        <f t="shared" si="25"/>
        <v>421</v>
      </c>
      <c r="E282" s="174">
        <f t="shared" si="25"/>
        <v>0</v>
      </c>
      <c r="F282" s="174">
        <f t="shared" si="25"/>
        <v>0</v>
      </c>
      <c r="G282" s="174">
        <f t="shared" si="25"/>
        <v>513</v>
      </c>
      <c r="H282" s="174">
        <f t="shared" si="25"/>
        <v>12000</v>
      </c>
      <c r="I282" s="174">
        <f t="shared" si="25"/>
        <v>1257</v>
      </c>
      <c r="J282" s="174">
        <f t="shared" si="25"/>
        <v>13</v>
      </c>
      <c r="K282" s="175">
        <f t="shared" si="25"/>
        <v>6156000</v>
      </c>
    </row>
    <row r="283" spans="1:11" ht="23.4">
      <c r="A283" s="189" t="s">
        <v>54</v>
      </c>
      <c r="B283" s="174">
        <f t="shared" ref="B283:K283" si="26">+B73</f>
        <v>1887</v>
      </c>
      <c r="C283" s="174">
        <f t="shared" si="26"/>
        <v>189</v>
      </c>
      <c r="D283" s="174">
        <f t="shared" si="26"/>
        <v>741</v>
      </c>
      <c r="E283" s="174">
        <f t="shared" si="26"/>
        <v>0</v>
      </c>
      <c r="F283" s="174">
        <f t="shared" si="26"/>
        <v>0</v>
      </c>
      <c r="G283" s="174">
        <f t="shared" si="26"/>
        <v>874</v>
      </c>
      <c r="H283" s="174">
        <f t="shared" si="26"/>
        <v>12000</v>
      </c>
      <c r="I283" s="174">
        <f t="shared" si="26"/>
        <v>1943</v>
      </c>
      <c r="J283" s="174">
        <f t="shared" si="26"/>
        <v>10</v>
      </c>
      <c r="K283" s="175">
        <f t="shared" si="26"/>
        <v>10488000</v>
      </c>
    </row>
    <row r="284" spans="1:11" ht="23.4">
      <c r="A284" s="189" t="s">
        <v>55</v>
      </c>
      <c r="B284" s="174">
        <f t="shared" ref="B284:K284" si="27">+B99</f>
        <v>972</v>
      </c>
      <c r="C284" s="174">
        <f t="shared" si="27"/>
        <v>187</v>
      </c>
      <c r="D284" s="174">
        <f t="shared" si="27"/>
        <v>312</v>
      </c>
      <c r="E284" s="174">
        <f t="shared" si="27"/>
        <v>0</v>
      </c>
      <c r="F284" s="174">
        <f t="shared" si="27"/>
        <v>0</v>
      </c>
      <c r="G284" s="174">
        <f t="shared" si="27"/>
        <v>427</v>
      </c>
      <c r="H284" s="174">
        <f t="shared" si="27"/>
        <v>12000</v>
      </c>
      <c r="I284" s="174">
        <f t="shared" si="27"/>
        <v>1044</v>
      </c>
      <c r="J284" s="174">
        <f t="shared" si="27"/>
        <v>112</v>
      </c>
      <c r="K284" s="175">
        <f t="shared" si="27"/>
        <v>5124000</v>
      </c>
    </row>
    <row r="285" spans="1:11" ht="23.4">
      <c r="A285" s="189" t="s">
        <v>56</v>
      </c>
      <c r="B285" s="174">
        <f t="shared" ref="B285:K285" si="28">+B125</f>
        <v>1103</v>
      </c>
      <c r="C285" s="174">
        <f t="shared" si="28"/>
        <v>174</v>
      </c>
      <c r="D285" s="174">
        <f t="shared" si="28"/>
        <v>415</v>
      </c>
      <c r="E285" s="174">
        <f t="shared" si="28"/>
        <v>0</v>
      </c>
      <c r="F285" s="174">
        <f t="shared" si="28"/>
        <v>0</v>
      </c>
      <c r="G285" s="174">
        <f t="shared" si="28"/>
        <v>542</v>
      </c>
      <c r="H285" s="174">
        <f t="shared" si="28"/>
        <v>12000</v>
      </c>
      <c r="I285" s="174">
        <f t="shared" si="28"/>
        <v>1150</v>
      </c>
      <c r="J285" s="174">
        <f t="shared" si="28"/>
        <v>11</v>
      </c>
      <c r="K285" s="175">
        <f t="shared" si="28"/>
        <v>6504000</v>
      </c>
    </row>
    <row r="286" spans="1:11" ht="27" thickBot="1">
      <c r="A286" s="190" t="s">
        <v>32</v>
      </c>
      <c r="B286" s="213">
        <f t="shared" ref="B286:G286" si="29">SUM(B281:B285)</f>
        <v>5730</v>
      </c>
      <c r="C286" s="213">
        <f t="shared" si="29"/>
        <v>731</v>
      </c>
      <c r="D286" s="213">
        <f t="shared" si="29"/>
        <v>2076</v>
      </c>
      <c r="E286" s="213">
        <f t="shared" si="29"/>
        <v>0</v>
      </c>
      <c r="F286" s="213">
        <f t="shared" si="29"/>
        <v>0</v>
      </c>
      <c r="G286" s="213">
        <f t="shared" si="29"/>
        <v>2597</v>
      </c>
      <c r="H286" s="213">
        <f>+K286/G286</f>
        <v>12000</v>
      </c>
      <c r="I286" s="213">
        <f>SUM(I281:I285)</f>
        <v>5940</v>
      </c>
      <c r="J286" s="214">
        <f>SUM(J281:J285)</f>
        <v>158</v>
      </c>
      <c r="K286" s="467">
        <f>SUM(K281:K285)</f>
        <v>31164000</v>
      </c>
    </row>
    <row r="302" spans="1:11" ht="23.4">
      <c r="J302" s="39"/>
    </row>
    <row r="303" spans="1:11" ht="23.4">
      <c r="J303" s="75"/>
    </row>
    <row r="304" spans="1:11" ht="23.4">
      <c r="A304" s="1326" t="s">
        <v>391</v>
      </c>
      <c r="B304" s="1326"/>
      <c r="C304" s="1326"/>
      <c r="D304" s="1326"/>
      <c r="E304" s="1326"/>
      <c r="F304" s="1326"/>
      <c r="G304" s="1326"/>
      <c r="H304" s="1326"/>
      <c r="I304" s="1326"/>
      <c r="J304" s="69"/>
      <c r="K304" s="69"/>
    </row>
    <row r="305" spans="1:11" ht="23.4">
      <c r="A305" s="1325" t="s">
        <v>219</v>
      </c>
      <c r="B305" s="1325"/>
      <c r="C305" s="1325"/>
      <c r="D305" s="1325"/>
      <c r="E305" s="1325"/>
      <c r="F305" s="1325"/>
      <c r="G305" s="1325"/>
      <c r="H305" s="1325"/>
      <c r="I305" s="1325"/>
      <c r="J305" s="69"/>
      <c r="K305" s="69"/>
    </row>
    <row r="306" spans="1:11" ht="23.4">
      <c r="A306" s="1367" t="s">
        <v>165</v>
      </c>
      <c r="B306" s="1367"/>
      <c r="C306" s="1367"/>
      <c r="D306" s="1367"/>
      <c r="E306" s="1367"/>
      <c r="F306" s="1367"/>
      <c r="G306" s="1367"/>
      <c r="H306" s="1367"/>
      <c r="I306" s="1367"/>
      <c r="J306" s="79"/>
      <c r="K306" s="69"/>
    </row>
    <row r="307" spans="1:11" ht="23.4">
      <c r="A307" s="1478" t="s">
        <v>255</v>
      </c>
      <c r="B307" s="22"/>
      <c r="C307" s="1330" t="s">
        <v>50</v>
      </c>
      <c r="D307" s="1331"/>
      <c r="E307" s="1331"/>
      <c r="F307" s="1331"/>
      <c r="G307" s="1331"/>
      <c r="H307" s="1332"/>
      <c r="I307" s="22"/>
      <c r="J307" s="88" t="s">
        <v>202</v>
      </c>
      <c r="K307" s="68"/>
    </row>
    <row r="308" spans="1:11" ht="23.4">
      <c r="A308" s="1479"/>
      <c r="B308" s="23" t="s">
        <v>2</v>
      </c>
      <c r="C308" s="24" t="s">
        <v>5</v>
      </c>
      <c r="D308" s="25" t="s">
        <v>6</v>
      </c>
      <c r="E308" s="25" t="s">
        <v>7</v>
      </c>
      <c r="F308" s="25" t="s">
        <v>8</v>
      </c>
      <c r="G308" s="25" t="s">
        <v>9</v>
      </c>
      <c r="H308" s="25" t="s">
        <v>10</v>
      </c>
      <c r="I308" s="26" t="s">
        <v>11</v>
      </c>
      <c r="J308" s="71" t="s">
        <v>203</v>
      </c>
      <c r="K308" s="70" t="s">
        <v>204</v>
      </c>
    </row>
    <row r="309" spans="1:11" ht="23.4">
      <c r="A309" s="1479"/>
      <c r="B309" s="23" t="s">
        <v>4</v>
      </c>
      <c r="C309" s="23" t="s">
        <v>13</v>
      </c>
      <c r="D309" s="26" t="s">
        <v>51</v>
      </c>
      <c r="E309" s="26" t="s">
        <v>15</v>
      </c>
      <c r="F309" s="26" t="s">
        <v>16</v>
      </c>
      <c r="G309" s="26" t="s">
        <v>17</v>
      </c>
      <c r="H309" s="26" t="s">
        <v>18</v>
      </c>
      <c r="I309" s="26" t="s">
        <v>19</v>
      </c>
      <c r="J309" s="77"/>
      <c r="K309" s="77"/>
    </row>
    <row r="310" spans="1:11" ht="23.4">
      <c r="A310" s="1480"/>
      <c r="B310" s="27" t="s">
        <v>12</v>
      </c>
      <c r="C310" s="27" t="s">
        <v>12</v>
      </c>
      <c r="D310" s="28" t="s">
        <v>12</v>
      </c>
      <c r="E310" s="28" t="s">
        <v>12</v>
      </c>
      <c r="F310" s="28" t="s">
        <v>12</v>
      </c>
      <c r="G310" s="28" t="s">
        <v>12</v>
      </c>
      <c r="H310" s="28" t="s">
        <v>20</v>
      </c>
      <c r="I310" s="27" t="s">
        <v>12</v>
      </c>
      <c r="J310" s="72"/>
      <c r="K310" s="72"/>
    </row>
    <row r="311" spans="1:11" ht="23.4">
      <c r="A311" s="59" t="s">
        <v>52</v>
      </c>
      <c r="B311" s="27">
        <f t="shared" ref="B311:K311" si="30">+B16</f>
        <v>231</v>
      </c>
      <c r="C311" s="27">
        <f t="shared" si="30"/>
        <v>0</v>
      </c>
      <c r="D311" s="27">
        <f t="shared" si="30"/>
        <v>0</v>
      </c>
      <c r="E311" s="27">
        <f t="shared" si="30"/>
        <v>0</v>
      </c>
      <c r="F311" s="27">
        <f t="shared" si="30"/>
        <v>0</v>
      </c>
      <c r="G311" s="27">
        <f t="shared" si="30"/>
        <v>231</v>
      </c>
      <c r="H311" s="27">
        <f t="shared" si="30"/>
        <v>174</v>
      </c>
      <c r="I311" s="27">
        <f t="shared" si="30"/>
        <v>0</v>
      </c>
      <c r="J311" s="27">
        <f t="shared" si="30"/>
        <v>29</v>
      </c>
      <c r="K311" s="28">
        <f t="shared" si="30"/>
        <v>40194</v>
      </c>
    </row>
    <row r="312" spans="1:11" ht="23.4">
      <c r="A312" s="59" t="s">
        <v>53</v>
      </c>
      <c r="B312" s="27">
        <f t="shared" ref="B312:K312" si="31">+B42</f>
        <v>21</v>
      </c>
      <c r="C312" s="27">
        <f t="shared" si="31"/>
        <v>0</v>
      </c>
      <c r="D312" s="27">
        <f t="shared" si="31"/>
        <v>0</v>
      </c>
      <c r="E312" s="27">
        <f t="shared" si="31"/>
        <v>0</v>
      </c>
      <c r="F312" s="27">
        <f t="shared" si="31"/>
        <v>0</v>
      </c>
      <c r="G312" s="27">
        <f t="shared" si="31"/>
        <v>21</v>
      </c>
      <c r="H312" s="27">
        <f t="shared" si="31"/>
        <v>174</v>
      </c>
      <c r="I312" s="27">
        <f t="shared" si="31"/>
        <v>0</v>
      </c>
      <c r="J312" s="27">
        <f t="shared" si="31"/>
        <v>3</v>
      </c>
      <c r="K312" s="28">
        <f t="shared" si="31"/>
        <v>3654</v>
      </c>
    </row>
    <row r="313" spans="1:11" ht="23.4">
      <c r="A313" s="59" t="s">
        <v>54</v>
      </c>
      <c r="B313" s="27">
        <f t="shared" ref="B313:K313" si="32">+B68</f>
        <v>21</v>
      </c>
      <c r="C313" s="27">
        <f t="shared" si="32"/>
        <v>0</v>
      </c>
      <c r="D313" s="27">
        <f t="shared" si="32"/>
        <v>0</v>
      </c>
      <c r="E313" s="27">
        <f t="shared" si="32"/>
        <v>0</v>
      </c>
      <c r="F313" s="27">
        <f t="shared" si="32"/>
        <v>0</v>
      </c>
      <c r="G313" s="27">
        <f t="shared" si="32"/>
        <v>21</v>
      </c>
      <c r="H313" s="27">
        <f t="shared" si="32"/>
        <v>174</v>
      </c>
      <c r="I313" s="27">
        <f t="shared" si="32"/>
        <v>0</v>
      </c>
      <c r="J313" s="27">
        <f t="shared" si="32"/>
        <v>14</v>
      </c>
      <c r="K313" s="28">
        <f t="shared" si="32"/>
        <v>3654</v>
      </c>
    </row>
    <row r="314" spans="1:11" ht="23.4">
      <c r="A314" s="59" t="s">
        <v>55</v>
      </c>
      <c r="B314" s="27">
        <f t="shared" ref="B314:K314" si="33">+B94</f>
        <v>0</v>
      </c>
      <c r="C314" s="27">
        <f t="shared" si="33"/>
        <v>0</v>
      </c>
      <c r="D314" s="27">
        <f t="shared" si="33"/>
        <v>0</v>
      </c>
      <c r="E314" s="27">
        <f t="shared" si="33"/>
        <v>0</v>
      </c>
      <c r="F314" s="27">
        <f t="shared" si="33"/>
        <v>0</v>
      </c>
      <c r="G314" s="27">
        <f t="shared" si="33"/>
        <v>0</v>
      </c>
      <c r="H314" s="27">
        <f t="shared" si="33"/>
        <v>174</v>
      </c>
      <c r="I314" s="27">
        <f t="shared" si="33"/>
        <v>0</v>
      </c>
      <c r="J314" s="27">
        <f t="shared" si="33"/>
        <v>0</v>
      </c>
      <c r="K314" s="28">
        <f t="shared" si="33"/>
        <v>0</v>
      </c>
    </row>
    <row r="315" spans="1:11" ht="23.4">
      <c r="A315" s="59" t="s">
        <v>56</v>
      </c>
      <c r="B315" s="27">
        <f t="shared" ref="B315:K315" si="34">+B120</f>
        <v>138</v>
      </c>
      <c r="C315" s="27">
        <f t="shared" si="34"/>
        <v>0</v>
      </c>
      <c r="D315" s="27">
        <f t="shared" si="34"/>
        <v>0</v>
      </c>
      <c r="E315" s="27">
        <f t="shared" si="34"/>
        <v>0</v>
      </c>
      <c r="F315" s="27">
        <f t="shared" si="34"/>
        <v>0</v>
      </c>
      <c r="G315" s="27">
        <f t="shared" si="34"/>
        <v>138</v>
      </c>
      <c r="H315" s="27">
        <f t="shared" si="34"/>
        <v>174</v>
      </c>
      <c r="I315" s="27">
        <f t="shared" si="34"/>
        <v>0</v>
      </c>
      <c r="J315" s="27">
        <f t="shared" si="34"/>
        <v>19</v>
      </c>
      <c r="K315" s="28">
        <f t="shared" si="34"/>
        <v>24012</v>
      </c>
    </row>
    <row r="316" spans="1:11" ht="27" thickBot="1">
      <c r="A316" s="29" t="s">
        <v>32</v>
      </c>
      <c r="B316" s="213">
        <f t="shared" ref="B316:G316" si="35">SUM(B311:B315)</f>
        <v>411</v>
      </c>
      <c r="C316" s="213">
        <f t="shared" si="35"/>
        <v>0</v>
      </c>
      <c r="D316" s="213">
        <f t="shared" si="35"/>
        <v>0</v>
      </c>
      <c r="E316" s="213">
        <f t="shared" si="35"/>
        <v>0</v>
      </c>
      <c r="F316" s="213">
        <f t="shared" si="35"/>
        <v>0</v>
      </c>
      <c r="G316" s="213">
        <f t="shared" si="35"/>
        <v>411</v>
      </c>
      <c r="H316" s="213">
        <f>+K316/G316</f>
        <v>174</v>
      </c>
      <c r="I316" s="213">
        <f>SUM(I311:I315)</f>
        <v>0</v>
      </c>
      <c r="J316" s="214">
        <f>SUM(J311:J315)</f>
        <v>65</v>
      </c>
      <c r="K316" s="467">
        <f>SUM(K311:K315)</f>
        <v>71514</v>
      </c>
    </row>
    <row r="325" spans="1:11" ht="23.4">
      <c r="J325" s="39"/>
    </row>
    <row r="326" spans="1:11" ht="23.4">
      <c r="J326" s="75"/>
    </row>
    <row r="334" spans="1:11" ht="23.4">
      <c r="A334" s="1326" t="s">
        <v>391</v>
      </c>
      <c r="B334" s="1326"/>
      <c r="C334" s="1326"/>
      <c r="D334" s="1326"/>
      <c r="E334" s="1326"/>
      <c r="F334" s="1326"/>
      <c r="G334" s="1326"/>
      <c r="H334" s="1326"/>
      <c r="I334" s="1326"/>
      <c r="J334" s="69"/>
      <c r="K334" s="69"/>
    </row>
    <row r="335" spans="1:11" ht="23.4">
      <c r="A335" s="1325" t="s">
        <v>208</v>
      </c>
      <c r="B335" s="1325"/>
      <c r="C335" s="1325"/>
      <c r="D335" s="1325"/>
      <c r="E335" s="1325"/>
      <c r="F335" s="1325"/>
      <c r="G335" s="1325"/>
      <c r="H335" s="1325"/>
      <c r="I335" s="1325"/>
      <c r="J335" s="69"/>
      <c r="K335" s="69"/>
    </row>
    <row r="336" spans="1:11" ht="23.4">
      <c r="A336" s="1367" t="s">
        <v>165</v>
      </c>
      <c r="B336" s="1367"/>
      <c r="C336" s="1367"/>
      <c r="D336" s="1367"/>
      <c r="E336" s="1367"/>
      <c r="F336" s="1367"/>
      <c r="G336" s="1367"/>
      <c r="H336" s="1367"/>
      <c r="I336" s="1367"/>
      <c r="J336" s="79"/>
      <c r="K336" s="69"/>
    </row>
    <row r="337" spans="1:11" ht="23.4">
      <c r="A337" s="1478" t="s">
        <v>256</v>
      </c>
      <c r="B337" s="22"/>
      <c r="C337" s="1330" t="s">
        <v>50</v>
      </c>
      <c r="D337" s="1331"/>
      <c r="E337" s="1331"/>
      <c r="F337" s="1331"/>
      <c r="G337" s="1331"/>
      <c r="H337" s="1332"/>
      <c r="I337" s="22"/>
      <c r="J337" s="88" t="s">
        <v>202</v>
      </c>
      <c r="K337" s="68"/>
    </row>
    <row r="338" spans="1:11" ht="23.4">
      <c r="A338" s="1479"/>
      <c r="B338" s="23" t="s">
        <v>2</v>
      </c>
      <c r="C338" s="24" t="s">
        <v>5</v>
      </c>
      <c r="D338" s="25" t="s">
        <v>6</v>
      </c>
      <c r="E338" s="25" t="s">
        <v>7</v>
      </c>
      <c r="F338" s="25" t="s">
        <v>8</v>
      </c>
      <c r="G338" s="25" t="s">
        <v>9</v>
      </c>
      <c r="H338" s="25" t="s">
        <v>10</v>
      </c>
      <c r="I338" s="26" t="s">
        <v>11</v>
      </c>
      <c r="J338" s="71" t="s">
        <v>203</v>
      </c>
      <c r="K338" s="70" t="s">
        <v>204</v>
      </c>
    </row>
    <row r="339" spans="1:11" ht="23.4">
      <c r="A339" s="1479"/>
      <c r="B339" s="23" t="s">
        <v>4</v>
      </c>
      <c r="C339" s="23" t="s">
        <v>13</v>
      </c>
      <c r="D339" s="26" t="s">
        <v>51</v>
      </c>
      <c r="E339" s="26" t="s">
        <v>15</v>
      </c>
      <c r="F339" s="26" t="s">
        <v>16</v>
      </c>
      <c r="G339" s="26" t="s">
        <v>17</v>
      </c>
      <c r="H339" s="26" t="s">
        <v>18</v>
      </c>
      <c r="I339" s="26" t="s">
        <v>19</v>
      </c>
      <c r="J339" s="77"/>
      <c r="K339" s="77"/>
    </row>
    <row r="340" spans="1:11" ht="23.4">
      <c r="A340" s="1480"/>
      <c r="B340" s="27" t="s">
        <v>12</v>
      </c>
      <c r="C340" s="27" t="s">
        <v>12</v>
      </c>
      <c r="D340" s="28" t="s">
        <v>12</v>
      </c>
      <c r="E340" s="28" t="s">
        <v>12</v>
      </c>
      <c r="F340" s="28" t="s">
        <v>12</v>
      </c>
      <c r="G340" s="28" t="s">
        <v>12</v>
      </c>
      <c r="H340" s="28" t="s">
        <v>20</v>
      </c>
      <c r="I340" s="27" t="s">
        <v>12</v>
      </c>
      <c r="J340" s="72"/>
      <c r="K340" s="72"/>
    </row>
    <row r="341" spans="1:11" ht="23.4">
      <c r="A341" s="59" t="s">
        <v>52</v>
      </c>
      <c r="B341" s="27">
        <f t="shared" ref="B341:K341" si="36">+B17</f>
        <v>0</v>
      </c>
      <c r="C341" s="27">
        <f t="shared" si="36"/>
        <v>0</v>
      </c>
      <c r="D341" s="27">
        <f t="shared" si="36"/>
        <v>0</v>
      </c>
      <c r="E341" s="27">
        <f t="shared" si="36"/>
        <v>0</v>
      </c>
      <c r="F341" s="27">
        <f t="shared" si="36"/>
        <v>0</v>
      </c>
      <c r="G341" s="27">
        <f t="shared" si="36"/>
        <v>0</v>
      </c>
      <c r="H341" s="27">
        <f t="shared" si="36"/>
        <v>145</v>
      </c>
      <c r="I341" s="27">
        <f t="shared" si="36"/>
        <v>0</v>
      </c>
      <c r="J341" s="27">
        <f t="shared" si="36"/>
        <v>0</v>
      </c>
      <c r="K341" s="38">
        <f t="shared" si="36"/>
        <v>0</v>
      </c>
    </row>
    <row r="342" spans="1:11" ht="23.4">
      <c r="A342" s="59" t="s">
        <v>53</v>
      </c>
      <c r="B342" s="27">
        <f t="shared" ref="B342:K342" si="37">+B43</f>
        <v>0</v>
      </c>
      <c r="C342" s="27">
        <f t="shared" si="37"/>
        <v>0</v>
      </c>
      <c r="D342" s="27">
        <f t="shared" si="37"/>
        <v>0</v>
      </c>
      <c r="E342" s="27">
        <f t="shared" si="37"/>
        <v>0</v>
      </c>
      <c r="F342" s="27">
        <f t="shared" si="37"/>
        <v>0</v>
      </c>
      <c r="G342" s="27">
        <f t="shared" si="37"/>
        <v>0</v>
      </c>
      <c r="H342" s="27">
        <f t="shared" si="37"/>
        <v>145</v>
      </c>
      <c r="I342" s="27">
        <f t="shared" si="37"/>
        <v>0</v>
      </c>
      <c r="J342" s="27">
        <f t="shared" si="37"/>
        <v>0</v>
      </c>
      <c r="K342" s="28">
        <f t="shared" si="37"/>
        <v>0</v>
      </c>
    </row>
    <row r="343" spans="1:11" ht="23.4">
      <c r="A343" s="59" t="s">
        <v>54</v>
      </c>
      <c r="B343" s="27">
        <f t="shared" ref="B343:K343" si="38">+B69</f>
        <v>0</v>
      </c>
      <c r="C343" s="27">
        <f t="shared" si="38"/>
        <v>0</v>
      </c>
      <c r="D343" s="27">
        <f t="shared" si="38"/>
        <v>0</v>
      </c>
      <c r="E343" s="27">
        <f t="shared" si="38"/>
        <v>0</v>
      </c>
      <c r="F343" s="27">
        <f t="shared" si="38"/>
        <v>0</v>
      </c>
      <c r="G343" s="27">
        <f t="shared" si="38"/>
        <v>0</v>
      </c>
      <c r="H343" s="27">
        <f t="shared" si="38"/>
        <v>145</v>
      </c>
      <c r="I343" s="27">
        <f t="shared" si="38"/>
        <v>0</v>
      </c>
      <c r="J343" s="27">
        <f t="shared" si="38"/>
        <v>0</v>
      </c>
      <c r="K343" s="28">
        <f t="shared" si="38"/>
        <v>0</v>
      </c>
    </row>
    <row r="344" spans="1:11" ht="23.4">
      <c r="A344" s="59" t="s">
        <v>55</v>
      </c>
      <c r="B344" s="27">
        <f t="shared" ref="B344:K344" si="39">+B95</f>
        <v>0</v>
      </c>
      <c r="C344" s="27">
        <f t="shared" si="39"/>
        <v>0</v>
      </c>
      <c r="D344" s="27">
        <f t="shared" si="39"/>
        <v>0</v>
      </c>
      <c r="E344" s="27">
        <f t="shared" si="39"/>
        <v>0</v>
      </c>
      <c r="F344" s="27">
        <f t="shared" si="39"/>
        <v>0</v>
      </c>
      <c r="G344" s="27">
        <f t="shared" si="39"/>
        <v>0</v>
      </c>
      <c r="H344" s="27">
        <f t="shared" si="39"/>
        <v>145</v>
      </c>
      <c r="I344" s="27">
        <f t="shared" si="39"/>
        <v>0</v>
      </c>
      <c r="J344" s="27">
        <f t="shared" si="39"/>
        <v>0</v>
      </c>
      <c r="K344" s="28">
        <f t="shared" si="39"/>
        <v>0</v>
      </c>
    </row>
    <row r="345" spans="1:11" ht="23.4">
      <c r="A345" s="59" t="s">
        <v>56</v>
      </c>
      <c r="B345" s="27">
        <f t="shared" ref="B345:K345" si="40">+B121</f>
        <v>0</v>
      </c>
      <c r="C345" s="27">
        <f t="shared" si="40"/>
        <v>0</v>
      </c>
      <c r="D345" s="27">
        <f t="shared" si="40"/>
        <v>0</v>
      </c>
      <c r="E345" s="27">
        <f t="shared" si="40"/>
        <v>0</v>
      </c>
      <c r="F345" s="27">
        <f t="shared" si="40"/>
        <v>0</v>
      </c>
      <c r="G345" s="27">
        <f t="shared" si="40"/>
        <v>0</v>
      </c>
      <c r="H345" s="27">
        <f t="shared" si="40"/>
        <v>145</v>
      </c>
      <c r="I345" s="27">
        <f t="shared" si="40"/>
        <v>0</v>
      </c>
      <c r="J345" s="27">
        <f t="shared" si="40"/>
        <v>0</v>
      </c>
      <c r="K345" s="28">
        <f t="shared" si="40"/>
        <v>0</v>
      </c>
    </row>
    <row r="346" spans="1:11" ht="27" thickBot="1">
      <c r="A346" s="29" t="s">
        <v>32</v>
      </c>
      <c r="B346" s="213">
        <f t="shared" ref="B346:G346" si="41">SUM(B341:B345)</f>
        <v>0</v>
      </c>
      <c r="C346" s="213">
        <f t="shared" si="41"/>
        <v>0</v>
      </c>
      <c r="D346" s="213">
        <f t="shared" si="41"/>
        <v>0</v>
      </c>
      <c r="E346" s="213">
        <f t="shared" si="41"/>
        <v>0</v>
      </c>
      <c r="F346" s="213">
        <f t="shared" si="41"/>
        <v>0</v>
      </c>
      <c r="G346" s="213">
        <f t="shared" si="41"/>
        <v>0</v>
      </c>
      <c r="H346" s="213" t="e">
        <f>+K346/G346</f>
        <v>#DIV/0!</v>
      </c>
      <c r="I346" s="213">
        <f>SUM(I341:I345)</f>
        <v>0</v>
      </c>
      <c r="J346" s="214">
        <f>SUM(J341:J345)</f>
        <v>0</v>
      </c>
      <c r="K346" s="467">
        <f>SUM(K341:K345)</f>
        <v>0</v>
      </c>
    </row>
    <row r="348" spans="1:11" ht="23.4">
      <c r="J348" s="100"/>
    </row>
    <row r="349" spans="1:11">
      <c r="J349" s="99"/>
    </row>
    <row r="350" spans="1:11">
      <c r="J350" s="99"/>
    </row>
    <row r="351" spans="1:11">
      <c r="J351" s="99"/>
    </row>
    <row r="352" spans="1:11">
      <c r="J352" s="99"/>
    </row>
    <row r="353" spans="1:11">
      <c r="J353" s="99"/>
    </row>
    <row r="354" spans="1:11">
      <c r="J354" s="99"/>
    </row>
    <row r="355" spans="1:11">
      <c r="J355" s="99"/>
    </row>
    <row r="356" spans="1:11" ht="23.4">
      <c r="A356" s="1326" t="s">
        <v>391</v>
      </c>
      <c r="B356" s="1326"/>
      <c r="C356" s="1326"/>
      <c r="D356" s="1326"/>
      <c r="E356" s="1326"/>
      <c r="F356" s="1326"/>
      <c r="G356" s="1326"/>
      <c r="H356" s="1326"/>
      <c r="I356" s="1326"/>
      <c r="J356" s="69"/>
      <c r="K356" s="69"/>
    </row>
    <row r="357" spans="1:11" ht="23.4">
      <c r="A357" s="1325" t="s">
        <v>218</v>
      </c>
      <c r="B357" s="1325"/>
      <c r="C357" s="1325"/>
      <c r="D357" s="1325"/>
      <c r="E357" s="1325"/>
      <c r="F357" s="1325"/>
      <c r="G357" s="1325"/>
      <c r="H357" s="1325"/>
      <c r="I357" s="1325"/>
      <c r="J357" s="69"/>
      <c r="K357" s="69"/>
    </row>
    <row r="358" spans="1:11" ht="23.4">
      <c r="A358" s="1367" t="s">
        <v>165</v>
      </c>
      <c r="B358" s="1367"/>
      <c r="C358" s="1367"/>
      <c r="D358" s="1367"/>
      <c r="E358" s="1367"/>
      <c r="F358" s="1367"/>
      <c r="G358" s="1367"/>
      <c r="H358" s="1367"/>
      <c r="I358" s="1367"/>
      <c r="J358" s="79"/>
      <c r="K358" s="69"/>
    </row>
    <row r="359" spans="1:11" ht="23.4">
      <c r="A359" s="1468" t="s">
        <v>218</v>
      </c>
      <c r="B359" s="22"/>
      <c r="C359" s="1330" t="s">
        <v>50</v>
      </c>
      <c r="D359" s="1331"/>
      <c r="E359" s="1331"/>
      <c r="F359" s="1331"/>
      <c r="G359" s="1331"/>
      <c r="H359" s="1332"/>
      <c r="I359" s="22"/>
      <c r="J359" s="88" t="s">
        <v>202</v>
      </c>
      <c r="K359" s="68"/>
    </row>
    <row r="360" spans="1:11" ht="23.4">
      <c r="A360" s="1469"/>
      <c r="B360" s="23" t="s">
        <v>2</v>
      </c>
      <c r="C360" s="24" t="s">
        <v>5</v>
      </c>
      <c r="D360" s="25" t="s">
        <v>6</v>
      </c>
      <c r="E360" s="25" t="s">
        <v>7</v>
      </c>
      <c r="F360" s="25" t="s">
        <v>8</v>
      </c>
      <c r="G360" s="25" t="s">
        <v>9</v>
      </c>
      <c r="H360" s="25" t="s">
        <v>10</v>
      </c>
      <c r="I360" s="26" t="s">
        <v>11</v>
      </c>
      <c r="J360" s="71" t="s">
        <v>203</v>
      </c>
      <c r="K360" s="70" t="s">
        <v>204</v>
      </c>
    </row>
    <row r="361" spans="1:11" ht="23.4">
      <c r="A361" s="1469"/>
      <c r="B361" s="23" t="s">
        <v>4</v>
      </c>
      <c r="C361" s="23" t="s">
        <v>13</v>
      </c>
      <c r="D361" s="26" t="s">
        <v>51</v>
      </c>
      <c r="E361" s="26" t="s">
        <v>15</v>
      </c>
      <c r="F361" s="26" t="s">
        <v>16</v>
      </c>
      <c r="G361" s="26" t="s">
        <v>17</v>
      </c>
      <c r="H361" s="26" t="s">
        <v>18</v>
      </c>
      <c r="I361" s="26" t="s">
        <v>19</v>
      </c>
      <c r="J361" s="77"/>
      <c r="K361" s="77"/>
    </row>
    <row r="362" spans="1:11" ht="23.4">
      <c r="A362" s="1470"/>
      <c r="B362" s="27" t="s">
        <v>12</v>
      </c>
      <c r="C362" s="27" t="s">
        <v>12</v>
      </c>
      <c r="D362" s="28" t="s">
        <v>12</v>
      </c>
      <c r="E362" s="28" t="s">
        <v>12</v>
      </c>
      <c r="F362" s="28" t="s">
        <v>12</v>
      </c>
      <c r="G362" s="28" t="s">
        <v>12</v>
      </c>
      <c r="H362" s="28" t="s">
        <v>20</v>
      </c>
      <c r="I362" s="27" t="s">
        <v>12</v>
      </c>
      <c r="J362" s="72"/>
      <c r="K362" s="72"/>
    </row>
    <row r="363" spans="1:11" ht="23.4">
      <c r="A363" s="59" t="s">
        <v>52</v>
      </c>
      <c r="B363" s="27">
        <f t="shared" ref="B363:J363" si="42">+B22</f>
        <v>36</v>
      </c>
      <c r="C363" s="27">
        <f t="shared" si="42"/>
        <v>0</v>
      </c>
      <c r="D363" s="27">
        <f t="shared" si="42"/>
        <v>0</v>
      </c>
      <c r="E363" s="27">
        <f t="shared" si="42"/>
        <v>0</v>
      </c>
      <c r="F363" s="27">
        <f t="shared" si="42"/>
        <v>0</v>
      </c>
      <c r="G363" s="27">
        <f t="shared" si="42"/>
        <v>0</v>
      </c>
      <c r="H363" s="27">
        <f t="shared" si="42"/>
        <v>0</v>
      </c>
      <c r="I363" s="27">
        <f t="shared" si="42"/>
        <v>36</v>
      </c>
      <c r="J363" s="27">
        <f t="shared" si="42"/>
        <v>6</v>
      </c>
      <c r="K363" s="27">
        <f>+H363*G363</f>
        <v>0</v>
      </c>
    </row>
    <row r="364" spans="1:11" ht="23.4">
      <c r="A364" s="59" t="s">
        <v>53</v>
      </c>
      <c r="B364" s="27">
        <f t="shared" ref="B364:J364" si="43">+B49</f>
        <v>58</v>
      </c>
      <c r="C364" s="27">
        <f t="shared" si="43"/>
        <v>0</v>
      </c>
      <c r="D364" s="27">
        <f t="shared" si="43"/>
        <v>0</v>
      </c>
      <c r="E364" s="27">
        <f t="shared" si="43"/>
        <v>0</v>
      </c>
      <c r="F364" s="27">
        <f t="shared" si="43"/>
        <v>0</v>
      </c>
      <c r="G364" s="27">
        <f t="shared" si="43"/>
        <v>0</v>
      </c>
      <c r="H364" s="27">
        <f t="shared" si="43"/>
        <v>53</v>
      </c>
      <c r="I364" s="27">
        <f t="shared" si="43"/>
        <v>58</v>
      </c>
      <c r="J364" s="27">
        <f t="shared" si="43"/>
        <v>17</v>
      </c>
      <c r="K364" s="173">
        <f>+G364*H364</f>
        <v>0</v>
      </c>
    </row>
    <row r="365" spans="1:11" ht="23.4">
      <c r="A365" s="59" t="s">
        <v>54</v>
      </c>
      <c r="B365" s="27">
        <f t="shared" ref="B365:I365" si="44">+B74</f>
        <v>32</v>
      </c>
      <c r="C365" s="27">
        <f t="shared" si="44"/>
        <v>0</v>
      </c>
      <c r="D365" s="27">
        <f t="shared" si="44"/>
        <v>0</v>
      </c>
      <c r="E365" s="27">
        <f t="shared" si="44"/>
        <v>0</v>
      </c>
      <c r="F365" s="27">
        <f t="shared" si="44"/>
        <v>0</v>
      </c>
      <c r="G365" s="27">
        <f t="shared" si="44"/>
        <v>0</v>
      </c>
      <c r="H365" s="27">
        <f t="shared" si="44"/>
        <v>9</v>
      </c>
      <c r="I365" s="27">
        <f t="shared" si="44"/>
        <v>32</v>
      </c>
      <c r="J365" s="27">
        <v>0</v>
      </c>
      <c r="K365" s="38">
        <f>+K74</f>
        <v>0</v>
      </c>
    </row>
    <row r="366" spans="1:11" ht="23.4">
      <c r="A366" s="59" t="s">
        <v>55</v>
      </c>
      <c r="B366" s="27">
        <f t="shared" ref="B366:J366" si="45">+B100</f>
        <v>135</v>
      </c>
      <c r="C366" s="27">
        <f t="shared" si="45"/>
        <v>0</v>
      </c>
      <c r="D366" s="27">
        <f t="shared" si="45"/>
        <v>0</v>
      </c>
      <c r="E366" s="27">
        <f t="shared" si="45"/>
        <v>0</v>
      </c>
      <c r="F366" s="27">
        <f t="shared" si="45"/>
        <v>0</v>
      </c>
      <c r="G366" s="27">
        <f t="shared" si="45"/>
        <v>0</v>
      </c>
      <c r="H366" s="27">
        <f t="shared" si="45"/>
        <v>0</v>
      </c>
      <c r="I366" s="27">
        <f t="shared" si="45"/>
        <v>135</v>
      </c>
      <c r="J366" s="27">
        <f t="shared" si="45"/>
        <v>18</v>
      </c>
      <c r="K366" s="28">
        <f>+H366*G366</f>
        <v>0</v>
      </c>
    </row>
    <row r="367" spans="1:11" ht="23.4">
      <c r="A367" s="59" t="s">
        <v>56</v>
      </c>
      <c r="B367" s="27">
        <f t="shared" ref="B367:J367" si="46">+B126</f>
        <v>38</v>
      </c>
      <c r="C367" s="27">
        <f t="shared" si="46"/>
        <v>0</v>
      </c>
      <c r="D367" s="27">
        <f t="shared" si="46"/>
        <v>0</v>
      </c>
      <c r="E367" s="27">
        <f t="shared" si="46"/>
        <v>0</v>
      </c>
      <c r="F367" s="27">
        <f t="shared" si="46"/>
        <v>0</v>
      </c>
      <c r="G367" s="27">
        <f t="shared" si="46"/>
        <v>0</v>
      </c>
      <c r="H367" s="27">
        <f t="shared" si="46"/>
        <v>0</v>
      </c>
      <c r="I367" s="27">
        <f t="shared" si="46"/>
        <v>38</v>
      </c>
      <c r="J367" s="27">
        <f t="shared" si="46"/>
        <v>8</v>
      </c>
      <c r="K367" s="28">
        <f>+H367*G367</f>
        <v>0</v>
      </c>
    </row>
    <row r="368" spans="1:11" ht="27" thickBot="1">
      <c r="A368" s="29" t="s">
        <v>32</v>
      </c>
      <c r="B368" s="213">
        <f t="shared" ref="B368:G368" si="47">SUM(B363:B367)</f>
        <v>299</v>
      </c>
      <c r="C368" s="213">
        <f t="shared" si="47"/>
        <v>0</v>
      </c>
      <c r="D368" s="213">
        <f t="shared" si="47"/>
        <v>0</v>
      </c>
      <c r="E368" s="213">
        <f t="shared" si="47"/>
        <v>0</v>
      </c>
      <c r="F368" s="213">
        <f t="shared" si="47"/>
        <v>0</v>
      </c>
      <c r="G368" s="213">
        <f t="shared" si="47"/>
        <v>0</v>
      </c>
      <c r="H368" s="213" t="e">
        <f>+K368/G368</f>
        <v>#DIV/0!</v>
      </c>
      <c r="I368" s="213">
        <f>SUM(I363:I367)</f>
        <v>299</v>
      </c>
      <c r="J368" s="214">
        <f>SUM(J363:J367)</f>
        <v>49</v>
      </c>
      <c r="K368" s="467">
        <f>SUM(K363:K367)</f>
        <v>0</v>
      </c>
    </row>
    <row r="369" spans="1:11" ht="23.4">
      <c r="J369" s="39"/>
    </row>
    <row r="370" spans="1:11" ht="23.4">
      <c r="J370" s="39"/>
    </row>
    <row r="376" spans="1:11" ht="23.4">
      <c r="A376" s="1326" t="s">
        <v>391</v>
      </c>
      <c r="B376" s="1326"/>
      <c r="C376" s="1326"/>
      <c r="D376" s="1326"/>
      <c r="E376" s="1326"/>
      <c r="F376" s="1326"/>
      <c r="G376" s="1326"/>
      <c r="H376" s="1326"/>
      <c r="I376" s="1326"/>
      <c r="J376" s="69"/>
      <c r="K376" s="69"/>
    </row>
    <row r="377" spans="1:11" ht="23.4">
      <c r="A377" s="1325" t="s">
        <v>190</v>
      </c>
      <c r="B377" s="1325"/>
      <c r="C377" s="1325"/>
      <c r="D377" s="1325"/>
      <c r="E377" s="1325"/>
      <c r="F377" s="1325"/>
      <c r="G377" s="1325"/>
      <c r="H377" s="1325"/>
      <c r="I377" s="1325"/>
      <c r="J377" s="69"/>
      <c r="K377" s="69"/>
    </row>
    <row r="378" spans="1:11" ht="23.4">
      <c r="A378" s="1367" t="s">
        <v>165</v>
      </c>
      <c r="B378" s="1367"/>
      <c r="C378" s="1367"/>
      <c r="D378" s="1367"/>
      <c r="E378" s="1367"/>
      <c r="F378" s="1367"/>
      <c r="G378" s="1367"/>
      <c r="H378" s="1367"/>
      <c r="I378" s="1367"/>
      <c r="J378" s="79"/>
      <c r="K378" s="69"/>
    </row>
    <row r="379" spans="1:11" ht="23.25" customHeight="1">
      <c r="A379" s="1468" t="s">
        <v>190</v>
      </c>
      <c r="B379" s="22"/>
      <c r="C379" s="1330" t="s">
        <v>50</v>
      </c>
      <c r="D379" s="1331"/>
      <c r="E379" s="1331"/>
      <c r="F379" s="1331"/>
      <c r="G379" s="1331"/>
      <c r="H379" s="1332"/>
      <c r="I379" s="22"/>
      <c r="J379" s="88" t="s">
        <v>202</v>
      </c>
      <c r="K379" s="68"/>
    </row>
    <row r="380" spans="1:11" ht="23.25" customHeight="1">
      <c r="A380" s="1469"/>
      <c r="B380" s="23" t="s">
        <v>2</v>
      </c>
      <c r="C380" s="24" t="s">
        <v>5</v>
      </c>
      <c r="D380" s="25" t="s">
        <v>6</v>
      </c>
      <c r="E380" s="25" t="s">
        <v>7</v>
      </c>
      <c r="F380" s="25" t="s">
        <v>8</v>
      </c>
      <c r="G380" s="25" t="s">
        <v>9</v>
      </c>
      <c r="H380" s="25" t="s">
        <v>10</v>
      </c>
      <c r="I380" s="26" t="s">
        <v>11</v>
      </c>
      <c r="J380" s="71" t="s">
        <v>203</v>
      </c>
      <c r="K380" s="70" t="s">
        <v>204</v>
      </c>
    </row>
    <row r="381" spans="1:11" ht="23.25" customHeight="1">
      <c r="A381" s="1469"/>
      <c r="B381" s="23" t="s">
        <v>4</v>
      </c>
      <c r="C381" s="23" t="s">
        <v>13</v>
      </c>
      <c r="D381" s="26" t="s">
        <v>51</v>
      </c>
      <c r="E381" s="26" t="s">
        <v>15</v>
      </c>
      <c r="F381" s="26" t="s">
        <v>16</v>
      </c>
      <c r="G381" s="26" t="s">
        <v>17</v>
      </c>
      <c r="H381" s="26" t="s">
        <v>18</v>
      </c>
      <c r="I381" s="26" t="s">
        <v>19</v>
      </c>
      <c r="J381" s="77"/>
      <c r="K381" s="77"/>
    </row>
    <row r="382" spans="1:11" ht="23.25" customHeight="1">
      <c r="A382" s="1470"/>
      <c r="B382" s="27" t="s">
        <v>12</v>
      </c>
      <c r="C382" s="27" t="s">
        <v>12</v>
      </c>
      <c r="D382" s="28" t="s">
        <v>12</v>
      </c>
      <c r="E382" s="28" t="s">
        <v>12</v>
      </c>
      <c r="F382" s="28" t="s">
        <v>12</v>
      </c>
      <c r="G382" s="28" t="s">
        <v>12</v>
      </c>
      <c r="H382" s="28" t="s">
        <v>20</v>
      </c>
      <c r="I382" s="27" t="s">
        <v>12</v>
      </c>
      <c r="J382" s="72"/>
      <c r="K382" s="72"/>
    </row>
    <row r="383" spans="1:11" ht="23.4">
      <c r="A383" s="59" t="s">
        <v>52</v>
      </c>
      <c r="B383" s="27">
        <f t="shared" ref="B383:J383" si="48">+B18</f>
        <v>0</v>
      </c>
      <c r="C383" s="27">
        <f t="shared" si="48"/>
        <v>0</v>
      </c>
      <c r="D383" s="27">
        <f t="shared" si="48"/>
        <v>0</v>
      </c>
      <c r="E383" s="27">
        <f t="shared" si="48"/>
        <v>0</v>
      </c>
      <c r="F383" s="27">
        <f t="shared" si="48"/>
        <v>0</v>
      </c>
      <c r="G383" s="27">
        <f t="shared" si="48"/>
        <v>0</v>
      </c>
      <c r="H383" s="27">
        <f t="shared" si="48"/>
        <v>0</v>
      </c>
      <c r="I383" s="27">
        <f t="shared" si="48"/>
        <v>0</v>
      </c>
      <c r="J383" s="27">
        <f t="shared" si="48"/>
        <v>0</v>
      </c>
      <c r="K383" s="38"/>
    </row>
    <row r="384" spans="1:11" ht="23.4">
      <c r="A384" s="59" t="s">
        <v>53</v>
      </c>
      <c r="B384" s="27">
        <f t="shared" ref="B384:J384" si="49">+B44</f>
        <v>0</v>
      </c>
      <c r="C384" s="27">
        <f t="shared" si="49"/>
        <v>0</v>
      </c>
      <c r="D384" s="27">
        <f t="shared" si="49"/>
        <v>0</v>
      </c>
      <c r="E384" s="27">
        <f t="shared" si="49"/>
        <v>0</v>
      </c>
      <c r="F384" s="27">
        <f t="shared" si="49"/>
        <v>0</v>
      </c>
      <c r="G384" s="27">
        <f t="shared" si="49"/>
        <v>0</v>
      </c>
      <c r="H384" s="27">
        <f t="shared" si="49"/>
        <v>0</v>
      </c>
      <c r="I384" s="27">
        <f t="shared" si="49"/>
        <v>0</v>
      </c>
      <c r="J384" s="27">
        <f t="shared" si="49"/>
        <v>0</v>
      </c>
      <c r="K384" s="28"/>
    </row>
    <row r="385" spans="1:11" ht="23.4">
      <c r="A385" s="59" t="s">
        <v>54</v>
      </c>
      <c r="B385" s="27">
        <f t="shared" ref="B385:J385" si="50">+B70</f>
        <v>0</v>
      </c>
      <c r="C385" s="27">
        <f t="shared" si="50"/>
        <v>0</v>
      </c>
      <c r="D385" s="27">
        <f t="shared" si="50"/>
        <v>0</v>
      </c>
      <c r="E385" s="27">
        <f t="shared" si="50"/>
        <v>0</v>
      </c>
      <c r="F385" s="27">
        <f t="shared" si="50"/>
        <v>0</v>
      </c>
      <c r="G385" s="27">
        <f t="shared" si="50"/>
        <v>0</v>
      </c>
      <c r="H385" s="27">
        <f t="shared" si="50"/>
        <v>0</v>
      </c>
      <c r="I385" s="27">
        <f t="shared" si="50"/>
        <v>0</v>
      </c>
      <c r="J385" s="27">
        <f t="shared" si="50"/>
        <v>0</v>
      </c>
      <c r="K385" s="38">
        <f>+H385*G385</f>
        <v>0</v>
      </c>
    </row>
    <row r="386" spans="1:11" ht="23.4">
      <c r="A386" s="59" t="s">
        <v>55</v>
      </c>
      <c r="B386" s="27">
        <f t="shared" ref="B386:K386" si="51">+B96</f>
        <v>0</v>
      </c>
      <c r="C386" s="27">
        <f t="shared" si="51"/>
        <v>0</v>
      </c>
      <c r="D386" s="27">
        <f t="shared" si="51"/>
        <v>0</v>
      </c>
      <c r="E386" s="27">
        <f t="shared" si="51"/>
        <v>0</v>
      </c>
      <c r="F386" s="27">
        <f t="shared" si="51"/>
        <v>0</v>
      </c>
      <c r="G386" s="27">
        <f t="shared" si="51"/>
        <v>0</v>
      </c>
      <c r="H386" s="27">
        <f t="shared" si="51"/>
        <v>0</v>
      </c>
      <c r="I386" s="27">
        <f t="shared" si="51"/>
        <v>0</v>
      </c>
      <c r="J386" s="27">
        <f t="shared" si="51"/>
        <v>0</v>
      </c>
      <c r="K386" s="27">
        <f t="shared" si="51"/>
        <v>0</v>
      </c>
    </row>
    <row r="387" spans="1:11" ht="23.4">
      <c r="A387" s="59" t="s">
        <v>56</v>
      </c>
      <c r="B387" s="27">
        <f t="shared" ref="B387:K387" si="52">+B122</f>
        <v>0</v>
      </c>
      <c r="C387" s="27">
        <f t="shared" si="52"/>
        <v>0</v>
      </c>
      <c r="D387" s="27">
        <f t="shared" si="52"/>
        <v>0</v>
      </c>
      <c r="E387" s="27">
        <f t="shared" si="52"/>
        <v>0</v>
      </c>
      <c r="F387" s="27">
        <f t="shared" si="52"/>
        <v>0</v>
      </c>
      <c r="G387" s="27">
        <f t="shared" si="52"/>
        <v>0</v>
      </c>
      <c r="H387" s="27">
        <f t="shared" si="52"/>
        <v>0</v>
      </c>
      <c r="I387" s="27">
        <f t="shared" si="52"/>
        <v>0</v>
      </c>
      <c r="J387" s="27">
        <f t="shared" si="52"/>
        <v>0</v>
      </c>
      <c r="K387" s="27">
        <f t="shared" si="52"/>
        <v>0</v>
      </c>
    </row>
    <row r="388" spans="1:11" ht="27" thickBot="1">
      <c r="A388" s="29" t="s">
        <v>32</v>
      </c>
      <c r="B388" s="213">
        <f t="shared" ref="B388:G388" si="53">SUM(B383:B387)</f>
        <v>0</v>
      </c>
      <c r="C388" s="213">
        <f t="shared" si="53"/>
        <v>0</v>
      </c>
      <c r="D388" s="213">
        <f t="shared" si="53"/>
        <v>0</v>
      </c>
      <c r="E388" s="213">
        <f t="shared" si="53"/>
        <v>0</v>
      </c>
      <c r="F388" s="213">
        <f t="shared" si="53"/>
        <v>0</v>
      </c>
      <c r="G388" s="213">
        <f t="shared" si="53"/>
        <v>0</v>
      </c>
      <c r="H388" s="213" t="e">
        <f>+K388/G388</f>
        <v>#DIV/0!</v>
      </c>
      <c r="I388" s="213">
        <f>SUM(I383:I387)</f>
        <v>0</v>
      </c>
      <c r="J388" s="214">
        <f>SUM(J383:J387)</f>
        <v>0</v>
      </c>
      <c r="K388" s="467">
        <f>SUM(K383:K387)</f>
        <v>0</v>
      </c>
    </row>
    <row r="389" spans="1:11" ht="23.4">
      <c r="J389" s="39"/>
    </row>
    <row r="390" spans="1:11">
      <c r="J390" s="69"/>
    </row>
    <row r="396" spans="1:11">
      <c r="J396" s="69"/>
    </row>
    <row r="397" spans="1:11">
      <c r="J397" s="69"/>
    </row>
    <row r="398" spans="1:11" ht="23.4">
      <c r="A398" s="1349" t="s">
        <v>391</v>
      </c>
      <c r="B398" s="1349"/>
      <c r="C398" s="1349"/>
      <c r="D398" s="1349"/>
      <c r="E398" s="1349"/>
      <c r="F398" s="1349"/>
      <c r="G398" s="1349"/>
      <c r="H398" s="1349"/>
      <c r="I398" s="1349"/>
      <c r="J398" s="126"/>
      <c r="K398" s="126"/>
    </row>
    <row r="399" spans="1:11" ht="23.4">
      <c r="A399" s="1350" t="s">
        <v>239</v>
      </c>
      <c r="B399" s="1350"/>
      <c r="C399" s="1350"/>
      <c r="D399" s="1350"/>
      <c r="E399" s="1350"/>
      <c r="F399" s="1350"/>
      <c r="G399" s="1350"/>
      <c r="H399" s="1350"/>
      <c r="I399" s="1350"/>
      <c r="J399" s="126"/>
      <c r="K399" s="126"/>
    </row>
    <row r="400" spans="1:11" ht="23.4">
      <c r="A400" s="1348" t="s">
        <v>165</v>
      </c>
      <c r="B400" s="1348"/>
      <c r="C400" s="1348"/>
      <c r="D400" s="1348"/>
      <c r="E400" s="1348"/>
      <c r="F400" s="1348"/>
      <c r="G400" s="1348"/>
      <c r="H400" s="1348"/>
      <c r="I400" s="1348"/>
      <c r="J400" s="134"/>
      <c r="K400" s="126"/>
    </row>
    <row r="401" spans="1:11" ht="23.25" customHeight="1">
      <c r="A401" s="1471" t="s">
        <v>239</v>
      </c>
      <c r="B401" s="110"/>
      <c r="C401" s="1361" t="s">
        <v>50</v>
      </c>
      <c r="D401" s="1362"/>
      <c r="E401" s="1362"/>
      <c r="F401" s="1362"/>
      <c r="G401" s="1362"/>
      <c r="H401" s="1363"/>
      <c r="I401" s="110"/>
      <c r="J401" s="135" t="s">
        <v>202</v>
      </c>
      <c r="K401" s="111"/>
    </row>
    <row r="402" spans="1:11" ht="23.25" customHeight="1">
      <c r="A402" s="1472"/>
      <c r="B402" s="112" t="s">
        <v>2</v>
      </c>
      <c r="C402" s="113" t="s">
        <v>5</v>
      </c>
      <c r="D402" s="114" t="s">
        <v>6</v>
      </c>
      <c r="E402" s="114" t="s">
        <v>7</v>
      </c>
      <c r="F402" s="114" t="s">
        <v>8</v>
      </c>
      <c r="G402" s="114" t="s">
        <v>9</v>
      </c>
      <c r="H402" s="114" t="s">
        <v>10</v>
      </c>
      <c r="I402" s="115" t="s">
        <v>11</v>
      </c>
      <c r="J402" s="117" t="s">
        <v>203</v>
      </c>
      <c r="K402" s="116" t="s">
        <v>204</v>
      </c>
    </row>
    <row r="403" spans="1:11" ht="23.25" customHeight="1">
      <c r="A403" s="1472"/>
      <c r="B403" s="112" t="s">
        <v>4</v>
      </c>
      <c r="C403" s="112" t="s">
        <v>13</v>
      </c>
      <c r="D403" s="115" t="s">
        <v>51</v>
      </c>
      <c r="E403" s="115" t="s">
        <v>15</v>
      </c>
      <c r="F403" s="115" t="s">
        <v>16</v>
      </c>
      <c r="G403" s="115" t="s">
        <v>17</v>
      </c>
      <c r="H403" s="115" t="s">
        <v>18</v>
      </c>
      <c r="I403" s="115" t="s">
        <v>19</v>
      </c>
      <c r="J403" s="118"/>
      <c r="K403" s="118"/>
    </row>
    <row r="404" spans="1:11" ht="23.25" customHeight="1">
      <c r="A404" s="1473"/>
      <c r="B404" s="119" t="s">
        <v>12</v>
      </c>
      <c r="C404" s="119" t="s">
        <v>12</v>
      </c>
      <c r="D404" s="120" t="s">
        <v>12</v>
      </c>
      <c r="E404" s="120" t="s">
        <v>12</v>
      </c>
      <c r="F404" s="120" t="s">
        <v>12</v>
      </c>
      <c r="G404" s="120" t="s">
        <v>12</v>
      </c>
      <c r="H404" s="120" t="s">
        <v>20</v>
      </c>
      <c r="I404" s="119" t="s">
        <v>12</v>
      </c>
      <c r="J404" s="121"/>
      <c r="K404" s="121"/>
    </row>
    <row r="405" spans="1:11" ht="23.4">
      <c r="A405" s="122" t="s">
        <v>52</v>
      </c>
      <c r="B405" s="119">
        <f t="shared" ref="B405:K405" si="54">+B23</f>
        <v>0</v>
      </c>
      <c r="C405" s="119">
        <f t="shared" si="54"/>
        <v>0</v>
      </c>
      <c r="D405" s="119">
        <f t="shared" si="54"/>
        <v>0</v>
      </c>
      <c r="E405" s="119">
        <f t="shared" si="54"/>
        <v>0</v>
      </c>
      <c r="F405" s="119">
        <f t="shared" si="54"/>
        <v>0</v>
      </c>
      <c r="G405" s="119">
        <f t="shared" si="54"/>
        <v>0</v>
      </c>
      <c r="H405" s="119">
        <f t="shared" si="54"/>
        <v>0</v>
      </c>
      <c r="I405" s="119">
        <f t="shared" si="54"/>
        <v>0</v>
      </c>
      <c r="J405" s="119">
        <f t="shared" si="54"/>
        <v>0</v>
      </c>
      <c r="K405" s="119">
        <f t="shared" si="54"/>
        <v>0</v>
      </c>
    </row>
    <row r="406" spans="1:11" ht="23.4">
      <c r="A406" s="122" t="s">
        <v>53</v>
      </c>
      <c r="B406" s="119">
        <f t="shared" ref="B406:K406" si="55">+B48</f>
        <v>0</v>
      </c>
      <c r="C406" s="119">
        <f t="shared" si="55"/>
        <v>0</v>
      </c>
      <c r="D406" s="119">
        <f t="shared" si="55"/>
        <v>0</v>
      </c>
      <c r="E406" s="119">
        <f t="shared" si="55"/>
        <v>0</v>
      </c>
      <c r="F406" s="119">
        <f t="shared" si="55"/>
        <v>0</v>
      </c>
      <c r="G406" s="119">
        <f t="shared" si="55"/>
        <v>0</v>
      </c>
      <c r="H406" s="119">
        <f t="shared" si="55"/>
        <v>0</v>
      </c>
      <c r="I406" s="119">
        <f t="shared" si="55"/>
        <v>0</v>
      </c>
      <c r="J406" s="119">
        <f t="shared" si="55"/>
        <v>0</v>
      </c>
      <c r="K406" s="123">
        <f t="shared" si="55"/>
        <v>0</v>
      </c>
    </row>
    <row r="407" spans="1:11" ht="23.4">
      <c r="A407" s="122" t="s">
        <v>54</v>
      </c>
      <c r="B407" s="119">
        <f t="shared" ref="B407:K407" si="56">+B75</f>
        <v>0</v>
      </c>
      <c r="C407" s="119">
        <f t="shared" si="56"/>
        <v>0</v>
      </c>
      <c r="D407" s="119">
        <f t="shared" si="56"/>
        <v>0</v>
      </c>
      <c r="E407" s="119">
        <f t="shared" si="56"/>
        <v>0</v>
      </c>
      <c r="F407" s="119">
        <f t="shared" si="56"/>
        <v>0</v>
      </c>
      <c r="G407" s="119">
        <f t="shared" si="56"/>
        <v>0</v>
      </c>
      <c r="H407" s="119">
        <f t="shared" si="56"/>
        <v>0</v>
      </c>
      <c r="I407" s="119">
        <f t="shared" si="56"/>
        <v>0</v>
      </c>
      <c r="J407" s="119">
        <f t="shared" si="56"/>
        <v>0</v>
      </c>
      <c r="K407" s="120">
        <f t="shared" si="56"/>
        <v>0</v>
      </c>
    </row>
    <row r="408" spans="1:11" ht="23.4">
      <c r="A408" s="122" t="s">
        <v>55</v>
      </c>
      <c r="B408" s="119">
        <f t="shared" ref="B408:K408" si="57">+B101</f>
        <v>0</v>
      </c>
      <c r="C408" s="119">
        <f t="shared" si="57"/>
        <v>0</v>
      </c>
      <c r="D408" s="119">
        <f t="shared" si="57"/>
        <v>0</v>
      </c>
      <c r="E408" s="119">
        <f t="shared" si="57"/>
        <v>0</v>
      </c>
      <c r="F408" s="119">
        <f t="shared" si="57"/>
        <v>0</v>
      </c>
      <c r="G408" s="119">
        <f t="shared" si="57"/>
        <v>0</v>
      </c>
      <c r="H408" s="119">
        <f t="shared" si="57"/>
        <v>150</v>
      </c>
      <c r="I408" s="119">
        <f t="shared" si="57"/>
        <v>0</v>
      </c>
      <c r="J408" s="119">
        <f t="shared" si="57"/>
        <v>0</v>
      </c>
      <c r="K408" s="120">
        <f t="shared" si="57"/>
        <v>0</v>
      </c>
    </row>
    <row r="409" spans="1:11" ht="23.4">
      <c r="A409" s="122" t="s">
        <v>56</v>
      </c>
      <c r="B409" s="119">
        <f t="shared" ref="B409:J409" si="58">+B127</f>
        <v>0</v>
      </c>
      <c r="C409" s="119">
        <f t="shared" si="58"/>
        <v>0</v>
      </c>
      <c r="D409" s="119">
        <f t="shared" si="58"/>
        <v>0</v>
      </c>
      <c r="E409" s="119">
        <f t="shared" si="58"/>
        <v>0</v>
      </c>
      <c r="F409" s="119">
        <f t="shared" si="58"/>
        <v>0</v>
      </c>
      <c r="G409" s="119">
        <f t="shared" si="58"/>
        <v>0</v>
      </c>
      <c r="H409" s="119">
        <f t="shared" si="58"/>
        <v>0</v>
      </c>
      <c r="I409" s="119">
        <f t="shared" si="58"/>
        <v>0</v>
      </c>
      <c r="J409" s="119">
        <f t="shared" si="58"/>
        <v>0</v>
      </c>
      <c r="K409" s="120"/>
    </row>
    <row r="410" spans="1:11" ht="27" thickBot="1">
      <c r="A410" s="125" t="s">
        <v>32</v>
      </c>
      <c r="B410" s="213">
        <f t="shared" ref="B410:G410" si="59">SUM(B405:B409)</f>
        <v>0</v>
      </c>
      <c r="C410" s="213">
        <f t="shared" si="59"/>
        <v>0</v>
      </c>
      <c r="D410" s="213">
        <f t="shared" si="59"/>
        <v>0</v>
      </c>
      <c r="E410" s="213">
        <f t="shared" si="59"/>
        <v>0</v>
      </c>
      <c r="F410" s="213">
        <f t="shared" si="59"/>
        <v>0</v>
      </c>
      <c r="G410" s="213">
        <f t="shared" si="59"/>
        <v>0</v>
      </c>
      <c r="H410" s="213" t="e">
        <f>+K410/G410</f>
        <v>#DIV/0!</v>
      </c>
      <c r="I410" s="213">
        <f>SUM(I405:I409)</f>
        <v>0</v>
      </c>
      <c r="J410" s="214">
        <f>SUM(J405:J409)</f>
        <v>0</v>
      </c>
      <c r="K410" s="467">
        <f>SUM(K405:K409)</f>
        <v>0</v>
      </c>
    </row>
    <row r="411" spans="1:11">
      <c r="J411" s="69"/>
    </row>
    <row r="412" spans="1:11">
      <c r="J412" s="69"/>
    </row>
    <row r="413" spans="1:11">
      <c r="J413" s="69"/>
    </row>
    <row r="414" spans="1:11">
      <c r="J414" s="69"/>
    </row>
    <row r="415" spans="1:11">
      <c r="J415" s="69"/>
    </row>
    <row r="416" spans="1:11">
      <c r="J416" s="69"/>
    </row>
    <row r="417" spans="1:11">
      <c r="J417" s="69"/>
    </row>
    <row r="418" spans="1:11">
      <c r="J418" s="69"/>
    </row>
    <row r="419" spans="1:11">
      <c r="J419" s="69"/>
    </row>
    <row r="420" spans="1:11" ht="23.4">
      <c r="J420" s="86"/>
    </row>
    <row r="421" spans="1:11" ht="23.4">
      <c r="A421" s="1326" t="s">
        <v>391</v>
      </c>
      <c r="B421" s="1326"/>
      <c r="C421" s="1326"/>
      <c r="D421" s="1326"/>
      <c r="E421" s="1326"/>
      <c r="F421" s="1326"/>
      <c r="G421" s="1326"/>
      <c r="H421" s="1326"/>
      <c r="I421" s="1326"/>
      <c r="J421" s="69"/>
      <c r="K421" s="69"/>
    </row>
    <row r="422" spans="1:11" ht="23.4">
      <c r="A422" s="1325" t="s">
        <v>277</v>
      </c>
      <c r="B422" s="1325"/>
      <c r="C422" s="1325"/>
      <c r="D422" s="1325"/>
      <c r="E422" s="1325"/>
      <c r="F422" s="1325"/>
      <c r="G422" s="1325"/>
      <c r="H422" s="1325"/>
      <c r="I422" s="1325"/>
      <c r="J422" s="69"/>
      <c r="K422" s="69"/>
    </row>
    <row r="423" spans="1:11" ht="23.4">
      <c r="A423" s="1367" t="s">
        <v>165</v>
      </c>
      <c r="B423" s="1367"/>
      <c r="C423" s="1367"/>
      <c r="D423" s="1367"/>
      <c r="E423" s="1367"/>
      <c r="F423" s="1367"/>
      <c r="G423" s="1367"/>
      <c r="H423" s="1367"/>
      <c r="I423" s="1367"/>
      <c r="J423" s="79"/>
      <c r="K423" s="69"/>
    </row>
    <row r="424" spans="1:11" ht="23.25" customHeight="1">
      <c r="A424" s="1468" t="s">
        <v>218</v>
      </c>
      <c r="B424" s="22"/>
      <c r="C424" s="1330" t="s">
        <v>50</v>
      </c>
      <c r="D424" s="1331"/>
      <c r="E424" s="1331"/>
      <c r="F424" s="1331"/>
      <c r="G424" s="1331"/>
      <c r="H424" s="1332"/>
      <c r="I424" s="22"/>
      <c r="J424" s="88" t="s">
        <v>202</v>
      </c>
      <c r="K424" s="68"/>
    </row>
    <row r="425" spans="1:11" ht="23.25" customHeight="1">
      <c r="A425" s="1469"/>
      <c r="B425" s="23" t="s">
        <v>2</v>
      </c>
      <c r="C425" s="24" t="s">
        <v>5</v>
      </c>
      <c r="D425" s="25" t="s">
        <v>6</v>
      </c>
      <c r="E425" s="25" t="s">
        <v>7</v>
      </c>
      <c r="F425" s="25" t="s">
        <v>8</v>
      </c>
      <c r="G425" s="25" t="s">
        <v>9</v>
      </c>
      <c r="H425" s="25" t="s">
        <v>10</v>
      </c>
      <c r="I425" s="26" t="s">
        <v>11</v>
      </c>
      <c r="J425" s="71" t="s">
        <v>203</v>
      </c>
      <c r="K425" s="70" t="s">
        <v>204</v>
      </c>
    </row>
    <row r="426" spans="1:11" ht="23.25" customHeight="1">
      <c r="A426" s="1469"/>
      <c r="B426" s="23" t="s">
        <v>4</v>
      </c>
      <c r="C426" s="23" t="s">
        <v>13</v>
      </c>
      <c r="D426" s="26" t="s">
        <v>51</v>
      </c>
      <c r="E426" s="26" t="s">
        <v>15</v>
      </c>
      <c r="F426" s="26" t="s">
        <v>16</v>
      </c>
      <c r="G426" s="26" t="s">
        <v>17</v>
      </c>
      <c r="H426" s="26" t="s">
        <v>18</v>
      </c>
      <c r="I426" s="26" t="s">
        <v>19</v>
      </c>
      <c r="J426" s="77"/>
      <c r="K426" s="77"/>
    </row>
    <row r="427" spans="1:11" ht="23.25" customHeight="1">
      <c r="A427" s="1470"/>
      <c r="B427" s="27" t="s">
        <v>12</v>
      </c>
      <c r="C427" s="27" t="s">
        <v>12</v>
      </c>
      <c r="D427" s="28" t="s">
        <v>12</v>
      </c>
      <c r="E427" s="28" t="s">
        <v>12</v>
      </c>
      <c r="F427" s="28" t="s">
        <v>12</v>
      </c>
      <c r="G427" s="28" t="s">
        <v>12</v>
      </c>
      <c r="H427" s="28" t="s">
        <v>20</v>
      </c>
      <c r="I427" s="27" t="s">
        <v>12</v>
      </c>
      <c r="J427" s="72"/>
      <c r="K427" s="72"/>
    </row>
    <row r="428" spans="1:11" ht="23.4">
      <c r="A428" s="59" t="s">
        <v>52</v>
      </c>
      <c r="B428" s="27">
        <f t="shared" ref="B428:K428" si="60">+B19</f>
        <v>0</v>
      </c>
      <c r="C428" s="27">
        <f t="shared" si="60"/>
        <v>0</v>
      </c>
      <c r="D428" s="27">
        <f t="shared" si="60"/>
        <v>0</v>
      </c>
      <c r="E428" s="27">
        <f t="shared" si="60"/>
        <v>0</v>
      </c>
      <c r="F428" s="27">
        <f t="shared" si="60"/>
        <v>0</v>
      </c>
      <c r="G428" s="27">
        <f t="shared" si="60"/>
        <v>0</v>
      </c>
      <c r="H428" s="27">
        <f t="shared" si="60"/>
        <v>0</v>
      </c>
      <c r="I428" s="27">
        <f t="shared" si="60"/>
        <v>0</v>
      </c>
      <c r="J428" s="27">
        <f t="shared" si="60"/>
        <v>0</v>
      </c>
      <c r="K428" s="38">
        <f t="shared" si="60"/>
        <v>0</v>
      </c>
    </row>
    <row r="429" spans="1:11" ht="23.4">
      <c r="A429" s="59" t="s">
        <v>53</v>
      </c>
      <c r="B429" s="27">
        <f t="shared" ref="B429:K429" si="61">+B45</f>
        <v>0</v>
      </c>
      <c r="C429" s="27">
        <f t="shared" si="61"/>
        <v>0</v>
      </c>
      <c r="D429" s="27">
        <f t="shared" si="61"/>
        <v>0</v>
      </c>
      <c r="E429" s="27">
        <f t="shared" si="61"/>
        <v>0</v>
      </c>
      <c r="F429" s="27">
        <f t="shared" si="61"/>
        <v>0</v>
      </c>
      <c r="G429" s="27">
        <f t="shared" si="61"/>
        <v>0</v>
      </c>
      <c r="H429" s="27">
        <f t="shared" si="61"/>
        <v>0</v>
      </c>
      <c r="I429" s="27">
        <f t="shared" si="61"/>
        <v>0</v>
      </c>
      <c r="J429" s="27">
        <f t="shared" si="61"/>
        <v>0</v>
      </c>
      <c r="K429" s="28">
        <f t="shared" si="61"/>
        <v>0</v>
      </c>
    </row>
    <row r="430" spans="1:11" ht="23.4">
      <c r="A430" s="59" t="s">
        <v>54</v>
      </c>
      <c r="B430" s="27">
        <f t="shared" ref="B430:K430" si="62">+B71</f>
        <v>0</v>
      </c>
      <c r="C430" s="27">
        <f t="shared" si="62"/>
        <v>0</v>
      </c>
      <c r="D430" s="27">
        <f t="shared" si="62"/>
        <v>0</v>
      </c>
      <c r="E430" s="27">
        <f t="shared" si="62"/>
        <v>0</v>
      </c>
      <c r="F430" s="27">
        <f t="shared" si="62"/>
        <v>0</v>
      </c>
      <c r="G430" s="27">
        <f t="shared" si="62"/>
        <v>0</v>
      </c>
      <c r="H430" s="27">
        <f t="shared" si="62"/>
        <v>0</v>
      </c>
      <c r="I430" s="27">
        <f t="shared" si="62"/>
        <v>0</v>
      </c>
      <c r="J430" s="27">
        <f t="shared" si="62"/>
        <v>0</v>
      </c>
      <c r="K430" s="28">
        <f t="shared" si="62"/>
        <v>0</v>
      </c>
    </row>
    <row r="431" spans="1:11" ht="23.4">
      <c r="A431" s="59" t="s">
        <v>55</v>
      </c>
      <c r="B431" s="27">
        <f t="shared" ref="B431:K431" si="63">+B97</f>
        <v>0</v>
      </c>
      <c r="C431" s="27">
        <f t="shared" si="63"/>
        <v>0</v>
      </c>
      <c r="D431" s="27">
        <f t="shared" si="63"/>
        <v>0</v>
      </c>
      <c r="E431" s="27">
        <f t="shared" si="63"/>
        <v>0</v>
      </c>
      <c r="F431" s="27">
        <f t="shared" si="63"/>
        <v>0</v>
      </c>
      <c r="G431" s="27">
        <f t="shared" si="63"/>
        <v>0</v>
      </c>
      <c r="H431" s="27">
        <f t="shared" si="63"/>
        <v>0</v>
      </c>
      <c r="I431" s="27">
        <f t="shared" si="63"/>
        <v>0</v>
      </c>
      <c r="J431" s="27">
        <f t="shared" si="63"/>
        <v>0</v>
      </c>
      <c r="K431" s="28">
        <f t="shared" si="63"/>
        <v>0</v>
      </c>
    </row>
    <row r="432" spans="1:11" ht="23.4">
      <c r="A432" s="59" t="s">
        <v>56</v>
      </c>
      <c r="B432" s="27">
        <f t="shared" ref="B432:K432" si="64">+B123</f>
        <v>0</v>
      </c>
      <c r="C432" s="27">
        <f t="shared" si="64"/>
        <v>0</v>
      </c>
      <c r="D432" s="27">
        <f t="shared" si="64"/>
        <v>0</v>
      </c>
      <c r="E432" s="27">
        <f t="shared" si="64"/>
        <v>0</v>
      </c>
      <c r="F432" s="27">
        <f t="shared" si="64"/>
        <v>0</v>
      </c>
      <c r="G432" s="27">
        <f t="shared" si="64"/>
        <v>0</v>
      </c>
      <c r="H432" s="27">
        <f t="shared" si="64"/>
        <v>0</v>
      </c>
      <c r="I432" s="27">
        <f t="shared" si="64"/>
        <v>0</v>
      </c>
      <c r="J432" s="27">
        <f t="shared" si="64"/>
        <v>0</v>
      </c>
      <c r="K432" s="28">
        <f t="shared" si="64"/>
        <v>0</v>
      </c>
    </row>
    <row r="433" spans="1:11" ht="27" thickBot="1">
      <c r="A433" s="29" t="s">
        <v>32</v>
      </c>
      <c r="B433" s="213">
        <f t="shared" ref="B433:G433" si="65">SUM(B428:B432)</f>
        <v>0</v>
      </c>
      <c r="C433" s="213">
        <f t="shared" si="65"/>
        <v>0</v>
      </c>
      <c r="D433" s="213">
        <f t="shared" si="65"/>
        <v>0</v>
      </c>
      <c r="E433" s="213">
        <f t="shared" si="65"/>
        <v>0</v>
      </c>
      <c r="F433" s="213">
        <f t="shared" si="65"/>
        <v>0</v>
      </c>
      <c r="G433" s="213">
        <f t="shared" si="65"/>
        <v>0</v>
      </c>
      <c r="H433" s="213" t="e">
        <f>+K433/G433</f>
        <v>#DIV/0!</v>
      </c>
      <c r="I433" s="213">
        <f>SUM(I428:I432)</f>
        <v>0</v>
      </c>
      <c r="J433" s="214">
        <f>SUM(J428:J432)</f>
        <v>0</v>
      </c>
      <c r="K433" s="467">
        <f>SUM(K428:K432)</f>
        <v>0</v>
      </c>
    </row>
    <row r="434" spans="1:11">
      <c r="J434" s="69"/>
    </row>
    <row r="435" spans="1:11">
      <c r="J435" s="69"/>
    </row>
    <row r="438" spans="1:11" ht="23.4">
      <c r="J438" s="86"/>
    </row>
    <row r="439" spans="1:11" ht="23.4">
      <c r="J439" s="85"/>
    </row>
    <row r="440" spans="1:11" ht="23.4">
      <c r="J440" s="85"/>
    </row>
    <row r="441" spans="1:11" ht="23.4">
      <c r="A441" s="1349" t="s">
        <v>391</v>
      </c>
      <c r="B441" s="1349"/>
      <c r="C441" s="1349"/>
      <c r="D441" s="1349"/>
      <c r="E441" s="1349"/>
      <c r="F441" s="1349"/>
      <c r="G441" s="1349"/>
      <c r="H441" s="1349"/>
      <c r="I441" s="1349"/>
      <c r="J441" s="126"/>
      <c r="K441" s="126"/>
    </row>
    <row r="442" spans="1:11" ht="23.4">
      <c r="A442" s="1350" t="s">
        <v>27</v>
      </c>
      <c r="B442" s="1350"/>
      <c r="C442" s="1350"/>
      <c r="D442" s="1350"/>
      <c r="E442" s="1350"/>
      <c r="F442" s="1350"/>
      <c r="G442" s="1350"/>
      <c r="H442" s="1350"/>
      <c r="I442" s="1350"/>
      <c r="J442" s="126"/>
      <c r="K442" s="126"/>
    </row>
    <row r="443" spans="1:11" ht="23.4">
      <c r="A443" s="1348" t="s">
        <v>165</v>
      </c>
      <c r="B443" s="1348"/>
      <c r="C443" s="1348"/>
      <c r="D443" s="1348"/>
      <c r="E443" s="1348"/>
      <c r="F443" s="1348"/>
      <c r="G443" s="1348"/>
      <c r="H443" s="1348"/>
      <c r="I443" s="1348"/>
      <c r="J443" s="134"/>
      <c r="K443" s="126"/>
    </row>
    <row r="444" spans="1:11" ht="23.25" customHeight="1">
      <c r="A444" s="1471" t="s">
        <v>27</v>
      </c>
      <c r="B444" s="110"/>
      <c r="C444" s="1361" t="s">
        <v>50</v>
      </c>
      <c r="D444" s="1362"/>
      <c r="E444" s="1362"/>
      <c r="F444" s="1362"/>
      <c r="G444" s="1362"/>
      <c r="H444" s="1363"/>
      <c r="I444" s="110"/>
      <c r="J444" s="135" t="s">
        <v>202</v>
      </c>
      <c r="K444" s="111"/>
    </row>
    <row r="445" spans="1:11" ht="23.25" customHeight="1">
      <c r="A445" s="1472"/>
      <c r="B445" s="112" t="s">
        <v>2</v>
      </c>
      <c r="C445" s="113" t="s">
        <v>5</v>
      </c>
      <c r="D445" s="114" t="s">
        <v>6</v>
      </c>
      <c r="E445" s="114" t="s">
        <v>7</v>
      </c>
      <c r="F445" s="114" t="s">
        <v>8</v>
      </c>
      <c r="G445" s="114" t="s">
        <v>9</v>
      </c>
      <c r="H445" s="114" t="s">
        <v>10</v>
      </c>
      <c r="I445" s="115" t="s">
        <v>11</v>
      </c>
      <c r="J445" s="117" t="s">
        <v>203</v>
      </c>
      <c r="K445" s="116" t="s">
        <v>204</v>
      </c>
    </row>
    <row r="446" spans="1:11" ht="23.25" customHeight="1">
      <c r="A446" s="1472"/>
      <c r="B446" s="112" t="s">
        <v>4</v>
      </c>
      <c r="C446" s="112" t="s">
        <v>13</v>
      </c>
      <c r="D446" s="115" t="s">
        <v>51</v>
      </c>
      <c r="E446" s="115" t="s">
        <v>15</v>
      </c>
      <c r="F446" s="115" t="s">
        <v>16</v>
      </c>
      <c r="G446" s="115" t="s">
        <v>17</v>
      </c>
      <c r="H446" s="115" t="s">
        <v>18</v>
      </c>
      <c r="I446" s="115" t="s">
        <v>19</v>
      </c>
      <c r="J446" s="118"/>
      <c r="K446" s="118"/>
    </row>
    <row r="447" spans="1:11" ht="23.25" customHeight="1">
      <c r="A447" s="1473"/>
      <c r="B447" s="119" t="s">
        <v>12</v>
      </c>
      <c r="C447" s="119" t="s">
        <v>12</v>
      </c>
      <c r="D447" s="120" t="s">
        <v>12</v>
      </c>
      <c r="E447" s="120" t="s">
        <v>12</v>
      </c>
      <c r="F447" s="120" t="s">
        <v>12</v>
      </c>
      <c r="G447" s="120" t="s">
        <v>12</v>
      </c>
      <c r="H447" s="120" t="s">
        <v>20</v>
      </c>
      <c r="I447" s="119" t="s">
        <v>12</v>
      </c>
      <c r="J447" s="121"/>
      <c r="K447" s="121"/>
    </row>
    <row r="448" spans="1:11" ht="23.4">
      <c r="A448" s="122" t="s">
        <v>52</v>
      </c>
      <c r="B448" s="119">
        <f t="shared" ref="B448:J448" si="66">+B20</f>
        <v>226</v>
      </c>
      <c r="C448" s="119">
        <f t="shared" si="66"/>
        <v>27</v>
      </c>
      <c r="D448" s="119">
        <f t="shared" si="66"/>
        <v>0</v>
      </c>
      <c r="E448" s="119">
        <f t="shared" si="66"/>
        <v>0</v>
      </c>
      <c r="F448" s="119">
        <f t="shared" si="66"/>
        <v>0</v>
      </c>
      <c r="G448" s="119">
        <f t="shared" si="66"/>
        <v>46</v>
      </c>
      <c r="H448" s="119">
        <f t="shared" si="66"/>
        <v>3500</v>
      </c>
      <c r="I448" s="119">
        <f t="shared" si="66"/>
        <v>207</v>
      </c>
      <c r="J448" s="119">
        <f t="shared" si="66"/>
        <v>135</v>
      </c>
      <c r="K448" s="123">
        <f>+H448*G448</f>
        <v>161000</v>
      </c>
    </row>
    <row r="449" spans="1:11" ht="23.4">
      <c r="A449" s="122" t="s">
        <v>53</v>
      </c>
      <c r="B449" s="119">
        <f t="shared" ref="B449:J449" si="67">+B46</f>
        <v>32</v>
      </c>
      <c r="C449" s="119">
        <f t="shared" si="67"/>
        <v>11</v>
      </c>
      <c r="D449" s="119">
        <f t="shared" si="67"/>
        <v>0</v>
      </c>
      <c r="E449" s="119">
        <f t="shared" si="67"/>
        <v>0</v>
      </c>
      <c r="F449" s="119">
        <f t="shared" si="67"/>
        <v>0</v>
      </c>
      <c r="G449" s="119">
        <f t="shared" si="67"/>
        <v>32</v>
      </c>
      <c r="H449" s="119">
        <f t="shared" si="67"/>
        <v>3500</v>
      </c>
      <c r="I449" s="119">
        <f t="shared" si="67"/>
        <v>11</v>
      </c>
      <c r="J449" s="119">
        <f t="shared" si="67"/>
        <v>188</v>
      </c>
      <c r="K449" s="123">
        <f>+H449*G449</f>
        <v>112000</v>
      </c>
    </row>
    <row r="450" spans="1:11" ht="23.4">
      <c r="A450" s="122" t="s">
        <v>54</v>
      </c>
      <c r="B450" s="119">
        <f t="shared" ref="B450:J450" si="68">+B72</f>
        <v>69</v>
      </c>
      <c r="C450" s="119">
        <f t="shared" si="68"/>
        <v>26</v>
      </c>
      <c r="D450" s="119">
        <f t="shared" si="68"/>
        <v>0</v>
      </c>
      <c r="E450" s="119">
        <f t="shared" si="68"/>
        <v>0</v>
      </c>
      <c r="F450" s="119">
        <f t="shared" si="68"/>
        <v>0</v>
      </c>
      <c r="G450" s="119">
        <f t="shared" si="68"/>
        <v>48</v>
      </c>
      <c r="H450" s="119">
        <f t="shared" si="68"/>
        <v>3500</v>
      </c>
      <c r="I450" s="119">
        <f t="shared" si="68"/>
        <v>47</v>
      </c>
      <c r="J450" s="119">
        <f t="shared" si="68"/>
        <v>64</v>
      </c>
      <c r="K450" s="123">
        <f>+H450*G450</f>
        <v>168000</v>
      </c>
    </row>
    <row r="451" spans="1:11" ht="23.4">
      <c r="A451" s="122" t="s">
        <v>55</v>
      </c>
      <c r="B451" s="119">
        <f t="shared" ref="B451:J451" si="69">+B98</f>
        <v>100</v>
      </c>
      <c r="C451" s="119">
        <f t="shared" si="69"/>
        <v>42</v>
      </c>
      <c r="D451" s="119">
        <f t="shared" si="69"/>
        <v>0</v>
      </c>
      <c r="E451" s="119">
        <f t="shared" si="69"/>
        <v>0</v>
      </c>
      <c r="F451" s="119">
        <f t="shared" si="69"/>
        <v>0</v>
      </c>
      <c r="G451" s="119">
        <f t="shared" si="69"/>
        <v>71</v>
      </c>
      <c r="H451" s="119">
        <f t="shared" si="69"/>
        <v>3500</v>
      </c>
      <c r="I451" s="119">
        <f t="shared" si="69"/>
        <v>71</v>
      </c>
      <c r="J451" s="119">
        <f t="shared" si="69"/>
        <v>76</v>
      </c>
      <c r="K451" s="123">
        <f>+H451*G451</f>
        <v>248500</v>
      </c>
    </row>
    <row r="452" spans="1:11" ht="23.4">
      <c r="A452" s="122" t="s">
        <v>56</v>
      </c>
      <c r="B452" s="119">
        <f t="shared" ref="B452:J452" si="70">+B124</f>
        <v>168</v>
      </c>
      <c r="C452" s="119">
        <f t="shared" si="70"/>
        <v>41</v>
      </c>
      <c r="D452" s="119">
        <f t="shared" si="70"/>
        <v>0</v>
      </c>
      <c r="E452" s="119">
        <f t="shared" si="70"/>
        <v>0</v>
      </c>
      <c r="F452" s="119">
        <f t="shared" si="70"/>
        <v>0</v>
      </c>
      <c r="G452" s="119">
        <f t="shared" si="70"/>
        <v>61</v>
      </c>
      <c r="H452" s="119">
        <f t="shared" si="70"/>
        <v>3500</v>
      </c>
      <c r="I452" s="119">
        <f t="shared" si="70"/>
        <v>148</v>
      </c>
      <c r="J452" s="119">
        <f t="shared" si="70"/>
        <v>57</v>
      </c>
      <c r="K452" s="123">
        <f>+H452*G452</f>
        <v>213500</v>
      </c>
    </row>
    <row r="453" spans="1:11" ht="27" thickBot="1">
      <c r="A453" s="125" t="s">
        <v>32</v>
      </c>
      <c r="B453" s="213">
        <f t="shared" ref="B453:G453" si="71">SUM(B448:B452)</f>
        <v>595</v>
      </c>
      <c r="C453" s="213">
        <f t="shared" si="71"/>
        <v>147</v>
      </c>
      <c r="D453" s="213">
        <f t="shared" si="71"/>
        <v>0</v>
      </c>
      <c r="E453" s="213">
        <f t="shared" si="71"/>
        <v>0</v>
      </c>
      <c r="F453" s="213">
        <f t="shared" si="71"/>
        <v>0</v>
      </c>
      <c r="G453" s="213">
        <f t="shared" si="71"/>
        <v>258</v>
      </c>
      <c r="H453" s="213">
        <f>+K453/G453</f>
        <v>3500</v>
      </c>
      <c r="I453" s="213">
        <f>SUM(I448:I452)</f>
        <v>484</v>
      </c>
      <c r="J453" s="214">
        <f>SUM(J448:J452)</f>
        <v>520</v>
      </c>
      <c r="K453" s="467">
        <f>SUM(K448:K452)</f>
        <v>903000</v>
      </c>
    </row>
    <row r="462" spans="1:11" ht="24.6">
      <c r="A462" s="1272" t="s">
        <v>391</v>
      </c>
      <c r="B462" s="1272"/>
      <c r="C462" s="1272"/>
      <c r="D462" s="1272"/>
      <c r="E462" s="1272"/>
      <c r="F462" s="1272"/>
      <c r="G462" s="1272"/>
      <c r="H462" s="1272"/>
      <c r="I462" s="1272"/>
      <c r="J462" s="290"/>
      <c r="K462" s="290"/>
    </row>
    <row r="463" spans="1:11" ht="24.6">
      <c r="A463" s="1272" t="s">
        <v>238</v>
      </c>
      <c r="B463" s="1272"/>
      <c r="C463" s="1272"/>
      <c r="D463" s="1272"/>
      <c r="E463" s="1272"/>
      <c r="F463" s="1272"/>
      <c r="G463" s="1272"/>
      <c r="H463" s="1272"/>
      <c r="I463" s="1272"/>
      <c r="J463" s="290"/>
      <c r="K463" s="290"/>
    </row>
    <row r="464" spans="1:11" ht="24.6">
      <c r="A464" s="1474" t="s">
        <v>165</v>
      </c>
      <c r="B464" s="1474"/>
      <c r="C464" s="1474"/>
      <c r="D464" s="1474"/>
      <c r="E464" s="1474"/>
      <c r="F464" s="1474"/>
      <c r="G464" s="1474"/>
      <c r="H464" s="1474"/>
      <c r="I464" s="1474"/>
      <c r="J464" s="390"/>
      <c r="K464" s="290"/>
    </row>
    <row r="465" spans="1:11" ht="23.25" customHeight="1">
      <c r="A465" s="1475" t="s">
        <v>238</v>
      </c>
      <c r="B465" s="334"/>
      <c r="C465" s="1282" t="s">
        <v>50</v>
      </c>
      <c r="D465" s="1283"/>
      <c r="E465" s="1283"/>
      <c r="F465" s="1283"/>
      <c r="G465" s="1283"/>
      <c r="H465" s="1284"/>
      <c r="I465" s="334"/>
      <c r="J465" s="335" t="s">
        <v>202</v>
      </c>
      <c r="K465" s="254"/>
    </row>
    <row r="466" spans="1:11" ht="23.25" customHeight="1">
      <c r="A466" s="1476"/>
      <c r="B466" s="336" t="s">
        <v>2</v>
      </c>
      <c r="C466" s="337" t="s">
        <v>5</v>
      </c>
      <c r="D466" s="338" t="s">
        <v>6</v>
      </c>
      <c r="E466" s="338" t="s">
        <v>7</v>
      </c>
      <c r="F466" s="338" t="s">
        <v>8</v>
      </c>
      <c r="G466" s="338" t="s">
        <v>9</v>
      </c>
      <c r="H466" s="338" t="s">
        <v>10</v>
      </c>
      <c r="I466" s="339" t="s">
        <v>11</v>
      </c>
      <c r="J466" s="340" t="s">
        <v>203</v>
      </c>
      <c r="K466" s="340" t="s">
        <v>204</v>
      </c>
    </row>
    <row r="467" spans="1:11" ht="23.25" customHeight="1">
      <c r="A467" s="1476"/>
      <c r="B467" s="336" t="s">
        <v>4</v>
      </c>
      <c r="C467" s="336" t="s">
        <v>13</v>
      </c>
      <c r="D467" s="339" t="s">
        <v>51</v>
      </c>
      <c r="E467" s="339" t="s">
        <v>15</v>
      </c>
      <c r="F467" s="339" t="s">
        <v>16</v>
      </c>
      <c r="G467" s="339" t="s">
        <v>17</v>
      </c>
      <c r="H467" s="339" t="s">
        <v>18</v>
      </c>
      <c r="I467" s="339" t="s">
        <v>19</v>
      </c>
      <c r="J467" s="341"/>
      <c r="K467" s="341"/>
    </row>
    <row r="468" spans="1:11" ht="23.25" customHeight="1">
      <c r="A468" s="1477"/>
      <c r="B468" s="342" t="s">
        <v>12</v>
      </c>
      <c r="C468" s="342" t="s">
        <v>12</v>
      </c>
      <c r="D468" s="343" t="s">
        <v>12</v>
      </c>
      <c r="E468" s="343" t="s">
        <v>12</v>
      </c>
      <c r="F468" s="343" t="s">
        <v>12</v>
      </c>
      <c r="G468" s="343" t="s">
        <v>12</v>
      </c>
      <c r="H468" s="343" t="s">
        <v>20</v>
      </c>
      <c r="I468" s="342" t="s">
        <v>12</v>
      </c>
      <c r="J468" s="344"/>
      <c r="K468" s="344"/>
    </row>
    <row r="469" spans="1:11" ht="24.6">
      <c r="A469" s="345" t="s">
        <v>52</v>
      </c>
      <c r="B469" s="342">
        <f t="shared" ref="B469:J469" si="72">+B14</f>
        <v>36</v>
      </c>
      <c r="C469" s="342">
        <f t="shared" si="72"/>
        <v>0</v>
      </c>
      <c r="D469" s="342">
        <f t="shared" si="72"/>
        <v>0</v>
      </c>
      <c r="E469" s="342">
        <f t="shared" si="72"/>
        <v>0</v>
      </c>
      <c r="F469" s="342">
        <f t="shared" si="72"/>
        <v>0</v>
      </c>
      <c r="G469" s="342">
        <f t="shared" si="72"/>
        <v>0</v>
      </c>
      <c r="H469" s="342">
        <f t="shared" si="72"/>
        <v>675</v>
      </c>
      <c r="I469" s="342">
        <f t="shared" si="72"/>
        <v>36</v>
      </c>
      <c r="J469" s="342">
        <f t="shared" si="72"/>
        <v>4</v>
      </c>
      <c r="K469" s="233">
        <f>+H469*G469</f>
        <v>0</v>
      </c>
    </row>
    <row r="470" spans="1:11" ht="24.6">
      <c r="A470" s="345" t="s">
        <v>53</v>
      </c>
      <c r="B470" s="342">
        <f t="shared" ref="B470:J470" si="73">+B40</f>
        <v>106</v>
      </c>
      <c r="C470" s="342">
        <f t="shared" si="73"/>
        <v>0</v>
      </c>
      <c r="D470" s="342">
        <f t="shared" si="73"/>
        <v>0</v>
      </c>
      <c r="E470" s="342">
        <f t="shared" si="73"/>
        <v>0</v>
      </c>
      <c r="F470" s="342">
        <f t="shared" si="73"/>
        <v>0</v>
      </c>
      <c r="G470" s="342">
        <f t="shared" si="73"/>
        <v>0</v>
      </c>
      <c r="H470" s="342">
        <f t="shared" si="73"/>
        <v>675</v>
      </c>
      <c r="I470" s="342">
        <f t="shared" si="73"/>
        <v>106</v>
      </c>
      <c r="J470" s="342">
        <f t="shared" si="73"/>
        <v>11</v>
      </c>
      <c r="K470" s="233">
        <f>+H470*G470</f>
        <v>0</v>
      </c>
    </row>
    <row r="471" spans="1:11" ht="24.6">
      <c r="A471" s="345" t="s">
        <v>54</v>
      </c>
      <c r="B471" s="342">
        <f t="shared" ref="B471:J471" si="74">+B66</f>
        <v>67</v>
      </c>
      <c r="C471" s="342">
        <f t="shared" si="74"/>
        <v>0</v>
      </c>
      <c r="D471" s="342">
        <f t="shared" si="74"/>
        <v>0</v>
      </c>
      <c r="E471" s="342">
        <f t="shared" si="74"/>
        <v>0</v>
      </c>
      <c r="F471" s="342">
        <f t="shared" si="74"/>
        <v>0</v>
      </c>
      <c r="G471" s="342">
        <f t="shared" si="74"/>
        <v>0</v>
      </c>
      <c r="H471" s="342">
        <f t="shared" si="74"/>
        <v>675</v>
      </c>
      <c r="I471" s="342">
        <f t="shared" si="74"/>
        <v>67</v>
      </c>
      <c r="J471" s="342">
        <f t="shared" si="74"/>
        <v>9</v>
      </c>
      <c r="K471" s="233">
        <f>+H471*G471</f>
        <v>0</v>
      </c>
    </row>
    <row r="472" spans="1:11" ht="24.6">
      <c r="A472" s="345" t="s">
        <v>55</v>
      </c>
      <c r="B472" s="342">
        <f t="shared" ref="B472:J472" si="75">+B92</f>
        <v>97</v>
      </c>
      <c r="C472" s="342">
        <f t="shared" si="75"/>
        <v>0</v>
      </c>
      <c r="D472" s="342">
        <f t="shared" si="75"/>
        <v>0</v>
      </c>
      <c r="E472" s="342">
        <f t="shared" si="75"/>
        <v>0</v>
      </c>
      <c r="F472" s="342">
        <f t="shared" si="75"/>
        <v>0</v>
      </c>
      <c r="G472" s="342">
        <f t="shared" si="75"/>
        <v>0</v>
      </c>
      <c r="H472" s="342">
        <f t="shared" si="75"/>
        <v>675</v>
      </c>
      <c r="I472" s="342">
        <f t="shared" si="75"/>
        <v>97</v>
      </c>
      <c r="J472" s="342">
        <f t="shared" si="75"/>
        <v>12</v>
      </c>
      <c r="K472" s="233">
        <f>+H472*G472</f>
        <v>0</v>
      </c>
    </row>
    <row r="473" spans="1:11" ht="24.6">
      <c r="A473" s="345" t="s">
        <v>56</v>
      </c>
      <c r="B473" s="342">
        <f t="shared" ref="B473:J473" si="76">+B118</f>
        <v>37</v>
      </c>
      <c r="C473" s="342">
        <f t="shared" si="76"/>
        <v>0</v>
      </c>
      <c r="D473" s="342">
        <f t="shared" si="76"/>
        <v>0</v>
      </c>
      <c r="E473" s="342">
        <f t="shared" si="76"/>
        <v>0</v>
      </c>
      <c r="F473" s="342">
        <f t="shared" si="76"/>
        <v>0</v>
      </c>
      <c r="G473" s="342">
        <f t="shared" si="76"/>
        <v>0</v>
      </c>
      <c r="H473" s="342">
        <f t="shared" si="76"/>
        <v>675</v>
      </c>
      <c r="I473" s="342">
        <f t="shared" si="76"/>
        <v>37</v>
      </c>
      <c r="J473" s="342">
        <f t="shared" si="76"/>
        <v>6</v>
      </c>
      <c r="K473" s="233">
        <f>+H473*G473</f>
        <v>0</v>
      </c>
    </row>
    <row r="474" spans="1:11" ht="27" thickBot="1">
      <c r="A474" s="346" t="s">
        <v>32</v>
      </c>
      <c r="B474" s="213">
        <f t="shared" ref="B474:G474" si="77">SUM(B469:B473)</f>
        <v>343</v>
      </c>
      <c r="C474" s="213">
        <f t="shared" si="77"/>
        <v>0</v>
      </c>
      <c r="D474" s="213">
        <f t="shared" si="77"/>
        <v>0</v>
      </c>
      <c r="E474" s="213">
        <f t="shared" si="77"/>
        <v>0</v>
      </c>
      <c r="F474" s="213">
        <f t="shared" si="77"/>
        <v>0</v>
      </c>
      <c r="G474" s="213">
        <f t="shared" si="77"/>
        <v>0</v>
      </c>
      <c r="H474" s="213" t="e">
        <f>+K474/G474</f>
        <v>#DIV/0!</v>
      </c>
      <c r="I474" s="213">
        <f>SUM(I469:I473)</f>
        <v>343</v>
      </c>
      <c r="J474" s="214">
        <f>SUM(J469:J473)</f>
        <v>42</v>
      </c>
      <c r="K474" s="467">
        <f>SUM(K469:K473)</f>
        <v>0</v>
      </c>
    </row>
    <row r="475" spans="1:11" ht="15.6">
      <c r="A475" s="237"/>
      <c r="B475" s="237"/>
      <c r="C475" s="237"/>
      <c r="D475" s="237"/>
      <c r="E475" s="237"/>
      <c r="F475" s="237"/>
      <c r="G475" s="237"/>
      <c r="H475" s="237"/>
      <c r="I475" s="237"/>
      <c r="J475" s="293"/>
      <c r="K475" s="237"/>
    </row>
    <row r="476" spans="1:11">
      <c r="J476" s="69"/>
    </row>
    <row r="477" spans="1:11">
      <c r="J477" s="69"/>
    </row>
    <row r="478" spans="1:11">
      <c r="J478" s="69"/>
    </row>
    <row r="479" spans="1:11">
      <c r="J479" s="69"/>
    </row>
    <row r="480" spans="1:11">
      <c r="J480" s="69"/>
    </row>
    <row r="481" spans="1:11">
      <c r="J481" s="69"/>
    </row>
    <row r="482" spans="1:11">
      <c r="J482" s="69"/>
    </row>
    <row r="483" spans="1:11">
      <c r="J483" s="69"/>
    </row>
    <row r="484" spans="1:11">
      <c r="J484" s="69"/>
    </row>
    <row r="485" spans="1:11">
      <c r="J485" s="69"/>
    </row>
    <row r="486" spans="1:11">
      <c r="J486" s="69"/>
    </row>
    <row r="487" spans="1:11">
      <c r="J487" s="69"/>
    </row>
    <row r="488" spans="1:11">
      <c r="J488" s="69"/>
    </row>
    <row r="489" spans="1:11">
      <c r="J489" s="69"/>
    </row>
    <row r="490" spans="1:11" ht="23.4">
      <c r="A490" s="1349" t="s">
        <v>391</v>
      </c>
      <c r="B490" s="1349"/>
      <c r="C490" s="1349"/>
      <c r="D490" s="1349"/>
      <c r="E490" s="1349"/>
      <c r="F490" s="1349"/>
      <c r="G490" s="1349"/>
      <c r="H490" s="1349"/>
      <c r="I490" s="1349"/>
      <c r="J490" s="126"/>
      <c r="K490" s="126"/>
    </row>
    <row r="491" spans="1:11" ht="23.4">
      <c r="A491" s="1350" t="s">
        <v>212</v>
      </c>
      <c r="B491" s="1350"/>
      <c r="C491" s="1350"/>
      <c r="D491" s="1350"/>
      <c r="E491" s="1350"/>
      <c r="F491" s="1350"/>
      <c r="G491" s="1350"/>
      <c r="H491" s="1350"/>
      <c r="I491" s="1350"/>
      <c r="J491" s="126"/>
      <c r="K491" s="126"/>
    </row>
    <row r="492" spans="1:11" ht="23.4">
      <c r="A492" s="1348" t="s">
        <v>165</v>
      </c>
      <c r="B492" s="1348"/>
      <c r="C492" s="1348"/>
      <c r="D492" s="1348"/>
      <c r="E492" s="1348"/>
      <c r="F492" s="1348"/>
      <c r="G492" s="1348"/>
      <c r="H492" s="1348"/>
      <c r="I492" s="1348"/>
      <c r="J492" s="134"/>
      <c r="K492" s="126"/>
    </row>
    <row r="493" spans="1:11" ht="23.25" customHeight="1">
      <c r="A493" s="1471" t="s">
        <v>212</v>
      </c>
      <c r="B493" s="110"/>
      <c r="C493" s="1361" t="s">
        <v>50</v>
      </c>
      <c r="D493" s="1362"/>
      <c r="E493" s="1362"/>
      <c r="F493" s="1362"/>
      <c r="G493" s="1362"/>
      <c r="H493" s="1363"/>
      <c r="I493" s="110"/>
      <c r="J493" s="135" t="s">
        <v>202</v>
      </c>
      <c r="K493" s="111"/>
    </row>
    <row r="494" spans="1:11" ht="23.25" customHeight="1">
      <c r="A494" s="1472"/>
      <c r="B494" s="112" t="s">
        <v>2</v>
      </c>
      <c r="C494" s="113" t="s">
        <v>5</v>
      </c>
      <c r="D494" s="114" t="s">
        <v>6</v>
      </c>
      <c r="E494" s="114" t="s">
        <v>7</v>
      </c>
      <c r="F494" s="114" t="s">
        <v>8</v>
      </c>
      <c r="G494" s="114" t="s">
        <v>9</v>
      </c>
      <c r="H494" s="114" t="s">
        <v>10</v>
      </c>
      <c r="I494" s="115" t="s">
        <v>11</v>
      </c>
      <c r="J494" s="117" t="s">
        <v>203</v>
      </c>
      <c r="K494" s="116" t="s">
        <v>204</v>
      </c>
    </row>
    <row r="495" spans="1:11" ht="23.25" customHeight="1">
      <c r="A495" s="1472"/>
      <c r="B495" s="112" t="s">
        <v>4</v>
      </c>
      <c r="C495" s="112" t="s">
        <v>13</v>
      </c>
      <c r="D495" s="115" t="s">
        <v>51</v>
      </c>
      <c r="E495" s="115" t="s">
        <v>15</v>
      </c>
      <c r="F495" s="115" t="s">
        <v>16</v>
      </c>
      <c r="G495" s="115" t="s">
        <v>17</v>
      </c>
      <c r="H495" s="115" t="s">
        <v>18</v>
      </c>
      <c r="I495" s="115" t="s">
        <v>19</v>
      </c>
      <c r="J495" s="118"/>
      <c r="K495" s="118"/>
    </row>
    <row r="496" spans="1:11" ht="23.25" customHeight="1">
      <c r="A496" s="1473"/>
      <c r="B496" s="119" t="s">
        <v>12</v>
      </c>
      <c r="C496" s="119" t="s">
        <v>12</v>
      </c>
      <c r="D496" s="120" t="s">
        <v>12</v>
      </c>
      <c r="E496" s="120" t="s">
        <v>12</v>
      </c>
      <c r="F496" s="120" t="s">
        <v>12</v>
      </c>
      <c r="G496" s="120" t="s">
        <v>12</v>
      </c>
      <c r="H496" s="120" t="s">
        <v>20</v>
      </c>
      <c r="I496" s="119" t="s">
        <v>12</v>
      </c>
      <c r="J496" s="121"/>
      <c r="K496" s="121"/>
    </row>
    <row r="497" spans="1:11" ht="23.4">
      <c r="A497" s="122" t="s">
        <v>52</v>
      </c>
      <c r="B497" s="119"/>
      <c r="C497" s="119"/>
      <c r="D497" s="119"/>
      <c r="E497" s="119"/>
      <c r="F497" s="119"/>
      <c r="G497" s="119"/>
      <c r="H497" s="119"/>
      <c r="I497" s="119"/>
      <c r="J497" s="119"/>
      <c r="K497" s="123">
        <v>0</v>
      </c>
    </row>
    <row r="498" spans="1:11" ht="23.4">
      <c r="A498" s="122" t="s">
        <v>53</v>
      </c>
      <c r="B498" s="119"/>
      <c r="C498" s="119"/>
      <c r="D498" s="119"/>
      <c r="E498" s="119"/>
      <c r="F498" s="119"/>
      <c r="G498" s="119"/>
      <c r="H498" s="119"/>
      <c r="I498" s="119"/>
      <c r="J498" s="119"/>
      <c r="K498" s="120">
        <v>0</v>
      </c>
    </row>
    <row r="499" spans="1:11" ht="23.4">
      <c r="A499" s="122" t="s">
        <v>54</v>
      </c>
      <c r="B499" s="119"/>
      <c r="C499" s="119"/>
      <c r="D499" s="119"/>
      <c r="E499" s="119"/>
      <c r="F499" s="119"/>
      <c r="G499" s="119"/>
      <c r="H499" s="119"/>
      <c r="I499" s="119"/>
      <c r="J499" s="119"/>
      <c r="K499" s="120">
        <v>0</v>
      </c>
    </row>
    <row r="500" spans="1:11" ht="23.4">
      <c r="A500" s="122" t="s">
        <v>55</v>
      </c>
      <c r="B500" s="119"/>
      <c r="C500" s="119"/>
      <c r="D500" s="119"/>
      <c r="E500" s="119"/>
      <c r="F500" s="119"/>
      <c r="G500" s="119"/>
      <c r="H500" s="119"/>
      <c r="I500" s="119"/>
      <c r="J500" s="119"/>
      <c r="K500" s="120">
        <f>+K155</f>
        <v>0</v>
      </c>
    </row>
    <row r="501" spans="1:11" ht="23.4">
      <c r="A501" s="122" t="s">
        <v>56</v>
      </c>
      <c r="B501" s="119">
        <f t="shared" ref="B501:J501" si="78">+B128</f>
        <v>0</v>
      </c>
      <c r="C501" s="119">
        <f t="shared" si="78"/>
        <v>0</v>
      </c>
      <c r="D501" s="119">
        <f t="shared" si="78"/>
        <v>0</v>
      </c>
      <c r="E501" s="119">
        <f t="shared" si="78"/>
        <v>0</v>
      </c>
      <c r="F501" s="119">
        <f t="shared" si="78"/>
        <v>0</v>
      </c>
      <c r="G501" s="119">
        <f t="shared" si="78"/>
        <v>0</v>
      </c>
      <c r="H501" s="119">
        <f t="shared" si="78"/>
        <v>0</v>
      </c>
      <c r="I501" s="119">
        <f t="shared" si="78"/>
        <v>0</v>
      </c>
      <c r="J501" s="119">
        <f t="shared" si="78"/>
        <v>0</v>
      </c>
      <c r="K501" s="120">
        <f>+K179</f>
        <v>0</v>
      </c>
    </row>
    <row r="502" spans="1:11" ht="27" thickBot="1">
      <c r="A502" s="125" t="s">
        <v>32</v>
      </c>
      <c r="B502" s="213">
        <f t="shared" ref="B502:G502" si="79">SUM(B497:B501)</f>
        <v>0</v>
      </c>
      <c r="C502" s="213">
        <f t="shared" si="79"/>
        <v>0</v>
      </c>
      <c r="D502" s="213">
        <f t="shared" si="79"/>
        <v>0</v>
      </c>
      <c r="E502" s="213">
        <f t="shared" si="79"/>
        <v>0</v>
      </c>
      <c r="F502" s="213">
        <f t="shared" si="79"/>
        <v>0</v>
      </c>
      <c r="G502" s="213">
        <f t="shared" si="79"/>
        <v>0</v>
      </c>
      <c r="H502" s="213" t="e">
        <f>+K502/G502</f>
        <v>#DIV/0!</v>
      </c>
      <c r="I502" s="213">
        <f>SUM(I497:I501)</f>
        <v>0</v>
      </c>
      <c r="J502" s="214">
        <f>SUM(J497:J501)</f>
        <v>0</v>
      </c>
      <c r="K502" s="467">
        <f>SUM(K497:K501)</f>
        <v>0</v>
      </c>
    </row>
    <row r="503" spans="1:11">
      <c r="J503" s="69"/>
    </row>
    <row r="504" spans="1:11">
      <c r="J504" s="69"/>
    </row>
    <row r="505" spans="1:11">
      <c r="J505" s="69"/>
    </row>
    <row r="506" spans="1:11">
      <c r="J506" s="69"/>
    </row>
    <row r="511" spans="1:11" ht="23.4">
      <c r="A511" s="1349" t="s">
        <v>391</v>
      </c>
      <c r="B511" s="1349"/>
      <c r="C511" s="1349"/>
      <c r="D511" s="1349"/>
      <c r="E511" s="1349"/>
      <c r="F511" s="1349"/>
      <c r="G511" s="1349"/>
      <c r="H511" s="1349"/>
      <c r="I511" s="1349"/>
      <c r="J511" s="126"/>
      <c r="K511" s="126"/>
    </row>
    <row r="512" spans="1:11" ht="23.4">
      <c r="A512" s="1350" t="s">
        <v>327</v>
      </c>
      <c r="B512" s="1350"/>
      <c r="C512" s="1350"/>
      <c r="D512" s="1350"/>
      <c r="E512" s="1350"/>
      <c r="F512" s="1350"/>
      <c r="G512" s="1350"/>
      <c r="H512" s="1350"/>
      <c r="I512" s="1350"/>
      <c r="J512" s="126"/>
      <c r="K512" s="126"/>
    </row>
    <row r="513" spans="1:11" ht="23.4">
      <c r="A513" s="1348" t="s">
        <v>165</v>
      </c>
      <c r="B513" s="1348"/>
      <c r="C513" s="1348"/>
      <c r="D513" s="1348"/>
      <c r="E513" s="1348"/>
      <c r="F513" s="1348"/>
      <c r="G513" s="1348"/>
      <c r="H513" s="1348"/>
      <c r="I513" s="1348"/>
      <c r="J513" s="134"/>
      <c r="K513" s="126"/>
    </row>
    <row r="514" spans="1:11" ht="23.25" customHeight="1">
      <c r="A514" s="1471" t="s">
        <v>327</v>
      </c>
      <c r="B514" s="110"/>
      <c r="C514" s="1361" t="s">
        <v>50</v>
      </c>
      <c r="D514" s="1362"/>
      <c r="E514" s="1362"/>
      <c r="F514" s="1362"/>
      <c r="G514" s="1362"/>
      <c r="H514" s="1363"/>
      <c r="I514" s="110"/>
      <c r="J514" s="135" t="s">
        <v>202</v>
      </c>
      <c r="K514" s="111"/>
    </row>
    <row r="515" spans="1:11" ht="23.25" customHeight="1">
      <c r="A515" s="1472"/>
      <c r="B515" s="112" t="s">
        <v>2</v>
      </c>
      <c r="C515" s="113" t="s">
        <v>5</v>
      </c>
      <c r="D515" s="114" t="s">
        <v>6</v>
      </c>
      <c r="E515" s="114" t="s">
        <v>7</v>
      </c>
      <c r="F515" s="114" t="s">
        <v>8</v>
      </c>
      <c r="G515" s="114" t="s">
        <v>9</v>
      </c>
      <c r="H515" s="114" t="s">
        <v>10</v>
      </c>
      <c r="I515" s="115" t="s">
        <v>11</v>
      </c>
      <c r="J515" s="117" t="s">
        <v>203</v>
      </c>
      <c r="K515" s="116" t="s">
        <v>204</v>
      </c>
    </row>
    <row r="516" spans="1:11" ht="23.25" customHeight="1">
      <c r="A516" s="1472"/>
      <c r="B516" s="112" t="s">
        <v>4</v>
      </c>
      <c r="C516" s="112" t="s">
        <v>13</v>
      </c>
      <c r="D516" s="115" t="s">
        <v>51</v>
      </c>
      <c r="E516" s="115" t="s">
        <v>15</v>
      </c>
      <c r="F516" s="115" t="s">
        <v>16</v>
      </c>
      <c r="G516" s="115" t="s">
        <v>17</v>
      </c>
      <c r="H516" s="115" t="s">
        <v>18</v>
      </c>
      <c r="I516" s="115" t="s">
        <v>19</v>
      </c>
      <c r="J516" s="118"/>
      <c r="K516" s="118"/>
    </row>
    <row r="517" spans="1:11" ht="23.25" customHeight="1">
      <c r="A517" s="1473"/>
      <c r="B517" s="119" t="s">
        <v>12</v>
      </c>
      <c r="C517" s="119" t="s">
        <v>12</v>
      </c>
      <c r="D517" s="120" t="s">
        <v>12</v>
      </c>
      <c r="E517" s="120" t="s">
        <v>12</v>
      </c>
      <c r="F517" s="120" t="s">
        <v>12</v>
      </c>
      <c r="G517" s="120" t="s">
        <v>12</v>
      </c>
      <c r="H517" s="120" t="s">
        <v>20</v>
      </c>
      <c r="I517" s="119" t="s">
        <v>12</v>
      </c>
      <c r="J517" s="121"/>
      <c r="K517" s="121"/>
    </row>
    <row r="518" spans="1:11" ht="23.4">
      <c r="A518" s="122" t="s">
        <v>52</v>
      </c>
      <c r="B518" s="413">
        <f>+B24</f>
        <v>0</v>
      </c>
      <c r="C518" s="413">
        <f t="shared" ref="C518:J518" si="80">+C24</f>
        <v>0</v>
      </c>
      <c r="D518" s="413">
        <f t="shared" si="80"/>
        <v>0</v>
      </c>
      <c r="E518" s="413">
        <f t="shared" si="80"/>
        <v>0</v>
      </c>
      <c r="F518" s="413">
        <f t="shared" si="80"/>
        <v>0</v>
      </c>
      <c r="G518" s="413">
        <f t="shared" si="80"/>
        <v>0</v>
      </c>
      <c r="H518" s="119">
        <f t="shared" si="80"/>
        <v>0</v>
      </c>
      <c r="I518" s="413">
        <f t="shared" si="80"/>
        <v>0</v>
      </c>
      <c r="J518" s="119">
        <f t="shared" si="80"/>
        <v>0</v>
      </c>
      <c r="K518" s="456">
        <f>+H518*G518</f>
        <v>0</v>
      </c>
    </row>
    <row r="519" spans="1:11" ht="23.4">
      <c r="A519" s="122" t="s">
        <v>53</v>
      </c>
      <c r="B519" s="413">
        <f>+B50</f>
        <v>0</v>
      </c>
      <c r="C519" s="413">
        <f t="shared" ref="C519:J519" si="81">+C50</f>
        <v>0</v>
      </c>
      <c r="D519" s="413">
        <f t="shared" si="81"/>
        <v>0</v>
      </c>
      <c r="E519" s="413">
        <f t="shared" si="81"/>
        <v>0</v>
      </c>
      <c r="F519" s="413">
        <f t="shared" si="81"/>
        <v>0</v>
      </c>
      <c r="G519" s="413">
        <f t="shared" si="81"/>
        <v>0</v>
      </c>
      <c r="H519" s="119">
        <f t="shared" si="81"/>
        <v>0</v>
      </c>
      <c r="I519" s="413">
        <f t="shared" si="81"/>
        <v>0</v>
      </c>
      <c r="J519" s="119">
        <f t="shared" si="81"/>
        <v>0</v>
      </c>
      <c r="K519" s="456">
        <f>+H519*G519</f>
        <v>0</v>
      </c>
    </row>
    <row r="520" spans="1:11" ht="23.4">
      <c r="A520" s="122" t="s">
        <v>54</v>
      </c>
      <c r="B520" s="413">
        <f>+B76</f>
        <v>0</v>
      </c>
      <c r="C520" s="413">
        <f t="shared" ref="C520:J520" si="82">+C76</f>
        <v>0</v>
      </c>
      <c r="D520" s="413">
        <f t="shared" si="82"/>
        <v>0</v>
      </c>
      <c r="E520" s="413">
        <f t="shared" si="82"/>
        <v>0</v>
      </c>
      <c r="F520" s="413">
        <f t="shared" si="82"/>
        <v>0</v>
      </c>
      <c r="G520" s="413">
        <f t="shared" si="82"/>
        <v>0</v>
      </c>
      <c r="H520" s="119">
        <f t="shared" si="82"/>
        <v>0</v>
      </c>
      <c r="I520" s="413">
        <f t="shared" si="82"/>
        <v>0</v>
      </c>
      <c r="J520" s="119">
        <f t="shared" si="82"/>
        <v>0</v>
      </c>
      <c r="K520" s="456">
        <f>+H520*G520</f>
        <v>0</v>
      </c>
    </row>
    <row r="521" spans="1:11" ht="23.4">
      <c r="A521" s="122" t="s">
        <v>55</v>
      </c>
      <c r="B521" s="430">
        <f>+B103</f>
        <v>0</v>
      </c>
      <c r="C521" s="430">
        <f t="shared" ref="C521:J521" si="83">+C103</f>
        <v>0</v>
      </c>
      <c r="D521" s="413">
        <f t="shared" si="83"/>
        <v>0</v>
      </c>
      <c r="E521" s="413">
        <f t="shared" si="83"/>
        <v>0</v>
      </c>
      <c r="F521" s="413">
        <f t="shared" si="83"/>
        <v>0</v>
      </c>
      <c r="G521" s="413">
        <f t="shared" si="83"/>
        <v>0</v>
      </c>
      <c r="H521" s="119">
        <f t="shared" si="83"/>
        <v>0</v>
      </c>
      <c r="I521" s="430">
        <f t="shared" si="83"/>
        <v>0</v>
      </c>
      <c r="J521" s="119">
        <f t="shared" si="83"/>
        <v>0</v>
      </c>
      <c r="K521" s="456">
        <f>+H521*G521</f>
        <v>0</v>
      </c>
    </row>
    <row r="522" spans="1:11" ht="23.4">
      <c r="A522" s="122" t="s">
        <v>56</v>
      </c>
      <c r="B522" s="413">
        <f>+B129</f>
        <v>0</v>
      </c>
      <c r="C522" s="413">
        <f t="shared" ref="C522:J522" si="84">+C129</f>
        <v>0</v>
      </c>
      <c r="D522" s="413">
        <f t="shared" si="84"/>
        <v>0</v>
      </c>
      <c r="E522" s="413">
        <f t="shared" si="84"/>
        <v>0</v>
      </c>
      <c r="F522" s="413">
        <f t="shared" si="84"/>
        <v>0</v>
      </c>
      <c r="G522" s="413">
        <f t="shared" si="84"/>
        <v>0</v>
      </c>
      <c r="H522" s="119">
        <f t="shared" si="84"/>
        <v>0</v>
      </c>
      <c r="I522" s="413">
        <f t="shared" si="84"/>
        <v>0</v>
      </c>
      <c r="J522" s="119">
        <f t="shared" si="84"/>
        <v>0</v>
      </c>
      <c r="K522" s="456">
        <f>+H522*G522</f>
        <v>0</v>
      </c>
    </row>
    <row r="523" spans="1:11" ht="27" thickBot="1">
      <c r="A523" s="125" t="s">
        <v>32</v>
      </c>
      <c r="B523" s="213">
        <f t="shared" ref="B523:G523" si="85">SUM(B518:B522)</f>
        <v>0</v>
      </c>
      <c r="C523" s="213">
        <f t="shared" si="85"/>
        <v>0</v>
      </c>
      <c r="D523" s="213">
        <f t="shared" si="85"/>
        <v>0</v>
      </c>
      <c r="E523" s="213">
        <f t="shared" si="85"/>
        <v>0</v>
      </c>
      <c r="F523" s="213">
        <f t="shared" si="85"/>
        <v>0</v>
      </c>
      <c r="G523" s="213">
        <f t="shared" si="85"/>
        <v>0</v>
      </c>
      <c r="H523" s="213" t="e">
        <f>+K523/G523</f>
        <v>#DIV/0!</v>
      </c>
      <c r="I523" s="213">
        <f>SUM(I518:I522)</f>
        <v>0</v>
      </c>
      <c r="J523" s="214">
        <f>SUM(J518:J522)</f>
        <v>0</v>
      </c>
      <c r="K523" s="467">
        <f>SUM(K518:K522)</f>
        <v>0</v>
      </c>
    </row>
    <row r="531" spans="1:11" ht="23.4">
      <c r="A531" s="1349" t="s">
        <v>391</v>
      </c>
      <c r="B531" s="1349"/>
      <c r="C531" s="1349"/>
      <c r="D531" s="1349"/>
      <c r="E531" s="1349"/>
      <c r="F531" s="1349"/>
      <c r="G531" s="1349"/>
      <c r="H531" s="1349"/>
      <c r="I531" s="1349"/>
      <c r="J531" s="126"/>
      <c r="K531" s="126"/>
    </row>
    <row r="532" spans="1:11" ht="23.4">
      <c r="A532" s="1350" t="s">
        <v>330</v>
      </c>
      <c r="B532" s="1350"/>
      <c r="C532" s="1350"/>
      <c r="D532" s="1350"/>
      <c r="E532" s="1350"/>
      <c r="F532" s="1350"/>
      <c r="G532" s="1350"/>
      <c r="H532" s="1350"/>
      <c r="I532" s="1350"/>
      <c r="J532" s="126"/>
      <c r="K532" s="126"/>
    </row>
    <row r="533" spans="1:11" ht="23.4">
      <c r="A533" s="1348" t="s">
        <v>165</v>
      </c>
      <c r="B533" s="1348"/>
      <c r="C533" s="1348"/>
      <c r="D533" s="1348"/>
      <c r="E533" s="1348"/>
      <c r="F533" s="1348"/>
      <c r="G533" s="1348"/>
      <c r="H533" s="1348"/>
      <c r="I533" s="1348"/>
      <c r="J533" s="134"/>
      <c r="K533" s="126"/>
    </row>
    <row r="534" spans="1:11" ht="23.25" customHeight="1">
      <c r="A534" s="1471" t="s">
        <v>330</v>
      </c>
      <c r="B534" s="110"/>
      <c r="C534" s="1361" t="s">
        <v>50</v>
      </c>
      <c r="D534" s="1362"/>
      <c r="E534" s="1362"/>
      <c r="F534" s="1362"/>
      <c r="G534" s="1362"/>
      <c r="H534" s="1363"/>
      <c r="I534" s="110"/>
      <c r="J534" s="135" t="s">
        <v>202</v>
      </c>
      <c r="K534" s="111"/>
    </row>
    <row r="535" spans="1:11" ht="23.25" customHeight="1">
      <c r="A535" s="1472"/>
      <c r="B535" s="112" t="s">
        <v>2</v>
      </c>
      <c r="C535" s="113" t="s">
        <v>5</v>
      </c>
      <c r="D535" s="114" t="s">
        <v>6</v>
      </c>
      <c r="E535" s="114" t="s">
        <v>7</v>
      </c>
      <c r="F535" s="114" t="s">
        <v>8</v>
      </c>
      <c r="G535" s="114" t="s">
        <v>9</v>
      </c>
      <c r="H535" s="114" t="s">
        <v>10</v>
      </c>
      <c r="I535" s="115" t="s">
        <v>11</v>
      </c>
      <c r="J535" s="117" t="s">
        <v>203</v>
      </c>
      <c r="K535" s="116" t="s">
        <v>204</v>
      </c>
    </row>
    <row r="536" spans="1:11" ht="23.25" customHeight="1">
      <c r="A536" s="1472"/>
      <c r="B536" s="112" t="s">
        <v>4</v>
      </c>
      <c r="C536" s="112" t="s">
        <v>13</v>
      </c>
      <c r="D536" s="115" t="s">
        <v>51</v>
      </c>
      <c r="E536" s="115" t="s">
        <v>15</v>
      </c>
      <c r="F536" s="115" t="s">
        <v>16</v>
      </c>
      <c r="G536" s="115" t="s">
        <v>17</v>
      </c>
      <c r="H536" s="115" t="s">
        <v>18</v>
      </c>
      <c r="I536" s="115" t="s">
        <v>19</v>
      </c>
      <c r="J536" s="118"/>
      <c r="K536" s="118"/>
    </row>
    <row r="537" spans="1:11" ht="23.25" customHeight="1">
      <c r="A537" s="1473"/>
      <c r="B537" s="119" t="s">
        <v>12</v>
      </c>
      <c r="C537" s="119" t="s">
        <v>12</v>
      </c>
      <c r="D537" s="120" t="s">
        <v>12</v>
      </c>
      <c r="E537" s="120" t="s">
        <v>12</v>
      </c>
      <c r="F537" s="120" t="s">
        <v>12</v>
      </c>
      <c r="G537" s="120" t="s">
        <v>12</v>
      </c>
      <c r="H537" s="120" t="s">
        <v>20</v>
      </c>
      <c r="I537" s="119" t="s">
        <v>12</v>
      </c>
      <c r="J537" s="121"/>
      <c r="K537" s="121"/>
    </row>
    <row r="538" spans="1:11" ht="23.4">
      <c r="A538" s="122" t="s">
        <v>52</v>
      </c>
      <c r="B538" s="119"/>
      <c r="C538" s="413"/>
      <c r="D538" s="413"/>
      <c r="E538" s="413"/>
      <c r="F538" s="413"/>
      <c r="G538" s="413"/>
      <c r="H538" s="413"/>
      <c r="I538" s="413"/>
      <c r="J538" s="119"/>
      <c r="K538" s="123"/>
    </row>
    <row r="539" spans="1:11" ht="23.4">
      <c r="A539" s="122" t="s">
        <v>53</v>
      </c>
      <c r="B539" s="119"/>
      <c r="C539" s="413"/>
      <c r="D539" s="413"/>
      <c r="E539" s="413"/>
      <c r="F539" s="413"/>
      <c r="G539" s="413"/>
      <c r="H539" s="413"/>
      <c r="I539" s="413"/>
      <c r="J539" s="119"/>
      <c r="K539" s="120"/>
    </row>
    <row r="540" spans="1:11" ht="23.4">
      <c r="A540" s="122" t="s">
        <v>54</v>
      </c>
      <c r="B540" s="119">
        <f>+B77</f>
        <v>0</v>
      </c>
      <c r="C540" s="119">
        <f t="shared" ref="C540:J540" si="86">+C77</f>
        <v>0</v>
      </c>
      <c r="D540" s="119">
        <f t="shared" si="86"/>
        <v>0</v>
      </c>
      <c r="E540" s="119">
        <f t="shared" si="86"/>
        <v>0</v>
      </c>
      <c r="F540" s="119">
        <f t="shared" si="86"/>
        <v>0</v>
      </c>
      <c r="G540" s="119">
        <f t="shared" si="86"/>
        <v>0</v>
      </c>
      <c r="H540" s="119">
        <f t="shared" si="86"/>
        <v>0</v>
      </c>
      <c r="I540" s="119">
        <f t="shared" si="86"/>
        <v>0</v>
      </c>
      <c r="J540" s="119">
        <f t="shared" si="86"/>
        <v>0</v>
      </c>
      <c r="K540" s="120">
        <f>+H540*G540</f>
        <v>0</v>
      </c>
    </row>
    <row r="541" spans="1:11" ht="23.4">
      <c r="A541" s="122" t="s">
        <v>55</v>
      </c>
      <c r="B541" s="119"/>
      <c r="C541" s="413"/>
      <c r="D541" s="413"/>
      <c r="E541" s="413"/>
      <c r="F541" s="413"/>
      <c r="G541" s="413"/>
      <c r="H541" s="413"/>
      <c r="I541" s="413"/>
      <c r="J541" s="119"/>
      <c r="K541" s="120"/>
    </row>
    <row r="542" spans="1:11" ht="23.4">
      <c r="A542" s="122" t="s">
        <v>56</v>
      </c>
      <c r="B542" s="119"/>
      <c r="C542" s="413"/>
      <c r="D542" s="413"/>
      <c r="E542" s="413"/>
      <c r="F542" s="413"/>
      <c r="G542" s="413"/>
      <c r="H542" s="413"/>
      <c r="I542" s="413"/>
      <c r="J542" s="119"/>
      <c r="K542" s="120"/>
    </row>
    <row r="543" spans="1:11" ht="27" thickBot="1">
      <c r="A543" s="125" t="s">
        <v>32</v>
      </c>
      <c r="B543" s="213">
        <f t="shared" ref="B543:G543" si="87">SUM(B538:B542)</f>
        <v>0</v>
      </c>
      <c r="C543" s="213">
        <f t="shared" si="87"/>
        <v>0</v>
      </c>
      <c r="D543" s="213">
        <f t="shared" si="87"/>
        <v>0</v>
      </c>
      <c r="E543" s="213">
        <f t="shared" si="87"/>
        <v>0</v>
      </c>
      <c r="F543" s="213">
        <f t="shared" si="87"/>
        <v>0</v>
      </c>
      <c r="G543" s="213">
        <f t="shared" si="87"/>
        <v>0</v>
      </c>
      <c r="H543" s="213" t="e">
        <f>+K543/G543</f>
        <v>#DIV/0!</v>
      </c>
      <c r="I543" s="213">
        <f>SUM(I538:I542)</f>
        <v>0</v>
      </c>
      <c r="J543" s="214">
        <f>SUM(J538:J542)</f>
        <v>0</v>
      </c>
      <c r="K543" s="467">
        <f>SUM(K538:K542)</f>
        <v>0</v>
      </c>
    </row>
  </sheetData>
  <mergeCells count="106">
    <mergeCell ref="A533:I533"/>
    <mergeCell ref="A534:A537"/>
    <mergeCell ref="C534:H534"/>
    <mergeCell ref="A442:I442"/>
    <mergeCell ref="A443:I443"/>
    <mergeCell ref="A444:A447"/>
    <mergeCell ref="C444:H444"/>
    <mergeCell ref="A492:I492"/>
    <mergeCell ref="A513:I513"/>
    <mergeCell ref="A531:I531"/>
    <mergeCell ref="A491:I491"/>
    <mergeCell ref="A493:A496"/>
    <mergeCell ref="C493:H493"/>
    <mergeCell ref="A490:I490"/>
    <mergeCell ref="A511:I511"/>
    <mergeCell ref="A512:I512"/>
    <mergeCell ref="A514:A517"/>
    <mergeCell ref="A532:I532"/>
    <mergeCell ref="A139:A142"/>
    <mergeCell ref="C139:H139"/>
    <mergeCell ref="A105:I105"/>
    <mergeCell ref="A159:I159"/>
    <mergeCell ref="C277:H277"/>
    <mergeCell ref="A398:I398"/>
    <mergeCell ref="A399:I399"/>
    <mergeCell ref="A337:A340"/>
    <mergeCell ref="C379:H379"/>
    <mergeCell ref="A334:I334"/>
    <mergeCell ref="A335:I335"/>
    <mergeCell ref="A336:I336"/>
    <mergeCell ref="A359:A362"/>
    <mergeCell ref="A376:I376"/>
    <mergeCell ref="A277:A280"/>
    <mergeCell ref="A307:A310"/>
    <mergeCell ref="C307:H307"/>
    <mergeCell ref="A377:I377"/>
    <mergeCell ref="A378:I378"/>
    <mergeCell ref="A379:A382"/>
    <mergeCell ref="A136:I136"/>
    <mergeCell ref="A222:I222"/>
    <mergeCell ref="A106:I106"/>
    <mergeCell ref="A107:I107"/>
    <mergeCell ref="C108:H108"/>
    <mergeCell ref="A108:A109"/>
    <mergeCell ref="A138:I138"/>
    <mergeCell ref="A1:I1"/>
    <mergeCell ref="A2:I2"/>
    <mergeCell ref="A3:I3"/>
    <mergeCell ref="C4:H4"/>
    <mergeCell ref="A137:I137"/>
    <mergeCell ref="A79:I79"/>
    <mergeCell ref="A80:I80"/>
    <mergeCell ref="A81:I81"/>
    <mergeCell ref="C82:H82"/>
    <mergeCell ref="A53:I53"/>
    <mergeCell ref="A54:I54"/>
    <mergeCell ref="A55:I55"/>
    <mergeCell ref="C56:H56"/>
    <mergeCell ref="A27:I27"/>
    <mergeCell ref="A28:I28"/>
    <mergeCell ref="A29:I29"/>
    <mergeCell ref="C30:H30"/>
    <mergeCell ref="C161:H161"/>
    <mergeCell ref="A190:I190"/>
    <mergeCell ref="A247:A250"/>
    <mergeCell ref="A158:I158"/>
    <mergeCell ref="A160:I160"/>
    <mergeCell ref="A161:A164"/>
    <mergeCell ref="A224:I224"/>
    <mergeCell ref="A225:A228"/>
    <mergeCell ref="C225:H225"/>
    <mergeCell ref="C247:H247"/>
    <mergeCell ref="A223:I223"/>
    <mergeCell ref="A191:I191"/>
    <mergeCell ref="A192:I192"/>
    <mergeCell ref="A193:A196"/>
    <mergeCell ref="C193:H193"/>
    <mergeCell ref="A274:I274"/>
    <mergeCell ref="A275:I275"/>
    <mergeCell ref="A276:I276"/>
    <mergeCell ref="A244:I244"/>
    <mergeCell ref="A245:I245"/>
    <mergeCell ref="C359:H359"/>
    <mergeCell ref="A304:I304"/>
    <mergeCell ref="A305:I305"/>
    <mergeCell ref="A306:I306"/>
    <mergeCell ref="C337:H337"/>
    <mergeCell ref="A356:I356"/>
    <mergeCell ref="A357:I357"/>
    <mergeCell ref="A358:I358"/>
    <mergeCell ref="A246:I246"/>
    <mergeCell ref="A422:I422"/>
    <mergeCell ref="A423:I423"/>
    <mergeCell ref="A424:A427"/>
    <mergeCell ref="A400:I400"/>
    <mergeCell ref="A401:A404"/>
    <mergeCell ref="C401:H401"/>
    <mergeCell ref="A421:I421"/>
    <mergeCell ref="C514:H514"/>
    <mergeCell ref="A462:I462"/>
    <mergeCell ref="A463:I463"/>
    <mergeCell ref="A464:I464"/>
    <mergeCell ref="A465:A468"/>
    <mergeCell ref="C465:H465"/>
    <mergeCell ref="A441:I441"/>
    <mergeCell ref="C424:H424"/>
  </mergeCells>
  <phoneticPr fontId="8" type="noConversion"/>
  <pageMargins left="0.35433070866141736" right="0.15748031496062992" top="0.39370078740157483" bottom="0.39370078740157483" header="0.51181102362204722" footer="0.51181102362204722"/>
  <pageSetup paperSize="9" orientation="landscape" verticalDpi="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798"/>
  <sheetViews>
    <sheetView topLeftCell="A19" zoomScale="60" zoomScaleNormal="60" workbookViewId="0">
      <selection activeCell="D90" sqref="D90"/>
    </sheetView>
  </sheetViews>
  <sheetFormatPr defaultColWidth="9.109375" defaultRowHeight="15.6"/>
  <cols>
    <col min="1" max="2" width="8" style="891" customWidth="1"/>
    <col min="3" max="3" width="13.6640625" style="891" customWidth="1"/>
    <col min="4" max="4" width="13.5546875" style="891" customWidth="1"/>
    <col min="5" max="5" width="10.6640625" style="891" bestFit="1" customWidth="1"/>
    <col min="6" max="6" width="14.33203125" style="891" customWidth="1"/>
    <col min="7" max="7" width="13.109375" style="891" bestFit="1" customWidth="1"/>
    <col min="8" max="8" width="12.33203125" style="891" bestFit="1" customWidth="1"/>
    <col min="9" max="9" width="12.88671875" style="891" bestFit="1" customWidth="1"/>
    <col min="10" max="10" width="13.5546875" style="891" customWidth="1"/>
    <col min="11" max="11" width="14.88671875" style="891" customWidth="1"/>
    <col min="12" max="12" width="17" style="891" customWidth="1"/>
    <col min="13" max="13" width="11.33203125" style="891" bestFit="1" customWidth="1"/>
    <col min="14" max="14" width="9.109375" style="891"/>
    <col min="15" max="15" width="9.88671875" style="891" bestFit="1" customWidth="1"/>
    <col min="16" max="16" width="9.109375" style="891"/>
    <col min="17" max="17" width="9.88671875" style="891" bestFit="1" customWidth="1"/>
    <col min="18" max="16384" width="9.109375" style="891"/>
  </cols>
  <sheetData>
    <row r="1" spans="1:13" ht="24.6">
      <c r="A1" s="1505" t="s">
        <v>387</v>
      </c>
      <c r="B1" s="1505"/>
      <c r="C1" s="1505"/>
      <c r="D1" s="1505"/>
      <c r="E1" s="1505"/>
      <c r="F1" s="1505"/>
      <c r="G1" s="1505"/>
      <c r="H1" s="1505"/>
      <c r="I1" s="1505"/>
      <c r="J1" s="1505"/>
      <c r="K1" s="1505"/>
      <c r="L1" s="1505"/>
    </row>
    <row r="2" spans="1:13" ht="24.6">
      <c r="A2" s="1505" t="s">
        <v>386</v>
      </c>
      <c r="B2" s="1505"/>
      <c r="C2" s="1505"/>
      <c r="D2" s="1505"/>
      <c r="E2" s="1505"/>
      <c r="F2" s="1505"/>
      <c r="G2" s="1505"/>
      <c r="H2" s="1505"/>
      <c r="I2" s="1505"/>
      <c r="J2" s="1505"/>
      <c r="K2" s="1505"/>
      <c r="L2" s="1505"/>
    </row>
    <row r="3" spans="1:13" ht="24.6">
      <c r="A3" s="1505" t="s">
        <v>167</v>
      </c>
      <c r="B3" s="1505"/>
      <c r="C3" s="1505"/>
      <c r="D3" s="1505"/>
      <c r="E3" s="1505"/>
      <c r="F3" s="1505"/>
      <c r="G3" s="1505"/>
      <c r="H3" s="1505"/>
      <c r="I3" s="1505"/>
      <c r="J3" s="1505"/>
      <c r="K3" s="1505"/>
      <c r="L3" s="1505"/>
    </row>
    <row r="4" spans="1:13" ht="24.6">
      <c r="A4" s="1505" t="s">
        <v>168</v>
      </c>
      <c r="B4" s="1505"/>
      <c r="C4" s="1505"/>
      <c r="D4" s="1505"/>
      <c r="E4" s="1505"/>
      <c r="F4" s="1505"/>
      <c r="G4" s="1505"/>
      <c r="H4" s="1505"/>
      <c r="I4" s="1505"/>
      <c r="J4" s="1505"/>
      <c r="K4" s="1505"/>
      <c r="L4" s="1505"/>
    </row>
    <row r="5" spans="1:13" ht="15" customHeight="1">
      <c r="A5" s="1495"/>
      <c r="B5" s="1495"/>
      <c r="C5" s="1495"/>
      <c r="D5" s="1495"/>
      <c r="E5" s="1495"/>
      <c r="F5" s="1495"/>
      <c r="G5" s="1495"/>
      <c r="H5" s="1495"/>
      <c r="I5" s="1495"/>
      <c r="J5" s="1495"/>
      <c r="K5" s="1495"/>
      <c r="L5" s="1495"/>
    </row>
    <row r="6" spans="1:13" ht="24.6">
      <c r="A6" s="1496" t="s">
        <v>169</v>
      </c>
      <c r="B6" s="1497"/>
      <c r="C6" s="892"/>
      <c r="D6" s="1502" t="s">
        <v>50</v>
      </c>
      <c r="E6" s="1502"/>
      <c r="F6" s="1503"/>
      <c r="G6" s="1503"/>
      <c r="H6" s="1503"/>
      <c r="I6" s="1504"/>
      <c r="J6" s="892"/>
      <c r="K6" s="893" t="s">
        <v>202</v>
      </c>
      <c r="L6" s="894"/>
      <c r="M6" s="542"/>
    </row>
    <row r="7" spans="1:13" ht="24.6">
      <c r="A7" s="1498"/>
      <c r="B7" s="1499"/>
      <c r="C7" s="895" t="s">
        <v>2</v>
      </c>
      <c r="D7" s="896" t="s">
        <v>5</v>
      </c>
      <c r="E7" s="897" t="s">
        <v>6</v>
      </c>
      <c r="F7" s="897" t="s">
        <v>7</v>
      </c>
      <c r="G7" s="897" t="s">
        <v>8</v>
      </c>
      <c r="H7" s="897" t="s">
        <v>9</v>
      </c>
      <c r="I7" s="897" t="s">
        <v>10</v>
      </c>
      <c r="J7" s="898" t="s">
        <v>11</v>
      </c>
      <c r="K7" s="899" t="s">
        <v>203</v>
      </c>
      <c r="L7" s="898" t="s">
        <v>204</v>
      </c>
      <c r="M7" s="542"/>
    </row>
    <row r="8" spans="1:13" ht="24.6">
      <c r="A8" s="1498"/>
      <c r="B8" s="1499"/>
      <c r="C8" s="895" t="s">
        <v>4</v>
      </c>
      <c r="D8" s="895" t="s">
        <v>13</v>
      </c>
      <c r="E8" s="898" t="s">
        <v>51</v>
      </c>
      <c r="F8" s="898" t="s">
        <v>15</v>
      </c>
      <c r="G8" s="898" t="s">
        <v>16</v>
      </c>
      <c r="H8" s="898" t="s">
        <v>17</v>
      </c>
      <c r="I8" s="898" t="s">
        <v>18</v>
      </c>
      <c r="J8" s="898" t="s">
        <v>19</v>
      </c>
      <c r="K8" s="900"/>
      <c r="L8" s="900"/>
      <c r="M8" s="542"/>
    </row>
    <row r="9" spans="1:13" ht="24.6">
      <c r="A9" s="1500"/>
      <c r="B9" s="1501"/>
      <c r="C9" s="901" t="s">
        <v>12</v>
      </c>
      <c r="D9" s="901" t="s">
        <v>12</v>
      </c>
      <c r="E9" s="902" t="s">
        <v>12</v>
      </c>
      <c r="F9" s="902" t="s">
        <v>12</v>
      </c>
      <c r="G9" s="902" t="s">
        <v>12</v>
      </c>
      <c r="H9" s="902" t="s">
        <v>12</v>
      </c>
      <c r="I9" s="902" t="s">
        <v>20</v>
      </c>
      <c r="J9" s="902" t="s">
        <v>12</v>
      </c>
      <c r="K9" s="903"/>
      <c r="L9" s="903"/>
      <c r="M9" s="542"/>
    </row>
    <row r="10" spans="1:13" ht="24.6">
      <c r="A10" s="1493" t="s">
        <v>170</v>
      </c>
      <c r="B10" s="1494"/>
      <c r="C10" s="904">
        <f>+โตนด!B465</f>
        <v>0</v>
      </c>
      <c r="D10" s="904">
        <f>+โตนด!C465</f>
        <v>0</v>
      </c>
      <c r="E10" s="904">
        <f>+โตนด!D465</f>
        <v>0</v>
      </c>
      <c r="F10" s="904">
        <f>+โตนด!E465</f>
        <v>0</v>
      </c>
      <c r="G10" s="904">
        <f>+โตนด!F465</f>
        <v>0</v>
      </c>
      <c r="H10" s="904">
        <f>+โตนด!G465</f>
        <v>0</v>
      </c>
      <c r="I10" s="905" t="e">
        <f>+โตนด!H465</f>
        <v>#DIV/0!</v>
      </c>
      <c r="J10" s="904">
        <f>+โตนด!I465</f>
        <v>0</v>
      </c>
      <c r="K10" s="904">
        <f>+โตนด!J465</f>
        <v>0</v>
      </c>
      <c r="L10" s="905">
        <f>+โตนด!K465</f>
        <v>0</v>
      </c>
      <c r="M10" s="906" t="s">
        <v>358</v>
      </c>
    </row>
    <row r="11" spans="1:13" ht="24.6">
      <c r="A11" s="1493" t="s">
        <v>171</v>
      </c>
      <c r="B11" s="1494"/>
      <c r="C11" s="904">
        <f>+ทุ่งหลวง!B378</f>
        <v>0</v>
      </c>
      <c r="D11" s="904">
        <f>+ทุ่งหลวง!C378</f>
        <v>0</v>
      </c>
      <c r="E11" s="904">
        <f>+ทุ่งหลวง!D378</f>
        <v>0</v>
      </c>
      <c r="F11" s="904">
        <f>+ทุ่งหลวง!E378</f>
        <v>0</v>
      </c>
      <c r="G11" s="904">
        <f>+ทุ่งหลวง!F378</f>
        <v>0</v>
      </c>
      <c r="H11" s="904">
        <f>+ทุ่งหลวง!G378</f>
        <v>0</v>
      </c>
      <c r="I11" s="905" t="e">
        <f>+ทุ่งหลวง!H378</f>
        <v>#DIV/0!</v>
      </c>
      <c r="J11" s="904">
        <f>+ทุ่งหลวง!I378</f>
        <v>0</v>
      </c>
      <c r="K11" s="904">
        <f>+ทุ่งหลวง!J378</f>
        <v>609</v>
      </c>
      <c r="L11" s="905">
        <f>+ทุ่งหลวง!K378</f>
        <v>0</v>
      </c>
      <c r="M11" s="542" t="s">
        <v>361</v>
      </c>
    </row>
    <row r="12" spans="1:13" ht="24.6">
      <c r="A12" s="1493" t="s">
        <v>172</v>
      </c>
      <c r="B12" s="1494"/>
      <c r="C12" s="904">
        <f>+บ้านป้อม!B209</f>
        <v>0</v>
      </c>
      <c r="D12" s="904">
        <f>+บ้านป้อม!C209</f>
        <v>0</v>
      </c>
      <c r="E12" s="904">
        <f>+บ้านป้อม!D209</f>
        <v>0</v>
      </c>
      <c r="F12" s="904">
        <f>+บ้านป้อม!E209</f>
        <v>0</v>
      </c>
      <c r="G12" s="904">
        <f>+บ้านป้อม!F209</f>
        <v>0</v>
      </c>
      <c r="H12" s="904">
        <f>+บ้านป้อม!G209</f>
        <v>0</v>
      </c>
      <c r="I12" s="905" t="e">
        <f>+บ้านป้อม!H209</f>
        <v>#DIV/0!</v>
      </c>
      <c r="J12" s="904">
        <f>+บ้านป้อม!I209</f>
        <v>0</v>
      </c>
      <c r="K12" s="904">
        <f>+บ้านป้อม!J209</f>
        <v>0</v>
      </c>
      <c r="L12" s="904">
        <f>+บ้านป้อม!K209</f>
        <v>0</v>
      </c>
      <c r="M12" s="542" t="s">
        <v>360</v>
      </c>
    </row>
    <row r="13" spans="1:13" ht="24.6">
      <c r="A13" s="1493" t="s">
        <v>173</v>
      </c>
      <c r="B13" s="1494"/>
      <c r="C13" s="904">
        <f>+ศรีคีรีมาศ!B292</f>
        <v>128</v>
      </c>
      <c r="D13" s="904">
        <f>+ศรีคีรีมาศ!C292</f>
        <v>0</v>
      </c>
      <c r="E13" s="904">
        <f>+ศรีคีรีมาศ!D292</f>
        <v>0</v>
      </c>
      <c r="F13" s="904">
        <f>+ศรีคีรีมาศ!E292</f>
        <v>0</v>
      </c>
      <c r="G13" s="904">
        <f>+ศรีคีรีมาศ!F292</f>
        <v>0</v>
      </c>
      <c r="H13" s="904">
        <f>+ศรีคีรีมาศ!G292</f>
        <v>128</v>
      </c>
      <c r="I13" s="905">
        <f>+ศรีคีรีมาศ!H292</f>
        <v>574</v>
      </c>
      <c r="J13" s="904">
        <f>+ศรีคีรีมาศ!I292</f>
        <v>0</v>
      </c>
      <c r="K13" s="904">
        <f>+ศรีคีรีมาศ!J292</f>
        <v>989</v>
      </c>
      <c r="L13" s="904">
        <f>+ศรีคีรีมาศ!K292</f>
        <v>73472</v>
      </c>
      <c r="M13" s="542" t="s">
        <v>355</v>
      </c>
    </row>
    <row r="14" spans="1:13" ht="24.6">
      <c r="A14" s="1493" t="s">
        <v>174</v>
      </c>
      <c r="B14" s="1494"/>
      <c r="C14" s="904">
        <f>+สามพวง!B298</f>
        <v>13</v>
      </c>
      <c r="D14" s="904">
        <f>+สามพวง!C298</f>
        <v>0</v>
      </c>
      <c r="E14" s="904">
        <f>+สามพวง!D298</f>
        <v>0</v>
      </c>
      <c r="F14" s="904">
        <f>+สามพวง!E298</f>
        <v>0</v>
      </c>
      <c r="G14" s="904">
        <f>+สามพวง!F298</f>
        <v>0</v>
      </c>
      <c r="H14" s="904">
        <f>+สามพวง!G298</f>
        <v>13</v>
      </c>
      <c r="I14" s="905">
        <f>+สามพวง!H298</f>
        <v>645</v>
      </c>
      <c r="J14" s="904">
        <f>+สามพวง!I298</f>
        <v>0</v>
      </c>
      <c r="K14" s="904">
        <f>+สามพวง!J298</f>
        <v>484</v>
      </c>
      <c r="L14" s="905">
        <f>+สามพวง!K298</f>
        <v>8385</v>
      </c>
      <c r="M14" s="542" t="s">
        <v>356</v>
      </c>
    </row>
    <row r="15" spans="1:13" ht="24.6">
      <c r="A15" s="1493" t="s">
        <v>175</v>
      </c>
      <c r="B15" s="1494"/>
      <c r="C15" s="904">
        <f>+หนองจิก!B351</f>
        <v>120</v>
      </c>
      <c r="D15" s="904">
        <f>+หนองจิก!C351</f>
        <v>0</v>
      </c>
      <c r="E15" s="904">
        <f>+หนองจิก!D351</f>
        <v>0</v>
      </c>
      <c r="F15" s="904">
        <f>+หนองจิก!E351</f>
        <v>0</v>
      </c>
      <c r="G15" s="904">
        <f>+หนองจิก!F351</f>
        <v>0</v>
      </c>
      <c r="H15" s="904">
        <f>+หนองจิก!G351</f>
        <v>120</v>
      </c>
      <c r="I15" s="905">
        <f>+หนองจิก!H351</f>
        <v>610</v>
      </c>
      <c r="J15" s="904">
        <f>+หนองจิก!I351</f>
        <v>0</v>
      </c>
      <c r="K15" s="904">
        <f>+หนองจิก!J351</f>
        <v>1175</v>
      </c>
      <c r="L15" s="904">
        <f>+หนองจิก!K351</f>
        <v>73200</v>
      </c>
      <c r="M15" s="542" t="s">
        <v>344</v>
      </c>
    </row>
    <row r="16" spans="1:13" ht="24.6">
      <c r="A16" s="1493" t="s">
        <v>176</v>
      </c>
      <c r="B16" s="1494"/>
      <c r="C16" s="904">
        <f>+หนองกระดิ่ง!B166</f>
        <v>0</v>
      </c>
      <c r="D16" s="904">
        <f>+หนองกระดิ่ง!C166</f>
        <v>0</v>
      </c>
      <c r="E16" s="904">
        <f>+หนองกระดิ่ง!D166</f>
        <v>0</v>
      </c>
      <c r="F16" s="904">
        <f>+หนองกระดิ่ง!E166</f>
        <v>0</v>
      </c>
      <c r="G16" s="904">
        <f>+หนองกระดิ่ง!F166</f>
        <v>0</v>
      </c>
      <c r="H16" s="904">
        <f>+หนองกระดิ่ง!G166</f>
        <v>0</v>
      </c>
      <c r="I16" s="905" t="e">
        <f>+หนองกระดิ่ง!H166</f>
        <v>#DIV/0!</v>
      </c>
      <c r="J16" s="904">
        <f>+หนองกระดิ่ง!I166</f>
        <v>0</v>
      </c>
      <c r="K16" s="904">
        <f>+หนองกระดิ่ง!J166</f>
        <v>321</v>
      </c>
      <c r="L16" s="905">
        <f>+หนองกระดิ่ง!K166</f>
        <v>0</v>
      </c>
      <c r="M16" s="542" t="s">
        <v>359</v>
      </c>
    </row>
    <row r="17" spans="1:13" ht="24.6">
      <c r="A17" s="1493" t="s">
        <v>177</v>
      </c>
      <c r="B17" s="1494"/>
      <c r="C17" s="904">
        <f>+นาเชิงคีรี!B296</f>
        <v>0</v>
      </c>
      <c r="D17" s="904">
        <f>+นาเชิงคีรี!C296</f>
        <v>0</v>
      </c>
      <c r="E17" s="904">
        <f>+นาเชิงคีรี!D296</f>
        <v>0</v>
      </c>
      <c r="F17" s="904">
        <f>+นาเชิงคีรี!E296</f>
        <v>0</v>
      </c>
      <c r="G17" s="904">
        <f>+นาเชิงคีรี!F296</f>
        <v>0</v>
      </c>
      <c r="H17" s="904">
        <f>+นาเชิงคีรี!G296</f>
        <v>0</v>
      </c>
      <c r="I17" s="905" t="e">
        <f>+นาเชิงคีรี!H296</f>
        <v>#DIV/0!</v>
      </c>
      <c r="J17" s="904">
        <f>+นาเชิงคีรี!I296</f>
        <v>0</v>
      </c>
      <c r="K17" s="904">
        <f>+นาเชิงคีรี!J296</f>
        <v>1425</v>
      </c>
      <c r="L17" s="905">
        <f>+นาเชิงคีรี!K296</f>
        <v>0</v>
      </c>
      <c r="M17" s="542" t="s">
        <v>345</v>
      </c>
    </row>
    <row r="18" spans="1:13" ht="24.6">
      <c r="A18" s="1493" t="s">
        <v>178</v>
      </c>
      <c r="B18" s="1494"/>
      <c r="C18" s="904">
        <f>บ้านน้ำพุ!B225</f>
        <v>0</v>
      </c>
      <c r="D18" s="904">
        <f>บ้านน้ำพุ!C225</f>
        <v>0</v>
      </c>
      <c r="E18" s="904">
        <f>บ้านน้ำพุ!D225</f>
        <v>0</v>
      </c>
      <c r="F18" s="904">
        <f>บ้านน้ำพุ!E225</f>
        <v>0</v>
      </c>
      <c r="G18" s="904">
        <f>บ้านน้ำพุ!F225</f>
        <v>0</v>
      </c>
      <c r="H18" s="904">
        <f>บ้านน้ำพุ!G225</f>
        <v>0</v>
      </c>
      <c r="I18" s="905" t="e">
        <f>บ้านน้ำพุ!H225</f>
        <v>#DIV/0!</v>
      </c>
      <c r="J18" s="904">
        <f>บ้านน้ำพุ!I225</f>
        <v>0</v>
      </c>
      <c r="K18" s="904">
        <f>บ้านน้ำพุ!J225</f>
        <v>0</v>
      </c>
      <c r="L18" s="904">
        <f>บ้านน้ำพุ!K225</f>
        <v>0</v>
      </c>
      <c r="M18" s="542"/>
    </row>
    <row r="19" spans="1:13" ht="24.6">
      <c r="A19" s="1493" t="s">
        <v>179</v>
      </c>
      <c r="B19" s="1494"/>
      <c r="C19" s="904">
        <f>+ทุ่งยางเมือง!B148</f>
        <v>32</v>
      </c>
      <c r="D19" s="904">
        <f>+ทุ่งยางเมือง!C148</f>
        <v>0</v>
      </c>
      <c r="E19" s="904">
        <f>+ทุ่งยางเมือง!D148</f>
        <v>0</v>
      </c>
      <c r="F19" s="904">
        <f>+ทุ่งยางเมือง!E148</f>
        <v>0</v>
      </c>
      <c r="G19" s="904">
        <f>+ทุ่งยางเมือง!F148</f>
        <v>0</v>
      </c>
      <c r="H19" s="904">
        <f>+ทุ่งยางเมือง!G148</f>
        <v>32</v>
      </c>
      <c r="I19" s="905">
        <f>+ทุ่งยางเมือง!H148</f>
        <v>564</v>
      </c>
      <c r="J19" s="904">
        <f>+ทุ่งยางเมือง!I148</f>
        <v>0</v>
      </c>
      <c r="K19" s="904">
        <f>+ทุ่งยางเมือง!J148</f>
        <v>609</v>
      </c>
      <c r="L19" s="904">
        <f>+ทุ่งยางเมือง!K148</f>
        <v>18048</v>
      </c>
      <c r="M19" s="542" t="s">
        <v>357</v>
      </c>
    </row>
    <row r="20" spans="1:13" ht="24.6">
      <c r="A20" s="907" t="s">
        <v>32</v>
      </c>
      <c r="B20" s="907" t="s">
        <v>180</v>
      </c>
      <c r="C20" s="908">
        <f t="shared" ref="C20:K20" si="0">SUM(C10:C19)</f>
        <v>293</v>
      </c>
      <c r="D20" s="908">
        <f t="shared" si="0"/>
        <v>0</v>
      </c>
      <c r="E20" s="908">
        <f t="shared" si="0"/>
        <v>0</v>
      </c>
      <c r="F20" s="908">
        <f t="shared" si="0"/>
        <v>0</v>
      </c>
      <c r="G20" s="908">
        <f t="shared" si="0"/>
        <v>0</v>
      </c>
      <c r="H20" s="908">
        <f t="shared" si="0"/>
        <v>293</v>
      </c>
      <c r="I20" s="909">
        <f>+L20/H20</f>
        <v>590.80204778156997</v>
      </c>
      <c r="J20" s="908">
        <f t="shared" si="0"/>
        <v>0</v>
      </c>
      <c r="K20" s="908">
        <f t="shared" si="0"/>
        <v>5612</v>
      </c>
      <c r="L20" s="909">
        <f>SUM(L10:L19)</f>
        <v>173105</v>
      </c>
      <c r="M20" s="542"/>
    </row>
    <row r="21" spans="1:13" ht="24.6">
      <c r="A21" s="542"/>
      <c r="B21" s="542"/>
      <c r="C21" s="542"/>
      <c r="D21" s="542"/>
      <c r="E21" s="542"/>
      <c r="F21" s="542"/>
      <c r="G21" s="542"/>
      <c r="H21" s="542"/>
      <c r="I21" s="542"/>
      <c r="J21" s="542"/>
      <c r="K21" s="542"/>
      <c r="L21" s="910"/>
    </row>
    <row r="22" spans="1:13" ht="24.6">
      <c r="A22" s="542"/>
      <c r="B22" s="542"/>
      <c r="C22" s="542"/>
      <c r="D22" s="542"/>
      <c r="E22" s="542"/>
      <c r="F22" s="542"/>
      <c r="G22" s="542"/>
      <c r="H22" s="542"/>
      <c r="I22" s="542"/>
      <c r="J22" s="542"/>
      <c r="K22" s="542"/>
    </row>
    <row r="23" spans="1:13" ht="24.6">
      <c r="A23" s="542"/>
      <c r="B23" s="542"/>
      <c r="C23" s="542"/>
      <c r="D23" s="542"/>
      <c r="E23" s="542"/>
      <c r="F23" s="542"/>
      <c r="G23" s="542"/>
      <c r="H23" s="542"/>
      <c r="I23" s="542"/>
      <c r="J23" s="542"/>
      <c r="K23" s="542"/>
    </row>
    <row r="24" spans="1:13" ht="24.6">
      <c r="A24" s="542"/>
      <c r="B24" s="542"/>
      <c r="C24" s="542"/>
      <c r="D24" s="542"/>
      <c r="E24" s="542"/>
      <c r="F24" s="542"/>
      <c r="G24" s="542"/>
      <c r="H24" s="542"/>
      <c r="I24" s="542"/>
      <c r="J24" s="542"/>
      <c r="K24" s="542"/>
    </row>
    <row r="25" spans="1:13" ht="24.6">
      <c r="A25" s="1505" t="s">
        <v>387</v>
      </c>
      <c r="B25" s="1505"/>
      <c r="C25" s="1505"/>
      <c r="D25" s="1505"/>
      <c r="E25" s="1505"/>
      <c r="F25" s="1505"/>
      <c r="G25" s="1505"/>
      <c r="H25" s="1505"/>
      <c r="I25" s="1505"/>
      <c r="J25" s="1505"/>
      <c r="K25" s="1505"/>
      <c r="L25" s="1505"/>
    </row>
    <row r="26" spans="1:13" ht="24.6">
      <c r="A26" s="1505" t="s">
        <v>386</v>
      </c>
      <c r="B26" s="1505"/>
      <c r="C26" s="1505"/>
      <c r="D26" s="1505"/>
      <c r="E26" s="1505"/>
      <c r="F26" s="1505"/>
      <c r="G26" s="1505"/>
      <c r="H26" s="1505"/>
      <c r="I26" s="1505"/>
      <c r="J26" s="1505"/>
      <c r="K26" s="1505"/>
      <c r="L26" s="1505"/>
    </row>
    <row r="27" spans="1:13" ht="24.6">
      <c r="A27" s="1505" t="s">
        <v>167</v>
      </c>
      <c r="B27" s="1505"/>
      <c r="C27" s="1505"/>
      <c r="D27" s="1505"/>
      <c r="E27" s="1505"/>
      <c r="F27" s="1505"/>
      <c r="G27" s="1505"/>
      <c r="H27" s="1505"/>
      <c r="I27" s="1505"/>
      <c r="J27" s="1505"/>
      <c r="K27" s="1505"/>
      <c r="L27" s="1505"/>
    </row>
    <row r="28" spans="1:13" ht="24.6">
      <c r="A28" s="1505" t="s">
        <v>181</v>
      </c>
      <c r="B28" s="1505"/>
      <c r="C28" s="1505"/>
      <c r="D28" s="1505"/>
      <c r="E28" s="1505"/>
      <c r="F28" s="1505"/>
      <c r="G28" s="1505"/>
      <c r="H28" s="1505"/>
      <c r="I28" s="1505"/>
      <c r="J28" s="1505"/>
      <c r="K28" s="1505"/>
      <c r="L28" s="1505"/>
    </row>
    <row r="29" spans="1:13" ht="24.6">
      <c r="A29" s="1509"/>
      <c r="B29" s="1509"/>
      <c r="C29" s="1509"/>
      <c r="D29" s="1509"/>
      <c r="E29" s="1509"/>
      <c r="F29" s="1509"/>
      <c r="G29" s="1509"/>
      <c r="H29" s="1509"/>
      <c r="I29" s="1509"/>
      <c r="J29" s="1509"/>
      <c r="K29" s="1509"/>
      <c r="L29" s="1509"/>
    </row>
    <row r="30" spans="1:13" ht="24.6">
      <c r="A30" s="1496" t="s">
        <v>169</v>
      </c>
      <c r="B30" s="1497"/>
      <c r="C30" s="892"/>
      <c r="D30" s="1502" t="s">
        <v>50</v>
      </c>
      <c r="E30" s="1502"/>
      <c r="F30" s="1503"/>
      <c r="G30" s="1503"/>
      <c r="H30" s="1503"/>
      <c r="I30" s="1504"/>
      <c r="J30" s="892"/>
      <c r="K30" s="893" t="s">
        <v>202</v>
      </c>
      <c r="L30" s="894"/>
    </row>
    <row r="31" spans="1:13" ht="24.6">
      <c r="A31" s="1498"/>
      <c r="B31" s="1499"/>
      <c r="C31" s="895" t="s">
        <v>2</v>
      </c>
      <c r="D31" s="896" t="s">
        <v>5</v>
      </c>
      <c r="E31" s="897" t="s">
        <v>6</v>
      </c>
      <c r="F31" s="897" t="s">
        <v>7</v>
      </c>
      <c r="G31" s="897" t="s">
        <v>8</v>
      </c>
      <c r="H31" s="897" t="s">
        <v>9</v>
      </c>
      <c r="I31" s="897" t="s">
        <v>10</v>
      </c>
      <c r="J31" s="898" t="s">
        <v>11</v>
      </c>
      <c r="K31" s="899" t="s">
        <v>203</v>
      </c>
      <c r="L31" s="898" t="s">
        <v>204</v>
      </c>
    </row>
    <row r="32" spans="1:13" ht="24.6">
      <c r="A32" s="1498"/>
      <c r="B32" s="1499"/>
      <c r="C32" s="895" t="s">
        <v>4</v>
      </c>
      <c r="D32" s="895" t="s">
        <v>13</v>
      </c>
      <c r="E32" s="898" t="s">
        <v>51</v>
      </c>
      <c r="F32" s="898" t="s">
        <v>15</v>
      </c>
      <c r="G32" s="898" t="s">
        <v>16</v>
      </c>
      <c r="H32" s="898" t="s">
        <v>17</v>
      </c>
      <c r="I32" s="898" t="s">
        <v>18</v>
      </c>
      <c r="J32" s="898" t="s">
        <v>19</v>
      </c>
      <c r="K32" s="900"/>
      <c r="L32" s="900"/>
    </row>
    <row r="33" spans="1:18" ht="24.6">
      <c r="A33" s="1500"/>
      <c r="B33" s="1501"/>
      <c r="C33" s="901" t="s">
        <v>12</v>
      </c>
      <c r="D33" s="901" t="s">
        <v>12</v>
      </c>
      <c r="E33" s="902" t="s">
        <v>12</v>
      </c>
      <c r="F33" s="902" t="s">
        <v>12</v>
      </c>
      <c r="G33" s="902" t="s">
        <v>12</v>
      </c>
      <c r="H33" s="902" t="s">
        <v>12</v>
      </c>
      <c r="I33" s="902" t="s">
        <v>20</v>
      </c>
      <c r="J33" s="902" t="s">
        <v>12</v>
      </c>
      <c r="K33" s="903"/>
      <c r="L33" s="903"/>
    </row>
    <row r="34" spans="1:18" ht="24.6">
      <c r="A34" s="1493" t="s">
        <v>170</v>
      </c>
      <c r="B34" s="1494"/>
      <c r="C34" s="904">
        <f>+โตนด!B515</f>
        <v>7440</v>
      </c>
      <c r="D34" s="904">
        <f>+โตนด!C515</f>
        <v>2576</v>
      </c>
      <c r="E34" s="904">
        <f>+โตนด!D515</f>
        <v>0</v>
      </c>
      <c r="F34" s="904">
        <f>+โตนด!E515</f>
        <v>0</v>
      </c>
      <c r="G34" s="904">
        <f>+โตนด!F515</f>
        <v>0</v>
      </c>
      <c r="H34" s="904">
        <f>+โตนด!G515</f>
        <v>119</v>
      </c>
      <c r="I34" s="904">
        <f>+โตนด!H515</f>
        <v>621</v>
      </c>
      <c r="J34" s="904">
        <f>+โตนด!I515</f>
        <v>9897</v>
      </c>
      <c r="K34" s="904">
        <f>+โตนด!J515</f>
        <v>1022</v>
      </c>
      <c r="L34" s="905">
        <f>+โตนด!K515</f>
        <v>73899</v>
      </c>
      <c r="N34" s="911" t="s">
        <v>170</v>
      </c>
      <c r="O34" s="911">
        <v>6316</v>
      </c>
      <c r="P34" s="911">
        <v>6316</v>
      </c>
      <c r="Q34" s="911">
        <v>6435</v>
      </c>
      <c r="R34" s="911">
        <v>6435</v>
      </c>
    </row>
    <row r="35" spans="1:18" ht="24.6">
      <c r="A35" s="1507" t="s">
        <v>171</v>
      </c>
      <c r="B35" s="1508"/>
      <c r="C35" s="912">
        <f>+ทุ่งหลวง!B352</f>
        <v>6084</v>
      </c>
      <c r="D35" s="904">
        <f>+ทุ่งหลวง!C352</f>
        <v>0</v>
      </c>
      <c r="E35" s="904">
        <f>+ทุ่งหลวง!D352</f>
        <v>0</v>
      </c>
      <c r="F35" s="912">
        <f>+ทุ่งหลวง!E352</f>
        <v>0</v>
      </c>
      <c r="G35" s="912">
        <f>+ทุ่งหลวง!F352</f>
        <v>0</v>
      </c>
      <c r="H35" s="912">
        <f>+ทุ่งหลวง!G352</f>
        <v>0</v>
      </c>
      <c r="I35" s="912" t="e">
        <f>ทุ่งหลวง!H352</f>
        <v>#DIV/0!</v>
      </c>
      <c r="J35" s="912">
        <f>+ทุ่งหลวง!I352</f>
        <v>6084</v>
      </c>
      <c r="K35" s="912">
        <f>+ทุ่งหลวง!J352</f>
        <v>502</v>
      </c>
      <c r="L35" s="913">
        <f>+ทุ่งหลวง!K352</f>
        <v>0</v>
      </c>
      <c r="N35" s="914" t="s">
        <v>171</v>
      </c>
      <c r="O35" s="914">
        <v>3288</v>
      </c>
      <c r="P35" s="914">
        <v>1766</v>
      </c>
      <c r="Q35" s="914">
        <v>4132</v>
      </c>
      <c r="R35" s="914">
        <v>2610</v>
      </c>
    </row>
    <row r="36" spans="1:18" ht="24.6">
      <c r="A36" s="1493" t="s">
        <v>172</v>
      </c>
      <c r="B36" s="1494"/>
      <c r="C36" s="904">
        <f>+บ้านป้อม!B273</f>
        <v>7962</v>
      </c>
      <c r="D36" s="904">
        <f>+บ้านป้อม!C273</f>
        <v>3802</v>
      </c>
      <c r="E36" s="904">
        <f>+บ้านป้อม!D273</f>
        <v>0</v>
      </c>
      <c r="F36" s="904">
        <f>+บ้านป้อม!E273</f>
        <v>0</v>
      </c>
      <c r="G36" s="904">
        <f>+บ้านป้อม!F273</f>
        <v>0</v>
      </c>
      <c r="H36" s="904">
        <f>+บ้านป้อม!G273</f>
        <v>0</v>
      </c>
      <c r="I36" s="904" t="e">
        <f>บ้านป้อม!H273</f>
        <v>#DIV/0!</v>
      </c>
      <c r="J36" s="904">
        <f>+บ้านป้อม!I273</f>
        <v>11764</v>
      </c>
      <c r="K36" s="904">
        <f>+บ้านป้อม!J273</f>
        <v>1300</v>
      </c>
      <c r="L36" s="904">
        <f>+บ้านป้อม!K273</f>
        <v>0</v>
      </c>
      <c r="N36" s="911" t="s">
        <v>172</v>
      </c>
      <c r="O36" s="911">
        <v>6200</v>
      </c>
      <c r="P36" s="911">
        <v>6200</v>
      </c>
      <c r="Q36" s="911">
        <v>9587</v>
      </c>
      <c r="R36" s="911">
        <v>9587</v>
      </c>
    </row>
    <row r="37" spans="1:18" ht="24.6">
      <c r="A37" s="1493" t="s">
        <v>173</v>
      </c>
      <c r="B37" s="1494"/>
      <c r="C37" s="904">
        <f>+ศรีคีรีมาศ!B319</f>
        <v>4093</v>
      </c>
      <c r="D37" s="904">
        <f>+ศรีคีรีมาศ!C319</f>
        <v>1078</v>
      </c>
      <c r="E37" s="904">
        <f>+ศรีคีรีมาศ!D319</f>
        <v>0</v>
      </c>
      <c r="F37" s="904">
        <f>+ศรีคีรีมาศ!E319</f>
        <v>0</v>
      </c>
      <c r="G37" s="904">
        <f>+ศรีคีรีมาศ!F319</f>
        <v>0</v>
      </c>
      <c r="H37" s="904">
        <f>+ศรีคีรีมาศ!G319</f>
        <v>0</v>
      </c>
      <c r="I37" s="904" t="e">
        <f>+ศรีคีรีมาศ!H319</f>
        <v>#DIV/0!</v>
      </c>
      <c r="J37" s="904">
        <f>+ศรีคีรีมาศ!I319</f>
        <v>5171</v>
      </c>
      <c r="K37" s="904">
        <f>+ศรีคีรีมาศ!J319</f>
        <v>647</v>
      </c>
      <c r="L37" s="904">
        <f>+ศรีคีรีมาศ!K319</f>
        <v>0</v>
      </c>
      <c r="N37" s="911" t="s">
        <v>173</v>
      </c>
      <c r="O37" s="911">
        <v>917</v>
      </c>
      <c r="P37" s="911">
        <v>917</v>
      </c>
      <c r="Q37" s="911">
        <v>1052</v>
      </c>
      <c r="R37" s="911">
        <v>1052</v>
      </c>
    </row>
    <row r="38" spans="1:18" ht="24.6">
      <c r="A38" s="1493" t="s">
        <v>174</v>
      </c>
      <c r="B38" s="1494"/>
      <c r="C38" s="904">
        <f>+สามพวง!B321</f>
        <v>4283</v>
      </c>
      <c r="D38" s="904">
        <f>+สามพวง!C321</f>
        <v>831</v>
      </c>
      <c r="E38" s="904">
        <f>+สามพวง!D321</f>
        <v>0</v>
      </c>
      <c r="F38" s="904">
        <f>+สามพวง!E321</f>
        <v>0</v>
      </c>
      <c r="G38" s="904">
        <f>+สามพวง!F321</f>
        <v>0</v>
      </c>
      <c r="H38" s="904">
        <f>+สามพวง!G321</f>
        <v>0</v>
      </c>
      <c r="I38" s="904" t="e">
        <f>+สามพวง!H321</f>
        <v>#DIV/0!</v>
      </c>
      <c r="J38" s="904">
        <f>+สามพวง!I321</f>
        <v>5114</v>
      </c>
      <c r="K38" s="904">
        <f>+สามพวง!J321</f>
        <v>432</v>
      </c>
      <c r="L38" s="904">
        <f>+สามพวง!K321</f>
        <v>0</v>
      </c>
      <c r="N38" s="911" t="s">
        <v>174</v>
      </c>
      <c r="O38" s="911">
        <v>1524</v>
      </c>
      <c r="P38" s="911">
        <v>1524</v>
      </c>
      <c r="Q38" s="911">
        <v>1700</v>
      </c>
      <c r="R38" s="911">
        <v>1700</v>
      </c>
    </row>
    <row r="39" spans="1:18" ht="24.6">
      <c r="A39" s="1493" t="s">
        <v>175</v>
      </c>
      <c r="B39" s="1494"/>
      <c r="C39" s="904">
        <f>+หนองจิก!B376</f>
        <v>6340</v>
      </c>
      <c r="D39" s="904">
        <f>+หนองจิก!C376</f>
        <v>808</v>
      </c>
      <c r="E39" s="904">
        <f>+หนองจิก!D376</f>
        <v>0</v>
      </c>
      <c r="F39" s="904">
        <f>+หนองจิก!E376</f>
        <v>0</v>
      </c>
      <c r="G39" s="904">
        <f>+หนองจิก!F376</f>
        <v>0</v>
      </c>
      <c r="H39" s="904">
        <f>+หนองจิก!G376</f>
        <v>0</v>
      </c>
      <c r="I39" s="904" t="e">
        <f>หนองจิก!H376</f>
        <v>#DIV/0!</v>
      </c>
      <c r="J39" s="904">
        <f>+หนองจิก!I376</f>
        <v>7148</v>
      </c>
      <c r="K39" s="904">
        <f>+หนองจิก!J376</f>
        <v>590</v>
      </c>
      <c r="L39" s="905">
        <f>หนองจิก!K376</f>
        <v>0</v>
      </c>
      <c r="N39" s="911" t="s">
        <v>175</v>
      </c>
      <c r="O39" s="911">
        <v>1291</v>
      </c>
      <c r="P39" s="911">
        <v>1291</v>
      </c>
      <c r="Q39" s="911">
        <v>2620</v>
      </c>
      <c r="R39" s="911">
        <v>2620</v>
      </c>
    </row>
    <row r="40" spans="1:18" ht="24.6">
      <c r="A40" s="1507" t="s">
        <v>176</v>
      </c>
      <c r="B40" s="1508"/>
      <c r="C40" s="912">
        <f>+หนองกระดิ่ง!B189</f>
        <v>2583</v>
      </c>
      <c r="D40" s="904">
        <f>+หนองกระดิ่ง!C189</f>
        <v>315</v>
      </c>
      <c r="E40" s="904">
        <f>+หนองกระดิ่ง!D189</f>
        <v>0</v>
      </c>
      <c r="F40" s="912">
        <f>+หนองกระดิ่ง!E189</f>
        <v>0</v>
      </c>
      <c r="G40" s="912">
        <f>+หนองกระดิ่ง!F189</f>
        <v>0</v>
      </c>
      <c r="H40" s="912">
        <f>+หนองกระดิ่ง!G189</f>
        <v>0</v>
      </c>
      <c r="I40" s="912">
        <v>0</v>
      </c>
      <c r="J40" s="912">
        <f>+หนองกระดิ่ง!I189</f>
        <v>2898</v>
      </c>
      <c r="K40" s="912">
        <f>+หนองกระดิ่ง!J189</f>
        <v>323</v>
      </c>
      <c r="L40" s="912">
        <f>+หนองกระดิ่ง!K189</f>
        <v>0</v>
      </c>
      <c r="N40" s="911" t="s">
        <v>176</v>
      </c>
      <c r="O40" s="911">
        <v>714</v>
      </c>
      <c r="P40" s="911">
        <v>714</v>
      </c>
      <c r="Q40" s="911">
        <v>901</v>
      </c>
      <c r="R40" s="911">
        <v>901</v>
      </c>
    </row>
    <row r="41" spans="1:18" ht="24.6">
      <c r="A41" s="1493" t="s">
        <v>177</v>
      </c>
      <c r="B41" s="1494"/>
      <c r="C41" s="904">
        <f>+นาเชิงคีรี!B318</f>
        <v>1648</v>
      </c>
      <c r="D41" s="904">
        <f>+นาเชิงคีรี!C318</f>
        <v>380</v>
      </c>
      <c r="E41" s="904">
        <f>+นาเชิงคีรี!D318</f>
        <v>0</v>
      </c>
      <c r="F41" s="904">
        <f>+นาเชิงคีรี!E318</f>
        <v>0</v>
      </c>
      <c r="G41" s="904">
        <f>+นาเชิงคีรี!F318</f>
        <v>0</v>
      </c>
      <c r="H41" s="904">
        <f>+นาเชิงคีรี!G318</f>
        <v>0</v>
      </c>
      <c r="I41" s="904" t="e">
        <f>+นาเชิงคีรี!H318</f>
        <v>#DIV/0!</v>
      </c>
      <c r="J41" s="904">
        <f>+นาเชิงคีรี!I318</f>
        <v>2028</v>
      </c>
      <c r="K41" s="904">
        <f>+นาเชิงคีรี!J318</f>
        <v>204</v>
      </c>
      <c r="L41" s="904">
        <f>+นาเชิงคีรี!K318</f>
        <v>0</v>
      </c>
      <c r="N41" s="914" t="s">
        <v>177</v>
      </c>
      <c r="O41" s="914">
        <v>479</v>
      </c>
      <c r="P41" s="914">
        <v>714</v>
      </c>
      <c r="Q41" s="914">
        <v>479</v>
      </c>
      <c r="R41" s="914">
        <v>714</v>
      </c>
    </row>
    <row r="42" spans="1:18" ht="24.6">
      <c r="A42" s="1493" t="s">
        <v>178</v>
      </c>
      <c r="B42" s="1494"/>
      <c r="C42" s="904">
        <f>+บ้านน้ำพุ!B256</f>
        <v>562</v>
      </c>
      <c r="D42" s="904">
        <f>+บ้านน้ำพุ!C256</f>
        <v>0</v>
      </c>
      <c r="E42" s="904">
        <f>+บ้านน้ำพุ!D256</f>
        <v>0</v>
      </c>
      <c r="F42" s="904">
        <f>+บ้านน้ำพุ!E256</f>
        <v>0</v>
      </c>
      <c r="G42" s="904">
        <f>+บ้านน้ำพุ!F256</f>
        <v>0</v>
      </c>
      <c r="H42" s="904">
        <f>+บ้านน้ำพุ!G256</f>
        <v>0</v>
      </c>
      <c r="I42" s="904">
        <v>0</v>
      </c>
      <c r="J42" s="904">
        <f>+บ้านน้ำพุ!I256</f>
        <v>562</v>
      </c>
      <c r="K42" s="904">
        <f>+บ้านน้ำพุ!J256</f>
        <v>36</v>
      </c>
      <c r="L42" s="904">
        <f>+บ้านน้ำพุ!K256</f>
        <v>0</v>
      </c>
      <c r="N42" s="911" t="s">
        <v>178</v>
      </c>
      <c r="O42" s="911">
        <v>0</v>
      </c>
      <c r="P42" s="911">
        <v>0</v>
      </c>
      <c r="Q42" s="911">
        <v>0</v>
      </c>
      <c r="R42" s="911">
        <v>0</v>
      </c>
    </row>
    <row r="43" spans="1:18" ht="24.6">
      <c r="A43" s="1493" t="s">
        <v>179</v>
      </c>
      <c r="B43" s="1494"/>
      <c r="C43" s="904">
        <f>+ทุ่งยางเมือง!B170</f>
        <v>1407</v>
      </c>
      <c r="D43" s="904">
        <f>+ทุ่งยางเมือง!C170</f>
        <v>215</v>
      </c>
      <c r="E43" s="904">
        <f>+ทุ่งยางเมือง!D170</f>
        <v>0</v>
      </c>
      <c r="F43" s="904">
        <f>+ทุ่งยางเมือง!E170</f>
        <v>0</v>
      </c>
      <c r="G43" s="904">
        <f>+ทุ่งยางเมือง!F170</f>
        <v>0</v>
      </c>
      <c r="H43" s="904">
        <f>+ทุ่งยางเมือง!G170</f>
        <v>0</v>
      </c>
      <c r="I43" s="904" t="e">
        <f>+ทุ่งยางเมือง!H170</f>
        <v>#DIV/0!</v>
      </c>
      <c r="J43" s="904">
        <f>+ทุ่งยางเมือง!I170</f>
        <v>1622</v>
      </c>
      <c r="K43" s="904">
        <f>+ทุ่งยางเมือง!J170</f>
        <v>201</v>
      </c>
      <c r="L43" s="904">
        <f>+ทุ่งยางเมือง!K170</f>
        <v>0</v>
      </c>
      <c r="N43" s="911" t="s">
        <v>179</v>
      </c>
      <c r="O43" s="911">
        <v>247</v>
      </c>
      <c r="P43" s="911">
        <v>247</v>
      </c>
      <c r="Q43" s="911">
        <v>360</v>
      </c>
      <c r="R43" s="911">
        <v>360</v>
      </c>
    </row>
    <row r="44" spans="1:18" ht="24.6">
      <c r="A44" s="907" t="s">
        <v>32</v>
      </c>
      <c r="B44" s="907" t="s">
        <v>180</v>
      </c>
      <c r="C44" s="915">
        <f t="shared" ref="C44:K44" si="1">SUM(C34:C43)</f>
        <v>42402</v>
      </c>
      <c r="D44" s="915">
        <f>SUM(D34:D43)</f>
        <v>10005</v>
      </c>
      <c r="E44" s="915">
        <f t="shared" si="1"/>
        <v>0</v>
      </c>
      <c r="F44" s="915">
        <f t="shared" si="1"/>
        <v>0</v>
      </c>
      <c r="G44" s="915">
        <f t="shared" si="1"/>
        <v>0</v>
      </c>
      <c r="H44" s="916">
        <f>SUM(H34:H43)</f>
        <v>119</v>
      </c>
      <c r="I44" s="909">
        <f>+L44/H44</f>
        <v>621</v>
      </c>
      <c r="J44" s="915">
        <f>SUM(J34:J43)</f>
        <v>52288</v>
      </c>
      <c r="K44" s="915">
        <f t="shared" si="1"/>
        <v>5257</v>
      </c>
      <c r="L44" s="909">
        <f>SUM(L34:L43)</f>
        <v>73899</v>
      </c>
    </row>
    <row r="51" spans="1:13" ht="24.6">
      <c r="A51" s="1505" t="s">
        <v>382</v>
      </c>
      <c r="B51" s="1506"/>
      <c r="C51" s="1506"/>
      <c r="D51" s="1506"/>
      <c r="E51" s="1506"/>
      <c r="F51" s="1506"/>
      <c r="G51" s="1506"/>
      <c r="H51" s="1506"/>
      <c r="I51" s="1506"/>
      <c r="J51" s="1506"/>
    </row>
    <row r="52" spans="1:13" ht="24.6">
      <c r="A52" s="1505" t="s">
        <v>386</v>
      </c>
      <c r="B52" s="1505"/>
      <c r="C52" s="1505"/>
      <c r="D52" s="1505"/>
      <c r="E52" s="1505"/>
      <c r="F52" s="1505"/>
      <c r="G52" s="1505"/>
      <c r="H52" s="1505"/>
      <c r="I52" s="1505"/>
      <c r="J52" s="1505"/>
    </row>
    <row r="53" spans="1:13" ht="24.6">
      <c r="A53" s="1505" t="s">
        <v>167</v>
      </c>
      <c r="B53" s="1506"/>
      <c r="C53" s="1506"/>
      <c r="D53" s="1506"/>
      <c r="E53" s="1506"/>
      <c r="F53" s="1506"/>
      <c r="G53" s="1506"/>
      <c r="H53" s="1506"/>
      <c r="I53" s="1506"/>
      <c r="J53" s="1506"/>
    </row>
    <row r="54" spans="1:13" ht="24.6">
      <c r="A54" s="1505" t="s">
        <v>215</v>
      </c>
      <c r="B54" s="1506"/>
      <c r="C54" s="1506"/>
      <c r="D54" s="1506"/>
      <c r="E54" s="1506"/>
      <c r="F54" s="1506"/>
      <c r="G54" s="1506"/>
      <c r="H54" s="1506"/>
      <c r="I54" s="1506"/>
      <c r="J54" s="1506"/>
    </row>
    <row r="55" spans="1:13" ht="24.6">
      <c r="A55" s="1505"/>
      <c r="B55" s="1505"/>
      <c r="C55" s="1505"/>
      <c r="D55" s="1505"/>
      <c r="E55" s="1505"/>
      <c r="F55" s="1505"/>
      <c r="G55" s="1505"/>
      <c r="H55" s="1505"/>
      <c r="I55" s="1505"/>
      <c r="J55" s="1505"/>
      <c r="K55" s="1505"/>
    </row>
    <row r="56" spans="1:13" ht="24.6">
      <c r="A56" s="1496" t="s">
        <v>169</v>
      </c>
      <c r="B56" s="1497"/>
      <c r="C56" s="892"/>
      <c r="D56" s="1502" t="s">
        <v>50</v>
      </c>
      <c r="E56" s="1502"/>
      <c r="F56" s="1503"/>
      <c r="G56" s="1503"/>
      <c r="H56" s="1503"/>
      <c r="I56" s="1504"/>
      <c r="J56" s="892"/>
      <c r="K56" s="893" t="s">
        <v>202</v>
      </c>
      <c r="L56" s="894"/>
    </row>
    <row r="57" spans="1:13" ht="24.6">
      <c r="A57" s="1498"/>
      <c r="B57" s="1499"/>
      <c r="C57" s="895" t="s">
        <v>2</v>
      </c>
      <c r="D57" s="896" t="s">
        <v>5</v>
      </c>
      <c r="E57" s="897" t="s">
        <v>6</v>
      </c>
      <c r="F57" s="897" t="s">
        <v>7</v>
      </c>
      <c r="G57" s="897" t="s">
        <v>8</v>
      </c>
      <c r="H57" s="897" t="s">
        <v>9</v>
      </c>
      <c r="I57" s="897" t="s">
        <v>10</v>
      </c>
      <c r="J57" s="898" t="s">
        <v>11</v>
      </c>
      <c r="K57" s="899" t="s">
        <v>203</v>
      </c>
      <c r="L57" s="898" t="s">
        <v>204</v>
      </c>
    </row>
    <row r="58" spans="1:13" ht="24.6">
      <c r="A58" s="1498"/>
      <c r="B58" s="1499"/>
      <c r="C58" s="895" t="s">
        <v>4</v>
      </c>
      <c r="D58" s="895" t="s">
        <v>13</v>
      </c>
      <c r="E58" s="898" t="s">
        <v>51</v>
      </c>
      <c r="F58" s="898" t="s">
        <v>15</v>
      </c>
      <c r="G58" s="898" t="s">
        <v>16</v>
      </c>
      <c r="H58" s="898" t="s">
        <v>17</v>
      </c>
      <c r="I58" s="898" t="s">
        <v>18</v>
      </c>
      <c r="J58" s="898" t="s">
        <v>19</v>
      </c>
      <c r="K58" s="900"/>
      <c r="L58" s="900"/>
    </row>
    <row r="59" spans="1:13" ht="24.6">
      <c r="A59" s="1500"/>
      <c r="B59" s="1501"/>
      <c r="C59" s="901" t="s">
        <v>12</v>
      </c>
      <c r="D59" s="901" t="s">
        <v>12</v>
      </c>
      <c r="E59" s="902" t="s">
        <v>12</v>
      </c>
      <c r="F59" s="902" t="s">
        <v>12</v>
      </c>
      <c r="G59" s="902" t="s">
        <v>12</v>
      </c>
      <c r="H59" s="902" t="s">
        <v>12</v>
      </c>
      <c r="I59" s="902" t="s">
        <v>20</v>
      </c>
      <c r="J59" s="902" t="s">
        <v>12</v>
      </c>
      <c r="K59" s="903"/>
      <c r="L59" s="903"/>
    </row>
    <row r="60" spans="1:13" ht="24.6">
      <c r="A60" s="1493" t="s">
        <v>170</v>
      </c>
      <c r="B60" s="1494"/>
      <c r="C60" s="904">
        <f>+โตนด!B590</f>
        <v>0</v>
      </c>
      <c r="D60" s="904">
        <f>+โตนด!C590</f>
        <v>0</v>
      </c>
      <c r="E60" s="904">
        <f>+โตนด!D590</f>
        <v>0</v>
      </c>
      <c r="F60" s="904">
        <f>+โตนด!E590</f>
        <v>0</v>
      </c>
      <c r="G60" s="904">
        <f>+โตนด!F590</f>
        <v>0</v>
      </c>
      <c r="H60" s="904">
        <f>+โตนด!G590</f>
        <v>0</v>
      </c>
      <c r="I60" s="905" t="e">
        <f>+โตนด!H590</f>
        <v>#DIV/0!</v>
      </c>
      <c r="J60" s="904">
        <f>+โตนด!I590</f>
        <v>0</v>
      </c>
      <c r="K60" s="904">
        <f>+โตนด!J590</f>
        <v>0</v>
      </c>
      <c r="L60" s="905">
        <f>+โตนด!K590</f>
        <v>0</v>
      </c>
      <c r="M60" s="891" t="e">
        <f>H60*I60</f>
        <v>#DIV/0!</v>
      </c>
    </row>
    <row r="61" spans="1:13" ht="24.6">
      <c r="A61" s="1493" t="s">
        <v>171</v>
      </c>
      <c r="B61" s="1494"/>
      <c r="C61" s="904">
        <f>+ทุ่งหลวง!B435</f>
        <v>0</v>
      </c>
      <c r="D61" s="904">
        <f>+ทุ่งหลวง!C435</f>
        <v>0</v>
      </c>
      <c r="E61" s="904">
        <f>+ทุ่งหลวง!D435</f>
        <v>0</v>
      </c>
      <c r="F61" s="904">
        <f>+ทุ่งหลวง!E435</f>
        <v>0</v>
      </c>
      <c r="G61" s="904">
        <f>+ทุ่งหลวง!F435</f>
        <v>0</v>
      </c>
      <c r="H61" s="904">
        <f>+ทุ่งหลวง!G435</f>
        <v>0</v>
      </c>
      <c r="I61" s="904">
        <v>0</v>
      </c>
      <c r="J61" s="904">
        <f>+ทุ่งหลวง!I435</f>
        <v>0</v>
      </c>
      <c r="K61" s="904">
        <f>+ทุ่งหลวง!J435</f>
        <v>0</v>
      </c>
      <c r="L61" s="904">
        <f>+ทุ่งหลวง!K435</f>
        <v>0</v>
      </c>
      <c r="M61" s="891">
        <f t="shared" ref="M61:M69" si="2">H61*I61</f>
        <v>0</v>
      </c>
    </row>
    <row r="62" spans="1:13" ht="24.6">
      <c r="A62" s="1493" t="s">
        <v>172</v>
      </c>
      <c r="B62" s="1494"/>
      <c r="C62" s="904">
        <f>+บ้านป้อม!B336</f>
        <v>0</v>
      </c>
      <c r="D62" s="904">
        <f>+บ้านป้อม!C336</f>
        <v>0</v>
      </c>
      <c r="E62" s="904">
        <f>+บ้านป้อม!D336</f>
        <v>0</v>
      </c>
      <c r="F62" s="904">
        <f>+บ้านป้อม!E336</f>
        <v>0</v>
      </c>
      <c r="G62" s="904">
        <f>+บ้านป้อม!F336</f>
        <v>0</v>
      </c>
      <c r="H62" s="904">
        <f>+บ้านป้อม!G336</f>
        <v>0</v>
      </c>
      <c r="I62" s="904" t="e">
        <f>+บ้านป้อม!H336</f>
        <v>#DIV/0!</v>
      </c>
      <c r="J62" s="904">
        <f>+บ้านป้อม!I336</f>
        <v>0</v>
      </c>
      <c r="K62" s="904">
        <f>+บ้านป้อม!J336</f>
        <v>0</v>
      </c>
      <c r="L62" s="904">
        <f>+บ้านป้อม!K336</f>
        <v>0</v>
      </c>
      <c r="M62" s="891" t="e">
        <f t="shared" si="2"/>
        <v>#DIV/0!</v>
      </c>
    </row>
    <row r="63" spans="1:13" ht="24.6">
      <c r="A63" s="1493" t="s">
        <v>173</v>
      </c>
      <c r="B63" s="1494"/>
      <c r="C63" s="912">
        <f>+ศรีคีรีมาศ!B508</f>
        <v>0</v>
      </c>
      <c r="D63" s="912">
        <f>+ศรีคีรีมาศ!C508</f>
        <v>0</v>
      </c>
      <c r="E63" s="912">
        <f>+ศรีคีรีมาศ!D508</f>
        <v>0</v>
      </c>
      <c r="F63" s="912">
        <f>+ศรีคีรีมาศ!E508</f>
        <v>0</v>
      </c>
      <c r="G63" s="912">
        <f>+ศรีคีรีมาศ!F508</f>
        <v>0</v>
      </c>
      <c r="H63" s="912">
        <f>+ศรีคีรีมาศ!G508</f>
        <v>0</v>
      </c>
      <c r="I63" s="912" t="e">
        <f>+ศรีคีรีมาศ!H508</f>
        <v>#DIV/0!</v>
      </c>
      <c r="J63" s="912">
        <f>+ศรีคีรีมาศ!I508</f>
        <v>0</v>
      </c>
      <c r="K63" s="912">
        <f>+ศรีคีรีมาศ!J508</f>
        <v>77</v>
      </c>
      <c r="L63" s="912">
        <f>+ศรีคีรีมาศ!K508</f>
        <v>0</v>
      </c>
      <c r="M63" s="891" t="e">
        <f t="shared" si="2"/>
        <v>#DIV/0!</v>
      </c>
    </row>
    <row r="64" spans="1:13" ht="24.6">
      <c r="A64" s="1493" t="s">
        <v>174</v>
      </c>
      <c r="B64" s="1494"/>
      <c r="C64" s="904">
        <f>+สามพวง!B378</f>
        <v>0</v>
      </c>
      <c r="D64" s="904">
        <f>+สามพวง!C378</f>
        <v>0</v>
      </c>
      <c r="E64" s="904">
        <f>+สามพวง!D378</f>
        <v>0</v>
      </c>
      <c r="F64" s="904">
        <f>+สามพวง!E378</f>
        <v>0</v>
      </c>
      <c r="G64" s="904">
        <f>+สามพวง!F378</f>
        <v>0</v>
      </c>
      <c r="H64" s="904">
        <f>+สามพวง!G378</f>
        <v>0</v>
      </c>
      <c r="I64" s="904" t="e">
        <f>+สามพวง!H378</f>
        <v>#DIV/0!</v>
      </c>
      <c r="J64" s="904">
        <f>+สามพวง!I378</f>
        <v>0</v>
      </c>
      <c r="K64" s="904">
        <f>+สามพวง!J378</f>
        <v>0</v>
      </c>
      <c r="L64" s="905">
        <f>สามพวง!K378</f>
        <v>0</v>
      </c>
      <c r="M64" s="891" t="e">
        <f t="shared" si="2"/>
        <v>#DIV/0!</v>
      </c>
    </row>
    <row r="65" spans="1:13" ht="24.6">
      <c r="A65" s="1493" t="s">
        <v>175</v>
      </c>
      <c r="B65" s="1494"/>
      <c r="C65" s="904">
        <f>+หนองจิก!B491</f>
        <v>0</v>
      </c>
      <c r="D65" s="904">
        <f>+หนองจิก!C491</f>
        <v>0</v>
      </c>
      <c r="E65" s="904">
        <f>+หนองจิก!D491</f>
        <v>0</v>
      </c>
      <c r="F65" s="904">
        <f>+หนองจิก!E491</f>
        <v>0</v>
      </c>
      <c r="G65" s="904">
        <f>+หนองจิก!F491</f>
        <v>0</v>
      </c>
      <c r="H65" s="904">
        <f>+หนองจิก!G491</f>
        <v>0</v>
      </c>
      <c r="I65" s="904" t="e">
        <f>+หนองจิก!H491</f>
        <v>#DIV/0!</v>
      </c>
      <c r="J65" s="904">
        <f>+หนองจิก!I491</f>
        <v>0</v>
      </c>
      <c r="K65" s="904">
        <f>+หนองจิก!J491</f>
        <v>0</v>
      </c>
      <c r="L65" s="904">
        <f>+หนองจิก!K491</f>
        <v>0</v>
      </c>
      <c r="M65" s="891" t="e">
        <f t="shared" si="2"/>
        <v>#DIV/0!</v>
      </c>
    </row>
    <row r="66" spans="1:13" ht="24.6">
      <c r="A66" s="1493" t="s">
        <v>176</v>
      </c>
      <c r="B66" s="1494"/>
      <c r="C66" s="904">
        <f>+หนองกระดิ่ง!B233</f>
        <v>0</v>
      </c>
      <c r="D66" s="904">
        <f>+หนองกระดิ่ง!C233</f>
        <v>0</v>
      </c>
      <c r="E66" s="904">
        <f>+หนองกระดิ่ง!D233</f>
        <v>0</v>
      </c>
      <c r="F66" s="904">
        <f>+หนองกระดิ่ง!E233</f>
        <v>0</v>
      </c>
      <c r="G66" s="904">
        <f>+หนองกระดิ่ง!F233</f>
        <v>0</v>
      </c>
      <c r="H66" s="904">
        <f>+หนองกระดิ่ง!G233</f>
        <v>0</v>
      </c>
      <c r="I66" s="905" t="e">
        <f>+หนองกระดิ่ง!H233</f>
        <v>#DIV/0!</v>
      </c>
      <c r="J66" s="904">
        <f>+หนองกระดิ่ง!I233</f>
        <v>0</v>
      </c>
      <c r="K66" s="904">
        <f>+หนองกระดิ่ง!J233</f>
        <v>0</v>
      </c>
      <c r="L66" s="905">
        <f>+หนองกระดิ่ง!K233</f>
        <v>0</v>
      </c>
      <c r="M66" s="891" t="e">
        <f t="shared" si="2"/>
        <v>#DIV/0!</v>
      </c>
    </row>
    <row r="67" spans="1:13" ht="24.6">
      <c r="A67" s="1493" t="s">
        <v>177</v>
      </c>
      <c r="B67" s="1494"/>
      <c r="C67" s="904">
        <f>+นาเชิงคีรี!B436</f>
        <v>0</v>
      </c>
      <c r="D67" s="904">
        <f>+นาเชิงคีรี!C436</f>
        <v>0</v>
      </c>
      <c r="E67" s="904">
        <f>+นาเชิงคีรี!D436</f>
        <v>0</v>
      </c>
      <c r="F67" s="904">
        <f>+นาเชิงคีรี!E436</f>
        <v>0</v>
      </c>
      <c r="G67" s="904">
        <f>+นาเชิงคีรี!F436</f>
        <v>0</v>
      </c>
      <c r="H67" s="904">
        <f>+นาเชิงคีรี!G436</f>
        <v>0</v>
      </c>
      <c r="I67" s="905" t="e">
        <f>+นาเชิงคีรี!H436</f>
        <v>#DIV/0!</v>
      </c>
      <c r="J67" s="904">
        <f>+นาเชิงคีรี!I436</f>
        <v>0</v>
      </c>
      <c r="K67" s="904">
        <f>+นาเชิงคีรี!J436</f>
        <v>16</v>
      </c>
      <c r="L67" s="905">
        <f>นาเชิงคีรี!K436</f>
        <v>0</v>
      </c>
      <c r="M67" s="891" t="e">
        <f t="shared" si="2"/>
        <v>#DIV/0!</v>
      </c>
    </row>
    <row r="68" spans="1:13" ht="24.6">
      <c r="A68" s="1493" t="s">
        <v>178</v>
      </c>
      <c r="B68" s="1494"/>
      <c r="C68" s="904">
        <f>+บ้านน้ำพุ!B377</f>
        <v>0</v>
      </c>
      <c r="D68" s="904">
        <f>+บ้านน้ำพุ!C377</f>
        <v>0</v>
      </c>
      <c r="E68" s="904">
        <f>+บ้านน้ำพุ!D377</f>
        <v>0</v>
      </c>
      <c r="F68" s="904">
        <f>+บ้านน้ำพุ!E377</f>
        <v>0</v>
      </c>
      <c r="G68" s="904">
        <f>+บ้านน้ำพุ!F377</f>
        <v>0</v>
      </c>
      <c r="H68" s="904">
        <f>+บ้านน้ำพุ!G377</f>
        <v>0</v>
      </c>
      <c r="I68" s="904" t="e">
        <f>+บ้านน้ำพุ!H377</f>
        <v>#DIV/0!</v>
      </c>
      <c r="J68" s="904">
        <f>+บ้านน้ำพุ!I377</f>
        <v>0</v>
      </c>
      <c r="K68" s="904">
        <v>0</v>
      </c>
      <c r="L68" s="904">
        <f>+บ้านน้ำพุ!K377</f>
        <v>0</v>
      </c>
      <c r="M68" s="891" t="e">
        <f t="shared" si="2"/>
        <v>#DIV/0!</v>
      </c>
    </row>
    <row r="69" spans="1:13" ht="24.6">
      <c r="A69" s="1493" t="s">
        <v>179</v>
      </c>
      <c r="B69" s="1494"/>
      <c r="C69" s="904">
        <f>+ทุ่งยางเมือง!B256</f>
        <v>0</v>
      </c>
      <c r="D69" s="904">
        <f>+ทุ่งยางเมือง!C256</f>
        <v>0</v>
      </c>
      <c r="E69" s="904">
        <f>+ทุ่งยางเมือง!D256</f>
        <v>0</v>
      </c>
      <c r="F69" s="904">
        <f>+ทุ่งยางเมือง!E256</f>
        <v>0</v>
      </c>
      <c r="G69" s="904">
        <f>+ทุ่งยางเมือง!F256</f>
        <v>0</v>
      </c>
      <c r="H69" s="904">
        <f>+ทุ่งยางเมือง!G256</f>
        <v>0</v>
      </c>
      <c r="I69" s="904" t="e">
        <f>+ทุ่งยางเมือง!H256</f>
        <v>#DIV/0!</v>
      </c>
      <c r="J69" s="904">
        <f>+ทุ่งยางเมือง!I256</f>
        <v>0</v>
      </c>
      <c r="K69" s="904">
        <f>+ทุ่งยางเมือง!J256</f>
        <v>138</v>
      </c>
      <c r="L69" s="904">
        <f>+ทุ่งยางเมือง!K256</f>
        <v>0</v>
      </c>
      <c r="M69" s="891" t="e">
        <f t="shared" si="2"/>
        <v>#DIV/0!</v>
      </c>
    </row>
    <row r="70" spans="1:13" ht="24.6">
      <c r="A70" s="907" t="s">
        <v>32</v>
      </c>
      <c r="B70" s="907" t="s">
        <v>180</v>
      </c>
      <c r="C70" s="915">
        <f>SUM(C60:C69)</f>
        <v>0</v>
      </c>
      <c r="D70" s="915">
        <f t="shared" ref="D70:K70" si="3">SUM(D60:D69)</f>
        <v>0</v>
      </c>
      <c r="E70" s="915">
        <f t="shared" si="3"/>
        <v>0</v>
      </c>
      <c r="F70" s="915">
        <f t="shared" si="3"/>
        <v>0</v>
      </c>
      <c r="G70" s="915">
        <f t="shared" si="3"/>
        <v>0</v>
      </c>
      <c r="H70" s="915">
        <f>SUM(H60:H69)</f>
        <v>0</v>
      </c>
      <c r="I70" s="909" t="e">
        <f>+L70/H70</f>
        <v>#DIV/0!</v>
      </c>
      <c r="J70" s="915">
        <f t="shared" si="3"/>
        <v>0</v>
      </c>
      <c r="K70" s="915">
        <f t="shared" si="3"/>
        <v>231</v>
      </c>
      <c r="L70" s="909">
        <f>SUM(L60:L69)</f>
        <v>0</v>
      </c>
    </row>
    <row r="77" spans="1:13" ht="24.6">
      <c r="A77" s="1505" t="s">
        <v>388</v>
      </c>
      <c r="B77" s="1506"/>
      <c r="C77" s="1506"/>
      <c r="D77" s="1506"/>
      <c r="E77" s="1506"/>
      <c r="F77" s="1506"/>
      <c r="G77" s="1506"/>
      <c r="H77" s="1506"/>
      <c r="I77" s="1506"/>
      <c r="J77" s="1506"/>
    </row>
    <row r="78" spans="1:13" ht="24.6">
      <c r="A78" s="1505" t="s">
        <v>386</v>
      </c>
      <c r="B78" s="1505"/>
      <c r="C78" s="1505"/>
      <c r="D78" s="1505"/>
      <c r="E78" s="1505"/>
      <c r="F78" s="1505"/>
      <c r="G78" s="1505"/>
      <c r="H78" s="1505"/>
      <c r="I78" s="1505"/>
      <c r="J78" s="1505"/>
    </row>
    <row r="79" spans="1:13" ht="24.6">
      <c r="A79" s="1505" t="s">
        <v>167</v>
      </c>
      <c r="B79" s="1506"/>
      <c r="C79" s="1506"/>
      <c r="D79" s="1506"/>
      <c r="E79" s="1506"/>
      <c r="F79" s="1506"/>
      <c r="G79" s="1506"/>
      <c r="H79" s="1506"/>
      <c r="I79" s="1506"/>
      <c r="J79" s="1506"/>
    </row>
    <row r="80" spans="1:13" ht="24.6">
      <c r="A80" s="1505" t="s">
        <v>240</v>
      </c>
      <c r="B80" s="1506"/>
      <c r="C80" s="1506"/>
      <c r="D80" s="1506"/>
      <c r="E80" s="1506"/>
      <c r="F80" s="1506"/>
      <c r="G80" s="1506"/>
      <c r="H80" s="1506"/>
      <c r="I80" s="1506"/>
      <c r="J80" s="1506"/>
    </row>
    <row r="81" spans="1:14" ht="24.6">
      <c r="A81" s="1505"/>
      <c r="B81" s="1505"/>
      <c r="C81" s="1505"/>
      <c r="D81" s="1505"/>
      <c r="E81" s="1505"/>
      <c r="F81" s="1505"/>
      <c r="G81" s="1505"/>
      <c r="H81" s="1505"/>
      <c r="I81" s="1505"/>
      <c r="J81" s="1505"/>
      <c r="K81" s="1505"/>
    </row>
    <row r="82" spans="1:14" ht="24.6">
      <c r="A82" s="1496" t="s">
        <v>169</v>
      </c>
      <c r="B82" s="1497"/>
      <c r="C82" s="892"/>
      <c r="D82" s="1502" t="s">
        <v>50</v>
      </c>
      <c r="E82" s="1502"/>
      <c r="F82" s="1503"/>
      <c r="G82" s="1503"/>
      <c r="H82" s="1503"/>
      <c r="I82" s="1504"/>
      <c r="J82" s="892"/>
      <c r="K82" s="893" t="s">
        <v>202</v>
      </c>
      <c r="L82" s="894"/>
    </row>
    <row r="83" spans="1:14" ht="24.6">
      <c r="A83" s="1498"/>
      <c r="B83" s="1499"/>
      <c r="C83" s="895" t="s">
        <v>2</v>
      </c>
      <c r="D83" s="896" t="s">
        <v>5</v>
      </c>
      <c r="E83" s="897" t="s">
        <v>6</v>
      </c>
      <c r="F83" s="897" t="s">
        <v>7</v>
      </c>
      <c r="G83" s="897" t="s">
        <v>8</v>
      </c>
      <c r="H83" s="897" t="s">
        <v>9</v>
      </c>
      <c r="I83" s="897" t="s">
        <v>10</v>
      </c>
      <c r="J83" s="898" t="s">
        <v>11</v>
      </c>
      <c r="K83" s="899" t="s">
        <v>203</v>
      </c>
      <c r="L83" s="898" t="s">
        <v>204</v>
      </c>
    </row>
    <row r="84" spans="1:14" ht="24.6">
      <c r="A84" s="1498"/>
      <c r="B84" s="1499"/>
      <c r="C84" s="895" t="s">
        <v>4</v>
      </c>
      <c r="D84" s="895" t="s">
        <v>13</v>
      </c>
      <c r="E84" s="898" t="s">
        <v>51</v>
      </c>
      <c r="F84" s="898" t="s">
        <v>15</v>
      </c>
      <c r="G84" s="898" t="s">
        <v>16</v>
      </c>
      <c r="H84" s="898" t="s">
        <v>17</v>
      </c>
      <c r="I84" s="898" t="s">
        <v>18</v>
      </c>
      <c r="J84" s="898" t="s">
        <v>19</v>
      </c>
      <c r="K84" s="900"/>
      <c r="L84" s="900"/>
    </row>
    <row r="85" spans="1:14" ht="24.6">
      <c r="A85" s="1500"/>
      <c r="B85" s="1501"/>
      <c r="C85" s="901" t="s">
        <v>12</v>
      </c>
      <c r="D85" s="901" t="s">
        <v>12</v>
      </c>
      <c r="E85" s="902" t="s">
        <v>12</v>
      </c>
      <c r="F85" s="902" t="s">
        <v>12</v>
      </c>
      <c r="G85" s="902" t="s">
        <v>12</v>
      </c>
      <c r="H85" s="902" t="s">
        <v>12</v>
      </c>
      <c r="I85" s="902" t="s">
        <v>20</v>
      </c>
      <c r="J85" s="902" t="s">
        <v>12</v>
      </c>
      <c r="K85" s="903"/>
      <c r="L85" s="903"/>
    </row>
    <row r="86" spans="1:14" ht="24.6">
      <c r="A86" s="1493" t="s">
        <v>170</v>
      </c>
      <c r="B86" s="1494"/>
      <c r="C86" s="904">
        <f>+โตนด!B615</f>
        <v>117</v>
      </c>
      <c r="D86" s="904">
        <f>+โตนด!C615</f>
        <v>29</v>
      </c>
      <c r="E86" s="904">
        <f>+โตนด!D615</f>
        <v>0</v>
      </c>
      <c r="F86" s="904">
        <f>+โตนด!E615</f>
        <v>0</v>
      </c>
      <c r="G86" s="904">
        <f>+โตนด!F615</f>
        <v>0</v>
      </c>
      <c r="H86" s="904">
        <f>+โตนด!G615</f>
        <v>62</v>
      </c>
      <c r="I86" s="904">
        <v>0</v>
      </c>
      <c r="J86" s="904">
        <f>+โตนด!I615</f>
        <v>84</v>
      </c>
      <c r="K86" s="904">
        <f>+โตนด!J615</f>
        <v>23</v>
      </c>
      <c r="L86" s="904">
        <f>+โตนด!K615</f>
        <v>42036</v>
      </c>
    </row>
    <row r="87" spans="1:14" ht="24.6">
      <c r="A87" s="1493" t="s">
        <v>171</v>
      </c>
      <c r="B87" s="1494"/>
      <c r="C87" s="904">
        <f>+ทุ่งหลวง!B462</f>
        <v>0</v>
      </c>
      <c r="D87" s="904">
        <f>+ทุ่งหลวง!C462</f>
        <v>0</v>
      </c>
      <c r="E87" s="904">
        <f>+ทุ่งหลวง!D462</f>
        <v>0</v>
      </c>
      <c r="F87" s="904">
        <f>+ทุ่งหลวง!E462</f>
        <v>0</v>
      </c>
      <c r="G87" s="904">
        <f>+ทุ่งหลวง!F462</f>
        <v>0</v>
      </c>
      <c r="H87" s="904">
        <f>+ทุ่งหลวง!G462</f>
        <v>0</v>
      </c>
      <c r="I87" s="904">
        <v>0</v>
      </c>
      <c r="J87" s="904">
        <f>+ทุ่งหลวง!I462</f>
        <v>0</v>
      </c>
      <c r="K87" s="904">
        <f>+ทุ่งหลวง!J462</f>
        <v>0</v>
      </c>
      <c r="L87" s="904">
        <f>+ทุ่งหลวง!K462</f>
        <v>0</v>
      </c>
    </row>
    <row r="88" spans="1:14" ht="24.6">
      <c r="A88" s="1493" t="s">
        <v>172</v>
      </c>
      <c r="B88" s="1494"/>
      <c r="C88" s="904">
        <f>+บ้านป้อม!B364</f>
        <v>0</v>
      </c>
      <c r="D88" s="904">
        <f>+บ้านป้อม!C364</f>
        <v>0</v>
      </c>
      <c r="E88" s="904">
        <f>+บ้านป้อม!D364</f>
        <v>0</v>
      </c>
      <c r="F88" s="904">
        <f>+บ้านป้อม!E364</f>
        <v>0</v>
      </c>
      <c r="G88" s="904">
        <f>+บ้านป้อม!F364</f>
        <v>0</v>
      </c>
      <c r="H88" s="904">
        <f>+บ้านป้อม!G364</f>
        <v>0</v>
      </c>
      <c r="I88" s="904" t="e">
        <f>+บ้านป้อม!H364</f>
        <v>#DIV/0!</v>
      </c>
      <c r="J88" s="904">
        <f>+บ้านป้อม!I364</f>
        <v>0</v>
      </c>
      <c r="K88" s="904">
        <f>+บ้านป้อม!J364</f>
        <v>0</v>
      </c>
      <c r="L88" s="904">
        <f>+บ้านป้อม!K364</f>
        <v>0</v>
      </c>
    </row>
    <row r="89" spans="1:14" ht="24.6">
      <c r="A89" s="1493" t="s">
        <v>173</v>
      </c>
      <c r="B89" s="1494"/>
      <c r="C89" s="904">
        <f>+ศรีคีรีมาศ!B373</f>
        <v>178</v>
      </c>
      <c r="D89" s="904">
        <f>+ศรีคีรีมาศ!C373</f>
        <v>0</v>
      </c>
      <c r="E89" s="904">
        <f>+ศรีคีรีมาศ!D373</f>
        <v>0</v>
      </c>
      <c r="F89" s="904">
        <f>+ศรีคีรีมาศ!E373</f>
        <v>0</v>
      </c>
      <c r="G89" s="904">
        <f>+ศรีคีรีมาศ!F373</f>
        <v>0</v>
      </c>
      <c r="H89" s="904">
        <f>+ศรีคีรีมาศ!G373</f>
        <v>0</v>
      </c>
      <c r="I89" s="904">
        <v>0</v>
      </c>
      <c r="J89" s="904">
        <f>+ศรีคีรีมาศ!I373</f>
        <v>178</v>
      </c>
      <c r="K89" s="904">
        <f>+ศรีคีรีมาศ!J373</f>
        <v>29</v>
      </c>
      <c r="L89" s="904">
        <f>+ศรีคีรีมาศ!K373</f>
        <v>9</v>
      </c>
    </row>
    <row r="90" spans="1:14" ht="24.6">
      <c r="A90" s="1493" t="s">
        <v>174</v>
      </c>
      <c r="B90" s="1494"/>
      <c r="C90" s="904">
        <f>+สามพวง!B346</f>
        <v>99</v>
      </c>
      <c r="D90" s="904">
        <f>+สามพวง!C346</f>
        <v>10</v>
      </c>
      <c r="E90" s="904">
        <f>+สามพวง!D346</f>
        <v>0</v>
      </c>
      <c r="F90" s="904">
        <f>+สามพวง!E346</f>
        <v>0</v>
      </c>
      <c r="G90" s="904">
        <f>+สามพวง!F346</f>
        <v>0</v>
      </c>
      <c r="H90" s="904">
        <f>+สามพวง!G346</f>
        <v>0</v>
      </c>
      <c r="I90" s="904" t="e">
        <f>+สามพวง!H346</f>
        <v>#DIV/0!</v>
      </c>
      <c r="J90" s="904">
        <f>+สามพวง!I346</f>
        <v>109</v>
      </c>
      <c r="K90" s="904">
        <f>+สามพวง!J346</f>
        <v>14</v>
      </c>
      <c r="L90" s="904">
        <f>+สามพวง!K346</f>
        <v>49</v>
      </c>
    </row>
    <row r="91" spans="1:14" ht="24.6">
      <c r="A91" s="1493" t="s">
        <v>175</v>
      </c>
      <c r="B91" s="1494"/>
      <c r="C91" s="904">
        <f>+หนองจิก!B520</f>
        <v>595</v>
      </c>
      <c r="D91" s="904">
        <f>+หนองจิก!C520</f>
        <v>0</v>
      </c>
      <c r="E91" s="904">
        <f>+หนองจิก!D520</f>
        <v>0</v>
      </c>
      <c r="F91" s="904">
        <f>+หนองจิก!E520</f>
        <v>0</v>
      </c>
      <c r="G91" s="904">
        <f>+หนองจิก!F520</f>
        <v>0</v>
      </c>
      <c r="H91" s="904">
        <f>+หนองจิก!G520</f>
        <v>0</v>
      </c>
      <c r="I91" s="904" t="e">
        <f>+หนองจิก!H520</f>
        <v>#DIV/0!</v>
      </c>
      <c r="J91" s="904">
        <f>+หนองจิก!I520</f>
        <v>595</v>
      </c>
      <c r="K91" s="904">
        <f>+หนองจิก!J520</f>
        <v>86</v>
      </c>
      <c r="L91" s="904">
        <f>+หนองจิก!K520</f>
        <v>0</v>
      </c>
    </row>
    <row r="92" spans="1:14" ht="24.6">
      <c r="A92" s="1493" t="s">
        <v>176</v>
      </c>
      <c r="B92" s="1494"/>
      <c r="C92" s="904">
        <f>+หนองกระดิ่ง!B255</f>
        <v>712</v>
      </c>
      <c r="D92" s="904">
        <f>+หนองกระดิ่ง!C255</f>
        <v>0</v>
      </c>
      <c r="E92" s="904">
        <f>+หนองกระดิ่ง!D255</f>
        <v>0</v>
      </c>
      <c r="F92" s="904">
        <f>+หนองกระดิ่ง!E255</f>
        <v>0</v>
      </c>
      <c r="G92" s="904">
        <f>+หนองกระดิ่ง!F255</f>
        <v>0</v>
      </c>
      <c r="H92" s="904">
        <f>+หนองกระดิ่ง!G255</f>
        <v>0</v>
      </c>
      <c r="I92" s="904" t="e">
        <f>+หนองกระดิ่ง!H255</f>
        <v>#DIV/0!</v>
      </c>
      <c r="J92" s="904">
        <f>+หนองกระดิ่ง!I255</f>
        <v>712</v>
      </c>
      <c r="K92" s="904">
        <f>+หนองกระดิ่ง!J255</f>
        <v>44</v>
      </c>
      <c r="L92" s="905">
        <f>+หนองกระดิ่ง!K255</f>
        <v>0</v>
      </c>
    </row>
    <row r="93" spans="1:14" ht="24.6">
      <c r="A93" s="1493" t="s">
        <v>177</v>
      </c>
      <c r="B93" s="1494"/>
      <c r="C93" s="904">
        <f>+นาเชิงคีรี!B340</f>
        <v>0</v>
      </c>
      <c r="D93" s="904">
        <f>+นาเชิงคีรี!C340</f>
        <v>20</v>
      </c>
      <c r="E93" s="904">
        <f>+นาเชิงคีรี!D340</f>
        <v>0</v>
      </c>
      <c r="F93" s="904">
        <f>+นาเชิงคีรี!E340</f>
        <v>0</v>
      </c>
      <c r="G93" s="904">
        <f>+นาเชิงคีรี!F340</f>
        <v>0</v>
      </c>
      <c r="H93" s="904">
        <f>+นาเชิงคีรี!G340</f>
        <v>0</v>
      </c>
      <c r="I93" s="904">
        <v>0</v>
      </c>
      <c r="J93" s="904">
        <f>+นาเชิงคีรี!I340</f>
        <v>20</v>
      </c>
      <c r="K93" s="904">
        <f>+นาเชิงคีรี!J340</f>
        <v>3</v>
      </c>
      <c r="L93" s="904">
        <f>+นาเชิงคีรี!K340</f>
        <v>0</v>
      </c>
      <c r="M93" s="917"/>
      <c r="N93" s="736"/>
    </row>
    <row r="94" spans="1:14" ht="24.6">
      <c r="A94" s="1493" t="s">
        <v>178</v>
      </c>
      <c r="B94" s="1494"/>
      <c r="C94" s="904">
        <f>+บ้านน้ำพุ!B345</f>
        <v>0</v>
      </c>
      <c r="D94" s="904">
        <f>+บ้านน้ำพุ!C345</f>
        <v>0</v>
      </c>
      <c r="E94" s="904">
        <f>+บ้านน้ำพุ!D345</f>
        <v>0</v>
      </c>
      <c r="F94" s="904">
        <f>+บ้านน้ำพุ!E345</f>
        <v>0</v>
      </c>
      <c r="G94" s="904">
        <f>+บ้านน้ำพุ!F345</f>
        <v>0</v>
      </c>
      <c r="H94" s="904">
        <f>+บ้านน้ำพุ!G345</f>
        <v>0</v>
      </c>
      <c r="I94" s="904">
        <v>0</v>
      </c>
      <c r="J94" s="904">
        <f>+บ้านน้ำพุ!I345</f>
        <v>0</v>
      </c>
      <c r="K94" s="904">
        <v>0</v>
      </c>
      <c r="L94" s="904">
        <f>+บ้านน้ำพุ!K345</f>
        <v>0</v>
      </c>
      <c r="M94" s="917"/>
      <c r="N94" s="736"/>
    </row>
    <row r="95" spans="1:14" ht="24.6">
      <c r="A95" s="1493" t="s">
        <v>179</v>
      </c>
      <c r="B95" s="1494"/>
      <c r="C95" s="912">
        <f>+ทุ่งยางเมือง!B474</f>
        <v>343</v>
      </c>
      <c r="D95" s="912">
        <f>+ทุ่งยางเมือง!C474</f>
        <v>0</v>
      </c>
      <c r="E95" s="912">
        <f>+ทุ่งยางเมือง!D474</f>
        <v>0</v>
      </c>
      <c r="F95" s="912">
        <f>+ทุ่งยางเมือง!E474</f>
        <v>0</v>
      </c>
      <c r="G95" s="912">
        <f>+ทุ่งยางเมือง!F474</f>
        <v>0</v>
      </c>
      <c r="H95" s="912">
        <f>+ทุ่งยางเมือง!G474</f>
        <v>0</v>
      </c>
      <c r="I95" s="913">
        <v>0</v>
      </c>
      <c r="J95" s="912">
        <f>+ทุ่งยางเมือง!I474</f>
        <v>343</v>
      </c>
      <c r="K95" s="912">
        <f>+ทุ่งยางเมือง!J474</f>
        <v>42</v>
      </c>
      <c r="L95" s="912">
        <f>+ทุ่งยางเมือง!K474</f>
        <v>0</v>
      </c>
    </row>
    <row r="96" spans="1:14" ht="24.6">
      <c r="A96" s="907" t="s">
        <v>32</v>
      </c>
      <c r="B96" s="907" t="s">
        <v>180</v>
      </c>
      <c r="C96" s="915">
        <f t="shared" ref="C96:K96" si="4">SUM(C86:C95)</f>
        <v>2044</v>
      </c>
      <c r="D96" s="915">
        <f t="shared" si="4"/>
        <v>59</v>
      </c>
      <c r="E96" s="915">
        <f t="shared" si="4"/>
        <v>0</v>
      </c>
      <c r="F96" s="915">
        <f t="shared" si="4"/>
        <v>0</v>
      </c>
      <c r="G96" s="915">
        <f t="shared" si="4"/>
        <v>0</v>
      </c>
      <c r="H96" s="915">
        <f t="shared" si="4"/>
        <v>62</v>
      </c>
      <c r="I96" s="909">
        <f>+L96/H96</f>
        <v>678.93548387096769</v>
      </c>
      <c r="J96" s="915">
        <f t="shared" si="4"/>
        <v>2041</v>
      </c>
      <c r="K96" s="915">
        <f t="shared" si="4"/>
        <v>241</v>
      </c>
      <c r="L96" s="909">
        <f>SUM(L86:L95)</f>
        <v>42094</v>
      </c>
    </row>
    <row r="104" spans="1:12" ht="24.6">
      <c r="A104" s="1505" t="s">
        <v>382</v>
      </c>
      <c r="B104" s="1506"/>
      <c r="C104" s="1506"/>
      <c r="D104" s="1506"/>
      <c r="E104" s="1506"/>
      <c r="F104" s="1506"/>
      <c r="G104" s="1506"/>
      <c r="H104" s="1506"/>
      <c r="I104" s="1506"/>
      <c r="J104" s="1506"/>
    </row>
    <row r="105" spans="1:12" ht="24.6">
      <c r="A105" s="1505" t="s">
        <v>386</v>
      </c>
      <c r="B105" s="1505"/>
      <c r="C105" s="1505"/>
      <c r="D105" s="1505"/>
      <c r="E105" s="1505"/>
      <c r="F105" s="1505"/>
      <c r="G105" s="1505"/>
      <c r="H105" s="1505"/>
      <c r="I105" s="1505"/>
      <c r="J105" s="1505"/>
    </row>
    <row r="106" spans="1:12" ht="24.6">
      <c r="A106" s="1505" t="s">
        <v>167</v>
      </c>
      <c r="B106" s="1506"/>
      <c r="C106" s="1506"/>
      <c r="D106" s="1506"/>
      <c r="E106" s="1506"/>
      <c r="F106" s="1506"/>
      <c r="G106" s="1506"/>
      <c r="H106" s="1506"/>
      <c r="I106" s="1506"/>
      <c r="J106" s="1506"/>
    </row>
    <row r="107" spans="1:12" ht="24.6">
      <c r="A107" s="1505" t="s">
        <v>307</v>
      </c>
      <c r="B107" s="1506"/>
      <c r="C107" s="1506"/>
      <c r="D107" s="1506"/>
      <c r="E107" s="1506"/>
      <c r="F107" s="1506"/>
      <c r="G107" s="1506"/>
      <c r="H107" s="1506"/>
      <c r="I107" s="1506"/>
      <c r="J107" s="1506"/>
    </row>
    <row r="108" spans="1:12" ht="24.6">
      <c r="A108" s="1496" t="s">
        <v>169</v>
      </c>
      <c r="B108" s="1497"/>
      <c r="C108" s="892"/>
      <c r="D108" s="1502" t="s">
        <v>50</v>
      </c>
      <c r="E108" s="1502"/>
      <c r="F108" s="1503"/>
      <c r="G108" s="1503"/>
      <c r="H108" s="1503"/>
      <c r="I108" s="1504"/>
      <c r="J108" s="892"/>
      <c r="K108" s="893" t="s">
        <v>202</v>
      </c>
      <c r="L108" s="894"/>
    </row>
    <row r="109" spans="1:12" ht="24.6">
      <c r="A109" s="1498"/>
      <c r="B109" s="1499"/>
      <c r="C109" s="895" t="s">
        <v>2</v>
      </c>
      <c r="D109" s="896" t="s">
        <v>5</v>
      </c>
      <c r="E109" s="897" t="s">
        <v>6</v>
      </c>
      <c r="F109" s="897" t="s">
        <v>7</v>
      </c>
      <c r="G109" s="897" t="s">
        <v>8</v>
      </c>
      <c r="H109" s="897" t="s">
        <v>9</v>
      </c>
      <c r="I109" s="897" t="s">
        <v>10</v>
      </c>
      <c r="J109" s="898" t="s">
        <v>11</v>
      </c>
      <c r="K109" s="899" t="s">
        <v>203</v>
      </c>
      <c r="L109" s="898" t="s">
        <v>204</v>
      </c>
    </row>
    <row r="110" spans="1:12" ht="24.6">
      <c r="A110" s="1498"/>
      <c r="B110" s="1499"/>
      <c r="C110" s="895" t="s">
        <v>4</v>
      </c>
      <c r="D110" s="895" t="s">
        <v>13</v>
      </c>
      <c r="E110" s="898" t="s">
        <v>51</v>
      </c>
      <c r="F110" s="898" t="s">
        <v>15</v>
      </c>
      <c r="G110" s="898" t="s">
        <v>16</v>
      </c>
      <c r="H110" s="898" t="s">
        <v>17</v>
      </c>
      <c r="I110" s="898" t="s">
        <v>18</v>
      </c>
      <c r="J110" s="898" t="s">
        <v>19</v>
      </c>
      <c r="K110" s="900"/>
      <c r="L110" s="900"/>
    </row>
    <row r="111" spans="1:12" ht="24.6">
      <c r="A111" s="1500"/>
      <c r="B111" s="1501"/>
      <c r="C111" s="901" t="s">
        <v>12</v>
      </c>
      <c r="D111" s="901" t="s">
        <v>12</v>
      </c>
      <c r="E111" s="902" t="s">
        <v>12</v>
      </c>
      <c r="F111" s="902" t="s">
        <v>12</v>
      </c>
      <c r="G111" s="902" t="s">
        <v>12</v>
      </c>
      <c r="H111" s="902" t="s">
        <v>12</v>
      </c>
      <c r="I111" s="902" t="s">
        <v>20</v>
      </c>
      <c r="J111" s="902" t="s">
        <v>12</v>
      </c>
      <c r="K111" s="903"/>
      <c r="L111" s="903"/>
    </row>
    <row r="112" spans="1:12" ht="24.6">
      <c r="A112" s="1493" t="s">
        <v>170</v>
      </c>
      <c r="B112" s="1494"/>
      <c r="C112" s="904">
        <f>+โตนด!B872</f>
        <v>0</v>
      </c>
      <c r="D112" s="904">
        <f>+โตนด!C872</f>
        <v>0</v>
      </c>
      <c r="E112" s="904">
        <f>+โตนด!D872</f>
        <v>0</v>
      </c>
      <c r="F112" s="904">
        <f>+โตนด!E872</f>
        <v>0</v>
      </c>
      <c r="G112" s="904">
        <f>+โตนด!F872</f>
        <v>0</v>
      </c>
      <c r="H112" s="904">
        <f>+โตนด!G872</f>
        <v>0</v>
      </c>
      <c r="I112" s="904">
        <v>0</v>
      </c>
      <c r="J112" s="904">
        <f>+โตนด!I872</f>
        <v>0</v>
      </c>
      <c r="K112" s="904">
        <f>+โตนด!J872</f>
        <v>0</v>
      </c>
      <c r="L112" s="904">
        <f>+โตนด!K872</f>
        <v>0</v>
      </c>
    </row>
    <row r="113" spans="1:12" ht="24.6">
      <c r="A113" s="1493" t="s">
        <v>171</v>
      </c>
      <c r="B113" s="1494"/>
      <c r="C113" s="904">
        <f>+ทุ่งหลวง!B495</f>
        <v>0</v>
      </c>
      <c r="D113" s="904">
        <f>+ทุ่งหลวง!C495</f>
        <v>0</v>
      </c>
      <c r="E113" s="904">
        <f>+ทุ่งหลวง!D495</f>
        <v>0</v>
      </c>
      <c r="F113" s="904">
        <f>+ทุ่งหลวง!E495</f>
        <v>0</v>
      </c>
      <c r="G113" s="904">
        <f>+ทุ่งหลวง!F495</f>
        <v>0</v>
      </c>
      <c r="H113" s="904">
        <f>+ทุ่งหลวง!G495</f>
        <v>0</v>
      </c>
      <c r="I113" s="904">
        <v>0</v>
      </c>
      <c r="J113" s="904">
        <f>+ทุ่งหลวง!I495</f>
        <v>0</v>
      </c>
      <c r="K113" s="904">
        <f>+ทุ่งหลวง!J495</f>
        <v>0</v>
      </c>
      <c r="L113" s="904">
        <f>+ทุ่งหลวง!K495</f>
        <v>0</v>
      </c>
    </row>
    <row r="114" spans="1:12" ht="24.6">
      <c r="A114" s="1493" t="s">
        <v>172</v>
      </c>
      <c r="B114" s="1494"/>
      <c r="C114" s="912">
        <f>+บ้านป้อม!B306</f>
        <v>0</v>
      </c>
      <c r="D114" s="912">
        <f>+บ้านป้อม!C306</f>
        <v>0</v>
      </c>
      <c r="E114" s="912">
        <f>+บ้านป้อม!D306</f>
        <v>0</v>
      </c>
      <c r="F114" s="912">
        <f>+บ้านป้อม!E306</f>
        <v>0</v>
      </c>
      <c r="G114" s="912">
        <f>+บ้านป้อม!F306</f>
        <v>0</v>
      </c>
      <c r="H114" s="912">
        <f>+บ้านป้อม!G306</f>
        <v>0</v>
      </c>
      <c r="I114" s="912">
        <v>0</v>
      </c>
      <c r="J114" s="904">
        <f>+โตนด!I874</f>
        <v>0</v>
      </c>
      <c r="K114" s="912">
        <f>+บ้านป้อม!J306</f>
        <v>0</v>
      </c>
      <c r="L114" s="912">
        <f>+บ้านป้อม!K306</f>
        <v>0</v>
      </c>
    </row>
    <row r="115" spans="1:12" ht="24.6">
      <c r="A115" s="1493" t="s">
        <v>173</v>
      </c>
      <c r="B115" s="1494"/>
      <c r="C115" s="912">
        <f>+ศรีคีรีมาศ!B481</f>
        <v>0</v>
      </c>
      <c r="D115" s="912">
        <f>+ศรีคีรีมาศ!C481</f>
        <v>0</v>
      </c>
      <c r="E115" s="912">
        <f>+ศรีคีรีมาศ!D481</f>
        <v>0</v>
      </c>
      <c r="F115" s="912">
        <f>+ศรีคีรีมาศ!E481</f>
        <v>0</v>
      </c>
      <c r="G115" s="912">
        <f>+ศรีคีรีมาศ!F481</f>
        <v>0</v>
      </c>
      <c r="H115" s="912">
        <f>+ศรีคีรีมาศ!G481</f>
        <v>0</v>
      </c>
      <c r="I115" s="912" t="e">
        <f>+ศรีคีรีมาศ!H481</f>
        <v>#DIV/0!</v>
      </c>
      <c r="J115" s="912">
        <f>+ศรีคีรีมาศ!I481</f>
        <v>0</v>
      </c>
      <c r="K115" s="912">
        <f>+ศรีคีรีมาศ!J481</f>
        <v>0</v>
      </c>
      <c r="L115" s="912">
        <f>+ศรีคีรีมาศ!K481</f>
        <v>0</v>
      </c>
    </row>
    <row r="116" spans="1:12" ht="24.6">
      <c r="A116" s="1493" t="s">
        <v>174</v>
      </c>
      <c r="B116" s="1494"/>
      <c r="C116" s="904">
        <f>+สามพวง!B442</f>
        <v>0</v>
      </c>
      <c r="D116" s="904">
        <f>+สามพวง!C442</f>
        <v>0</v>
      </c>
      <c r="E116" s="904">
        <f>+สามพวง!D442</f>
        <v>0</v>
      </c>
      <c r="F116" s="904">
        <f>+สามพวง!E442</f>
        <v>0</v>
      </c>
      <c r="G116" s="904">
        <f>+สามพวง!F442</f>
        <v>0</v>
      </c>
      <c r="H116" s="904">
        <f>+สามพวง!G442</f>
        <v>0</v>
      </c>
      <c r="I116" s="904" t="e">
        <f>+สามพวง!H442</f>
        <v>#DIV/0!</v>
      </c>
      <c r="J116" s="904">
        <f>+สามพวง!I442</f>
        <v>0</v>
      </c>
      <c r="K116" s="904">
        <f>+สามพวง!J442</f>
        <v>0</v>
      </c>
      <c r="L116" s="904">
        <f>+สามพวง!K442</f>
        <v>0</v>
      </c>
    </row>
    <row r="117" spans="1:12" ht="24.6">
      <c r="A117" s="1493" t="s">
        <v>175</v>
      </c>
      <c r="B117" s="1494"/>
      <c r="C117" s="904">
        <f>+หนองจิก!B577</f>
        <v>0</v>
      </c>
      <c r="D117" s="904">
        <f>+หนองจิก!C577</f>
        <v>0</v>
      </c>
      <c r="E117" s="904">
        <f>+หนองจิก!D577</f>
        <v>0</v>
      </c>
      <c r="F117" s="904">
        <f>+หนองจิก!E577</f>
        <v>0</v>
      </c>
      <c r="G117" s="904">
        <f>+หนองจิก!F577</f>
        <v>0</v>
      </c>
      <c r="H117" s="904">
        <f>+หนองจิก!G577</f>
        <v>0</v>
      </c>
      <c r="I117" s="904">
        <v>0</v>
      </c>
      <c r="J117" s="904">
        <f>+หนองจิก!I577</f>
        <v>0</v>
      </c>
      <c r="K117" s="904">
        <f>+หนองจิก!J577</f>
        <v>0</v>
      </c>
      <c r="L117" s="904">
        <f>+หนองจิก!K577</f>
        <v>0</v>
      </c>
    </row>
    <row r="118" spans="1:12" ht="24.6">
      <c r="A118" s="1493" t="s">
        <v>176</v>
      </c>
      <c r="B118" s="1494"/>
      <c r="C118" s="904"/>
      <c r="D118" s="904"/>
      <c r="E118" s="904"/>
      <c r="F118" s="904"/>
      <c r="G118" s="904"/>
      <c r="H118" s="904"/>
      <c r="I118" s="904"/>
      <c r="J118" s="904">
        <v>0</v>
      </c>
      <c r="K118" s="918"/>
      <c r="L118" s="904"/>
    </row>
    <row r="119" spans="1:12" ht="24.6">
      <c r="A119" s="1493" t="s">
        <v>177</v>
      </c>
      <c r="B119" s="1494"/>
      <c r="C119" s="904">
        <f>+นาเชิงคีรี!B461</f>
        <v>0</v>
      </c>
      <c r="D119" s="904">
        <f>+นาเชิงคีรี!C461</f>
        <v>0</v>
      </c>
      <c r="E119" s="904">
        <f>+นาเชิงคีรี!D461</f>
        <v>0</v>
      </c>
      <c r="F119" s="904">
        <f>+นาเชิงคีรี!E461</f>
        <v>0</v>
      </c>
      <c r="G119" s="904">
        <f>+นาเชิงคีรี!F461</f>
        <v>0</v>
      </c>
      <c r="H119" s="904">
        <f>+นาเชิงคีรี!G461</f>
        <v>0</v>
      </c>
      <c r="I119" s="904">
        <v>0</v>
      </c>
      <c r="J119" s="904">
        <f>+นาเชิงคีรี!I461</f>
        <v>0</v>
      </c>
      <c r="K119" s="904">
        <f>+นาเชิงคีรี!J461</f>
        <v>2</v>
      </c>
      <c r="L119" s="904">
        <f>+นาเชิงคีรี!K461</f>
        <v>0</v>
      </c>
    </row>
    <row r="120" spans="1:12" ht="24.6">
      <c r="A120" s="1493" t="s">
        <v>178</v>
      </c>
      <c r="B120" s="1494"/>
      <c r="C120" s="904">
        <v>0</v>
      </c>
      <c r="D120" s="904">
        <v>0</v>
      </c>
      <c r="E120" s="904">
        <v>0</v>
      </c>
      <c r="F120" s="904">
        <v>0</v>
      </c>
      <c r="G120" s="904">
        <v>0</v>
      </c>
      <c r="H120" s="904">
        <v>0</v>
      </c>
      <c r="I120" s="904">
        <v>0</v>
      </c>
      <c r="J120" s="904">
        <f>+โตนด!I876</f>
        <v>0</v>
      </c>
      <c r="K120" s="904">
        <v>0</v>
      </c>
      <c r="L120" s="904">
        <v>0</v>
      </c>
    </row>
    <row r="121" spans="1:12" ht="24.6">
      <c r="A121" s="1493" t="s">
        <v>179</v>
      </c>
      <c r="B121" s="1494"/>
      <c r="C121" s="904"/>
      <c r="D121" s="904"/>
      <c r="E121" s="904"/>
      <c r="F121" s="904"/>
      <c r="G121" s="904"/>
      <c r="H121" s="904"/>
      <c r="I121" s="904">
        <v>0</v>
      </c>
      <c r="J121" s="904">
        <f>+โตนด!I877</f>
        <v>0</v>
      </c>
      <c r="K121" s="918"/>
      <c r="L121" s="904"/>
    </row>
    <row r="122" spans="1:12" ht="24.6">
      <c r="A122" s="907" t="s">
        <v>32</v>
      </c>
      <c r="B122" s="907" t="s">
        <v>180</v>
      </c>
      <c r="C122" s="916">
        <f>SUM(C112:C121)</f>
        <v>0</v>
      </c>
      <c r="D122" s="916">
        <f t="shared" ref="D122:K122" si="5">SUM(D112:D121)</f>
        <v>0</v>
      </c>
      <c r="E122" s="916">
        <f t="shared" si="5"/>
        <v>0</v>
      </c>
      <c r="F122" s="916">
        <f t="shared" si="5"/>
        <v>0</v>
      </c>
      <c r="G122" s="916">
        <f t="shared" si="5"/>
        <v>0</v>
      </c>
      <c r="H122" s="916">
        <f t="shared" si="5"/>
        <v>0</v>
      </c>
      <c r="I122" s="909" t="e">
        <f>+L122/H122</f>
        <v>#DIV/0!</v>
      </c>
      <c r="J122" s="916">
        <f t="shared" si="5"/>
        <v>0</v>
      </c>
      <c r="K122" s="916">
        <f t="shared" si="5"/>
        <v>2</v>
      </c>
      <c r="L122" s="909">
        <f>SUM(L112:L121)</f>
        <v>0</v>
      </c>
    </row>
    <row r="130" spans="1:12" ht="24.6">
      <c r="A130" s="1505" t="s">
        <v>382</v>
      </c>
      <c r="B130" s="1506"/>
      <c r="C130" s="1506"/>
      <c r="D130" s="1506"/>
      <c r="E130" s="1506"/>
      <c r="F130" s="1506"/>
      <c r="G130" s="1506"/>
      <c r="H130" s="1506"/>
      <c r="I130" s="1506"/>
      <c r="J130" s="1506"/>
    </row>
    <row r="131" spans="1:12" ht="24.6">
      <c r="A131" s="1505" t="s">
        <v>386</v>
      </c>
      <c r="B131" s="1505"/>
      <c r="C131" s="1505"/>
      <c r="D131" s="1505"/>
      <c r="E131" s="1505"/>
      <c r="F131" s="1505"/>
      <c r="G131" s="1505"/>
      <c r="H131" s="1505"/>
      <c r="I131" s="1505"/>
      <c r="J131" s="1505"/>
    </row>
    <row r="132" spans="1:12" ht="24.6">
      <c r="A132" s="1505" t="s">
        <v>167</v>
      </c>
      <c r="B132" s="1506"/>
      <c r="C132" s="1506"/>
      <c r="D132" s="1506"/>
      <c r="E132" s="1506"/>
      <c r="F132" s="1506"/>
      <c r="G132" s="1506"/>
      <c r="H132" s="1506"/>
      <c r="I132" s="1506"/>
      <c r="J132" s="1506"/>
    </row>
    <row r="133" spans="1:12" ht="24.6">
      <c r="A133" s="1505" t="s">
        <v>307</v>
      </c>
      <c r="B133" s="1506"/>
      <c r="C133" s="1506"/>
      <c r="D133" s="1506"/>
      <c r="E133" s="1506"/>
      <c r="F133" s="1506"/>
      <c r="G133" s="1506"/>
      <c r="H133" s="1506"/>
      <c r="I133" s="1506"/>
      <c r="J133" s="1506"/>
    </row>
    <row r="134" spans="1:12" ht="24.6">
      <c r="A134" s="1496" t="s">
        <v>169</v>
      </c>
      <c r="B134" s="1497"/>
      <c r="C134" s="892"/>
      <c r="D134" s="1502" t="s">
        <v>50</v>
      </c>
      <c r="E134" s="1502"/>
      <c r="F134" s="1503"/>
      <c r="G134" s="1503"/>
      <c r="H134" s="1503"/>
      <c r="I134" s="1504"/>
      <c r="J134" s="892"/>
      <c r="K134" s="893" t="s">
        <v>202</v>
      </c>
      <c r="L134" s="894"/>
    </row>
    <row r="135" spans="1:12" ht="24.6">
      <c r="A135" s="1498"/>
      <c r="B135" s="1499"/>
      <c r="C135" s="895" t="s">
        <v>2</v>
      </c>
      <c r="D135" s="896" t="s">
        <v>5</v>
      </c>
      <c r="E135" s="897" t="s">
        <v>6</v>
      </c>
      <c r="F135" s="897" t="s">
        <v>7</v>
      </c>
      <c r="G135" s="897" t="s">
        <v>8</v>
      </c>
      <c r="H135" s="897" t="s">
        <v>9</v>
      </c>
      <c r="I135" s="897" t="s">
        <v>10</v>
      </c>
      <c r="J135" s="898" t="s">
        <v>11</v>
      </c>
      <c r="K135" s="899" t="s">
        <v>203</v>
      </c>
      <c r="L135" s="898" t="s">
        <v>204</v>
      </c>
    </row>
    <row r="136" spans="1:12" ht="24.6">
      <c r="A136" s="1498"/>
      <c r="B136" s="1499"/>
      <c r="C136" s="895" t="s">
        <v>4</v>
      </c>
      <c r="D136" s="895" t="s">
        <v>13</v>
      </c>
      <c r="E136" s="898" t="s">
        <v>51</v>
      </c>
      <c r="F136" s="898" t="s">
        <v>15</v>
      </c>
      <c r="G136" s="898" t="s">
        <v>16</v>
      </c>
      <c r="H136" s="898" t="s">
        <v>17</v>
      </c>
      <c r="I136" s="898" t="s">
        <v>18</v>
      </c>
      <c r="J136" s="898" t="s">
        <v>19</v>
      </c>
      <c r="K136" s="900"/>
      <c r="L136" s="900"/>
    </row>
    <row r="137" spans="1:12" ht="24.6">
      <c r="A137" s="1500"/>
      <c r="B137" s="1501"/>
      <c r="C137" s="901" t="s">
        <v>12</v>
      </c>
      <c r="D137" s="901" t="s">
        <v>12</v>
      </c>
      <c r="E137" s="902" t="s">
        <v>12</v>
      </c>
      <c r="F137" s="902" t="s">
        <v>12</v>
      </c>
      <c r="G137" s="902" t="s">
        <v>12</v>
      </c>
      <c r="H137" s="902" t="s">
        <v>12</v>
      </c>
      <c r="I137" s="902" t="s">
        <v>20</v>
      </c>
      <c r="J137" s="902" t="s">
        <v>12</v>
      </c>
      <c r="K137" s="903"/>
      <c r="L137" s="903"/>
    </row>
    <row r="138" spans="1:12" ht="24.6">
      <c r="A138" s="1493" t="s">
        <v>170</v>
      </c>
      <c r="B138" s="1494"/>
      <c r="C138" s="904"/>
      <c r="D138" s="904"/>
      <c r="E138" s="904"/>
      <c r="F138" s="904"/>
      <c r="G138" s="904"/>
      <c r="H138" s="904"/>
      <c r="I138" s="904"/>
      <c r="J138" s="904"/>
      <c r="K138" s="904"/>
      <c r="L138" s="904"/>
    </row>
    <row r="139" spans="1:12" ht="24.6">
      <c r="A139" s="1493" t="s">
        <v>171</v>
      </c>
      <c r="B139" s="1494"/>
      <c r="C139" s="904">
        <f>+ทุ่งหลวง!B683</f>
        <v>0</v>
      </c>
      <c r="D139" s="904">
        <f>+ทุ่งหลวง!C683</f>
        <v>0</v>
      </c>
      <c r="E139" s="904">
        <f>+ทุ่งหลวง!D683</f>
        <v>0</v>
      </c>
      <c r="F139" s="904">
        <f>+ทุ่งหลวง!E683</f>
        <v>0</v>
      </c>
      <c r="G139" s="904">
        <f>+ทุ่งหลวง!F683</f>
        <v>0</v>
      </c>
      <c r="H139" s="904">
        <f>+ทุ่งหลวง!G683</f>
        <v>0</v>
      </c>
      <c r="I139" s="904" t="e">
        <f>+ทุ่งหลวง!H683</f>
        <v>#DIV/0!</v>
      </c>
      <c r="J139" s="904">
        <f>+ทุ่งหลวง!I683</f>
        <v>0</v>
      </c>
      <c r="K139" s="904">
        <f>+ทุ่งหลวง!J683</f>
        <v>0</v>
      </c>
      <c r="L139" s="904">
        <f>+ทุ่งหลวง!K683</f>
        <v>0</v>
      </c>
    </row>
    <row r="140" spans="1:12" ht="24.6">
      <c r="A140" s="1493" t="s">
        <v>172</v>
      </c>
      <c r="B140" s="1494"/>
      <c r="C140" s="912"/>
      <c r="D140" s="912"/>
      <c r="E140" s="912"/>
      <c r="F140" s="912"/>
      <c r="G140" s="912"/>
      <c r="H140" s="912"/>
      <c r="I140" s="912"/>
      <c r="J140" s="904"/>
      <c r="K140" s="912"/>
      <c r="L140" s="912"/>
    </row>
    <row r="141" spans="1:12" ht="24.6">
      <c r="A141" s="1493" t="s">
        <v>173</v>
      </c>
      <c r="B141" s="1494"/>
      <c r="C141" s="912"/>
      <c r="D141" s="912"/>
      <c r="E141" s="912"/>
      <c r="F141" s="912"/>
      <c r="G141" s="912"/>
      <c r="H141" s="912"/>
      <c r="I141" s="912"/>
      <c r="J141" s="912"/>
      <c r="K141" s="912"/>
      <c r="L141" s="912"/>
    </row>
    <row r="142" spans="1:12" ht="24.6">
      <c r="A142" s="1493" t="s">
        <v>174</v>
      </c>
      <c r="B142" s="1494"/>
      <c r="C142" s="904">
        <f>+สามพวง!B872</f>
        <v>0</v>
      </c>
      <c r="D142" s="904">
        <f>+สามพวง!C872</f>
        <v>0</v>
      </c>
      <c r="E142" s="904">
        <f>+สามพวง!D872</f>
        <v>0</v>
      </c>
      <c r="F142" s="904">
        <f>+สามพวง!E872</f>
        <v>0</v>
      </c>
      <c r="G142" s="904">
        <f>+สามพวง!F872</f>
        <v>0</v>
      </c>
      <c r="H142" s="904">
        <f>+สามพวง!G872</f>
        <v>0</v>
      </c>
      <c r="I142" s="904">
        <v>0</v>
      </c>
      <c r="J142" s="904">
        <f>+สามพวง!I872</f>
        <v>0</v>
      </c>
      <c r="K142" s="904">
        <f>+สามพวง!J872</f>
        <v>0</v>
      </c>
      <c r="L142" s="904">
        <f>+H142*I142</f>
        <v>0</v>
      </c>
    </row>
    <row r="143" spans="1:12" ht="24.6">
      <c r="A143" s="1493" t="s">
        <v>175</v>
      </c>
      <c r="B143" s="1494"/>
      <c r="C143" s="904"/>
      <c r="D143" s="904"/>
      <c r="E143" s="904"/>
      <c r="F143" s="904"/>
      <c r="G143" s="904"/>
      <c r="H143" s="904"/>
      <c r="I143" s="904"/>
      <c r="J143" s="904"/>
      <c r="K143" s="904"/>
      <c r="L143" s="904"/>
    </row>
    <row r="144" spans="1:12" ht="24.6">
      <c r="A144" s="1493" t="s">
        <v>176</v>
      </c>
      <c r="B144" s="1494"/>
      <c r="C144" s="904"/>
      <c r="D144" s="904"/>
      <c r="E144" s="904"/>
      <c r="F144" s="904"/>
      <c r="G144" s="904"/>
      <c r="H144" s="904"/>
      <c r="I144" s="904"/>
      <c r="J144" s="904"/>
      <c r="K144" s="918"/>
      <c r="L144" s="904"/>
    </row>
    <row r="145" spans="1:12" ht="24.6">
      <c r="A145" s="1493" t="s">
        <v>177</v>
      </c>
      <c r="B145" s="1494"/>
      <c r="C145" s="904">
        <f>นาเชิงคีรี!B461</f>
        <v>0</v>
      </c>
      <c r="D145" s="904">
        <f>นาเชิงคีรี!C461</f>
        <v>0</v>
      </c>
      <c r="E145" s="904">
        <f>นาเชิงคีรี!D461</f>
        <v>0</v>
      </c>
      <c r="F145" s="904">
        <f>นาเชิงคีรี!E461</f>
        <v>0</v>
      </c>
      <c r="G145" s="904">
        <f>นาเชิงคีรี!F461</f>
        <v>0</v>
      </c>
      <c r="H145" s="904">
        <f>นาเชิงคีรี!G461</f>
        <v>0</v>
      </c>
      <c r="I145" s="904" t="e">
        <f>นาเชิงคีรี!H461</f>
        <v>#DIV/0!</v>
      </c>
      <c r="J145" s="904">
        <f>นาเชิงคีรี!I461</f>
        <v>0</v>
      </c>
      <c r="K145" s="904">
        <f>นาเชิงคีรี!J461</f>
        <v>2</v>
      </c>
      <c r="L145" s="904">
        <f>นาเชิงคีรี!K461</f>
        <v>0</v>
      </c>
    </row>
    <row r="146" spans="1:12" ht="24.6">
      <c r="A146" s="1493" t="s">
        <v>178</v>
      </c>
      <c r="B146" s="1494"/>
      <c r="C146" s="904"/>
      <c r="D146" s="904"/>
      <c r="E146" s="904"/>
      <c r="F146" s="904"/>
      <c r="G146" s="904"/>
      <c r="H146" s="904"/>
      <c r="I146" s="904"/>
      <c r="J146" s="904"/>
      <c r="K146" s="904"/>
      <c r="L146" s="904"/>
    </row>
    <row r="147" spans="1:12" ht="24.6">
      <c r="A147" s="1493" t="s">
        <v>179</v>
      </c>
      <c r="B147" s="1494"/>
      <c r="C147" s="904"/>
      <c r="D147" s="904"/>
      <c r="E147" s="904"/>
      <c r="F147" s="904"/>
      <c r="G147" s="904"/>
      <c r="H147" s="904"/>
      <c r="I147" s="904"/>
      <c r="J147" s="904"/>
      <c r="K147" s="918"/>
      <c r="L147" s="904"/>
    </row>
    <row r="148" spans="1:12" ht="24.6">
      <c r="A148" s="907" t="s">
        <v>32</v>
      </c>
      <c r="B148" s="907" t="s">
        <v>180</v>
      </c>
      <c r="C148" s="916">
        <f t="shared" ref="C148:L148" si="6">SUM(C138:C147)</f>
        <v>0</v>
      </c>
      <c r="D148" s="916">
        <f t="shared" si="6"/>
        <v>0</v>
      </c>
      <c r="E148" s="916">
        <f t="shared" si="6"/>
        <v>0</v>
      </c>
      <c r="F148" s="916">
        <f t="shared" si="6"/>
        <v>0</v>
      </c>
      <c r="G148" s="916">
        <f t="shared" si="6"/>
        <v>0</v>
      </c>
      <c r="H148" s="916">
        <f t="shared" si="6"/>
        <v>0</v>
      </c>
      <c r="I148" s="909" t="e">
        <f>+L148/H148</f>
        <v>#DIV/0!</v>
      </c>
      <c r="J148" s="916">
        <f t="shared" si="6"/>
        <v>0</v>
      </c>
      <c r="K148" s="916">
        <f t="shared" si="6"/>
        <v>2</v>
      </c>
      <c r="L148" s="916">
        <f t="shared" si="6"/>
        <v>0</v>
      </c>
    </row>
    <row r="156" spans="1:12" ht="24.6">
      <c r="A156" s="1505" t="s">
        <v>382</v>
      </c>
      <c r="B156" s="1506"/>
      <c r="C156" s="1506"/>
      <c r="D156" s="1506"/>
      <c r="E156" s="1506"/>
      <c r="F156" s="1506"/>
      <c r="G156" s="1506"/>
      <c r="H156" s="1506"/>
      <c r="I156" s="1506"/>
      <c r="J156" s="1506"/>
    </row>
    <row r="157" spans="1:12" ht="24.6">
      <c r="A157" s="1505" t="s">
        <v>386</v>
      </c>
      <c r="B157" s="1505"/>
      <c r="C157" s="1505"/>
      <c r="D157" s="1505"/>
      <c r="E157" s="1505"/>
      <c r="F157" s="1505"/>
      <c r="G157" s="1505"/>
      <c r="H157" s="1505"/>
      <c r="I157" s="1505"/>
      <c r="J157" s="1505"/>
    </row>
    <row r="158" spans="1:12" ht="24.6">
      <c r="A158" s="1505" t="s">
        <v>167</v>
      </c>
      <c r="B158" s="1506"/>
      <c r="C158" s="1506"/>
      <c r="D158" s="1506"/>
      <c r="E158" s="1506"/>
      <c r="F158" s="1506"/>
      <c r="G158" s="1506"/>
      <c r="H158" s="1506"/>
      <c r="I158" s="1506"/>
      <c r="J158" s="1506"/>
    </row>
    <row r="159" spans="1:12" ht="24.6">
      <c r="A159" s="1505" t="s">
        <v>292</v>
      </c>
      <c r="B159" s="1506"/>
      <c r="C159" s="1506"/>
      <c r="D159" s="1506"/>
      <c r="E159" s="1506"/>
      <c r="F159" s="1506"/>
      <c r="G159" s="1506"/>
      <c r="H159" s="1506"/>
      <c r="I159" s="1506"/>
      <c r="J159" s="1506"/>
    </row>
    <row r="160" spans="1:12" ht="24.6">
      <c r="A160" s="890"/>
      <c r="B160" s="737"/>
      <c r="C160" s="735"/>
      <c r="D160" s="735"/>
      <c r="E160" s="735"/>
      <c r="F160" s="919"/>
      <c r="G160" s="919"/>
      <c r="H160" s="919"/>
      <c r="I160" s="919"/>
      <c r="J160" s="735"/>
    </row>
    <row r="161" spans="1:12" ht="24.6">
      <c r="A161" s="1496" t="s">
        <v>169</v>
      </c>
      <c r="B161" s="1497"/>
      <c r="C161" s="892"/>
      <c r="D161" s="1502" t="s">
        <v>50</v>
      </c>
      <c r="E161" s="1502"/>
      <c r="F161" s="1503"/>
      <c r="G161" s="1503"/>
      <c r="H161" s="1503"/>
      <c r="I161" s="1504"/>
      <c r="J161" s="892"/>
      <c r="K161" s="893" t="s">
        <v>202</v>
      </c>
      <c r="L161" s="894"/>
    </row>
    <row r="162" spans="1:12" ht="24.6">
      <c r="A162" s="1498"/>
      <c r="B162" s="1499"/>
      <c r="C162" s="895" t="s">
        <v>2</v>
      </c>
      <c r="D162" s="896" t="s">
        <v>5</v>
      </c>
      <c r="E162" s="897" t="s">
        <v>6</v>
      </c>
      <c r="F162" s="897" t="s">
        <v>7</v>
      </c>
      <c r="G162" s="897" t="s">
        <v>8</v>
      </c>
      <c r="H162" s="897" t="s">
        <v>9</v>
      </c>
      <c r="I162" s="897" t="s">
        <v>10</v>
      </c>
      <c r="J162" s="898" t="s">
        <v>11</v>
      </c>
      <c r="K162" s="899" t="s">
        <v>203</v>
      </c>
      <c r="L162" s="898" t="s">
        <v>204</v>
      </c>
    </row>
    <row r="163" spans="1:12" ht="24.6">
      <c r="A163" s="1498"/>
      <c r="B163" s="1499"/>
      <c r="C163" s="895" t="s">
        <v>4</v>
      </c>
      <c r="D163" s="895" t="s">
        <v>13</v>
      </c>
      <c r="E163" s="898" t="s">
        <v>51</v>
      </c>
      <c r="F163" s="898" t="s">
        <v>15</v>
      </c>
      <c r="G163" s="898" t="s">
        <v>16</v>
      </c>
      <c r="H163" s="898" t="s">
        <v>17</v>
      </c>
      <c r="I163" s="898" t="s">
        <v>18</v>
      </c>
      <c r="J163" s="898" t="s">
        <v>19</v>
      </c>
      <c r="K163" s="900"/>
      <c r="L163" s="900"/>
    </row>
    <row r="164" spans="1:12" ht="24.6">
      <c r="A164" s="1500"/>
      <c r="B164" s="1501"/>
      <c r="C164" s="901" t="s">
        <v>12</v>
      </c>
      <c r="D164" s="901" t="s">
        <v>12</v>
      </c>
      <c r="E164" s="902" t="s">
        <v>12</v>
      </c>
      <c r="F164" s="902" t="s">
        <v>12</v>
      </c>
      <c r="G164" s="902" t="s">
        <v>12</v>
      </c>
      <c r="H164" s="902" t="s">
        <v>12</v>
      </c>
      <c r="I164" s="902" t="s">
        <v>20</v>
      </c>
      <c r="J164" s="902" t="s">
        <v>12</v>
      </c>
      <c r="K164" s="903"/>
      <c r="L164" s="903"/>
    </row>
    <row r="165" spans="1:12" ht="24.6">
      <c r="A165" s="1493" t="s">
        <v>170</v>
      </c>
      <c r="B165" s="1494"/>
      <c r="C165" s="904">
        <v>0</v>
      </c>
      <c r="D165" s="904">
        <v>0</v>
      </c>
      <c r="E165" s="904">
        <v>0</v>
      </c>
      <c r="F165" s="904">
        <v>0</v>
      </c>
      <c r="G165" s="904">
        <v>0</v>
      </c>
      <c r="H165" s="904">
        <v>0</v>
      </c>
      <c r="I165" s="904">
        <v>0</v>
      </c>
      <c r="J165" s="904">
        <v>0</v>
      </c>
      <c r="K165" s="918"/>
      <c r="L165" s="904">
        <v>0</v>
      </c>
    </row>
    <row r="166" spans="1:12" ht="24.6">
      <c r="A166" s="1493" t="s">
        <v>171</v>
      </c>
      <c r="B166" s="1494"/>
      <c r="C166" s="904">
        <v>0</v>
      </c>
      <c r="D166" s="904">
        <v>0</v>
      </c>
      <c r="E166" s="904">
        <v>0</v>
      </c>
      <c r="F166" s="904">
        <v>0</v>
      </c>
      <c r="G166" s="904">
        <v>0</v>
      </c>
      <c r="H166" s="904">
        <v>0</v>
      </c>
      <c r="I166" s="904">
        <v>0</v>
      </c>
      <c r="J166" s="904">
        <v>0</v>
      </c>
      <c r="K166" s="918"/>
      <c r="L166" s="904">
        <v>0</v>
      </c>
    </row>
    <row r="167" spans="1:12" ht="24.6">
      <c r="A167" s="1493" t="s">
        <v>172</v>
      </c>
      <c r="B167" s="1494"/>
      <c r="C167" s="904">
        <v>0</v>
      </c>
      <c r="D167" s="904">
        <v>0</v>
      </c>
      <c r="E167" s="904">
        <v>0</v>
      </c>
      <c r="F167" s="904">
        <v>0</v>
      </c>
      <c r="G167" s="904">
        <v>0</v>
      </c>
      <c r="H167" s="904">
        <v>0</v>
      </c>
      <c r="I167" s="904">
        <v>0</v>
      </c>
      <c r="J167" s="904">
        <v>0</v>
      </c>
      <c r="K167" s="918"/>
      <c r="L167" s="904">
        <v>0</v>
      </c>
    </row>
    <row r="168" spans="1:12" ht="24.6">
      <c r="A168" s="1493" t="s">
        <v>173</v>
      </c>
      <c r="B168" s="1494"/>
      <c r="C168" s="904">
        <f>+ศรีคีรีมาศ!B411</f>
        <v>0</v>
      </c>
      <c r="D168" s="904">
        <f>+ศรีคีรีมาศ!C411</f>
        <v>0</v>
      </c>
      <c r="E168" s="904">
        <f>+ศรีคีรีมาศ!D411</f>
        <v>0</v>
      </c>
      <c r="F168" s="904">
        <f>+ศรีคีรีมาศ!E411</f>
        <v>0</v>
      </c>
      <c r="G168" s="904">
        <f>+ศรีคีรีมาศ!F411</f>
        <v>0</v>
      </c>
      <c r="H168" s="904">
        <f>+ศรีคีรีมาศ!G411</f>
        <v>0</v>
      </c>
      <c r="I168" s="904">
        <f>+ศรีคีรีมาศ!H411</f>
        <v>0</v>
      </c>
      <c r="J168" s="904">
        <f>+ศรีคีรีมาศ!I411</f>
        <v>0</v>
      </c>
      <c r="K168" s="904">
        <f>+ศรีคีรีมาศ!J411</f>
        <v>0</v>
      </c>
      <c r="L168" s="904">
        <f>+ศรีคีรีมาศ!K411</f>
        <v>0</v>
      </c>
    </row>
    <row r="169" spans="1:12" ht="24.6">
      <c r="A169" s="1493" t="s">
        <v>174</v>
      </c>
      <c r="B169" s="1494"/>
      <c r="C169" s="904">
        <f>+สามพวง!B331</f>
        <v>0</v>
      </c>
      <c r="D169" s="904">
        <f>+สามพวง!C331</f>
        <v>0</v>
      </c>
      <c r="E169" s="904">
        <f>+สามพวง!D331</f>
        <v>0</v>
      </c>
      <c r="F169" s="904">
        <f>+สามพวง!E331</f>
        <v>0</v>
      </c>
      <c r="G169" s="904">
        <f>+สามพวง!F331</f>
        <v>0</v>
      </c>
      <c r="H169" s="904">
        <f>+สามพวง!G331</f>
        <v>0</v>
      </c>
      <c r="I169" s="904">
        <f>+สามพวง!H331</f>
        <v>0</v>
      </c>
      <c r="J169" s="904">
        <f>+สามพวง!I331</f>
        <v>0</v>
      </c>
      <c r="K169" s="904">
        <f>+สามพวง!J331</f>
        <v>0</v>
      </c>
      <c r="L169" s="904">
        <f>+สามพวง!K331</f>
        <v>0</v>
      </c>
    </row>
    <row r="170" spans="1:12" ht="24.6">
      <c r="A170" s="1493" t="s">
        <v>175</v>
      </c>
      <c r="B170" s="1494"/>
      <c r="C170" s="904">
        <f>+หนองจิก!B947</f>
        <v>0</v>
      </c>
      <c r="D170" s="904">
        <f>+หนองจิก!C947</f>
        <v>0</v>
      </c>
      <c r="E170" s="904">
        <f>+หนองจิก!D947</f>
        <v>0</v>
      </c>
      <c r="F170" s="904">
        <f>+หนองจิก!E947</f>
        <v>0</v>
      </c>
      <c r="G170" s="904">
        <f>+หนองจิก!F947</f>
        <v>0</v>
      </c>
      <c r="H170" s="904">
        <f>+หนองจิก!G947</f>
        <v>0</v>
      </c>
      <c r="I170" s="904">
        <v>0</v>
      </c>
      <c r="J170" s="904">
        <f>+หนองจิก!I947</f>
        <v>0</v>
      </c>
      <c r="K170" s="904">
        <f>+หนองจิก!J947</f>
        <v>0</v>
      </c>
      <c r="L170" s="904">
        <f>+หนองจิก!K947</f>
        <v>0</v>
      </c>
    </row>
    <row r="171" spans="1:12" ht="24.6">
      <c r="A171" s="1493" t="s">
        <v>176</v>
      </c>
      <c r="B171" s="1494"/>
      <c r="C171" s="904">
        <f>+หนองกระดิ่ง!B153</f>
        <v>0</v>
      </c>
      <c r="D171" s="904">
        <f>+หนองกระดิ่ง!C153</f>
        <v>0</v>
      </c>
      <c r="E171" s="904">
        <f>+หนองกระดิ่ง!D153</f>
        <v>0</v>
      </c>
      <c r="F171" s="904">
        <f>+หนองกระดิ่ง!E153</f>
        <v>0</v>
      </c>
      <c r="G171" s="904">
        <f>+หนองกระดิ่ง!F153</f>
        <v>0</v>
      </c>
      <c r="H171" s="904">
        <f>+หนองกระดิ่ง!G153</f>
        <v>0</v>
      </c>
      <c r="I171" s="904">
        <f>+หนองกระดิ่ง!H153</f>
        <v>0</v>
      </c>
      <c r="J171" s="904">
        <f>+หนองกระดิ่ง!I153</f>
        <v>0</v>
      </c>
      <c r="K171" s="904">
        <f>+หนองกระดิ่ง!J153</f>
        <v>0</v>
      </c>
      <c r="L171" s="904">
        <f>+หนองกระดิ่ง!K153</f>
        <v>0</v>
      </c>
    </row>
    <row r="172" spans="1:12" ht="24.6">
      <c r="A172" s="1493" t="s">
        <v>177</v>
      </c>
      <c r="B172" s="1494"/>
      <c r="C172" s="904">
        <f>+นาเชิงคีรี!B606</f>
        <v>0</v>
      </c>
      <c r="D172" s="904">
        <f>+นาเชิงคีรี!C606</f>
        <v>0</v>
      </c>
      <c r="E172" s="904">
        <f>+นาเชิงคีรี!D606</f>
        <v>0</v>
      </c>
      <c r="F172" s="904">
        <f>+นาเชิงคีรี!E606</f>
        <v>0</v>
      </c>
      <c r="G172" s="904">
        <f>+นาเชิงคีรี!F606</f>
        <v>0</v>
      </c>
      <c r="H172" s="904">
        <f>+นาเชิงคีรี!G606</f>
        <v>0</v>
      </c>
      <c r="I172" s="904" t="e">
        <f>+นาเชิงคีรี!H606</f>
        <v>#DIV/0!</v>
      </c>
      <c r="J172" s="904">
        <f>+นาเชิงคีรี!I606</f>
        <v>0</v>
      </c>
      <c r="K172" s="904">
        <f>+นาเชิงคีรี!J606</f>
        <v>0</v>
      </c>
      <c r="L172" s="904">
        <f>+นาเชิงคีรี!K606</f>
        <v>0</v>
      </c>
    </row>
    <row r="173" spans="1:12" ht="24.6">
      <c r="A173" s="1493" t="s">
        <v>178</v>
      </c>
      <c r="B173" s="1494"/>
      <c r="C173" s="904">
        <v>0</v>
      </c>
      <c r="D173" s="904">
        <v>0</v>
      </c>
      <c r="E173" s="904">
        <v>0</v>
      </c>
      <c r="F173" s="904">
        <v>0</v>
      </c>
      <c r="G173" s="904">
        <v>0</v>
      </c>
      <c r="H173" s="904">
        <v>0</v>
      </c>
      <c r="I173" s="904">
        <v>0</v>
      </c>
      <c r="J173" s="904">
        <v>0</v>
      </c>
      <c r="K173" s="904">
        <v>0</v>
      </c>
      <c r="L173" s="904">
        <v>0</v>
      </c>
    </row>
    <row r="174" spans="1:12" ht="24.6">
      <c r="A174" s="1493" t="s">
        <v>179</v>
      </c>
      <c r="B174" s="1494"/>
      <c r="C174" s="904">
        <v>0</v>
      </c>
      <c r="D174" s="904"/>
      <c r="E174" s="904"/>
      <c r="F174" s="904"/>
      <c r="G174" s="904"/>
      <c r="H174" s="904"/>
      <c r="I174" s="904"/>
      <c r="J174" s="904"/>
      <c r="K174" s="918"/>
      <c r="L174" s="904"/>
    </row>
    <row r="175" spans="1:12" ht="24.6">
      <c r="A175" s="907" t="s">
        <v>32</v>
      </c>
      <c r="B175" s="907" t="s">
        <v>180</v>
      </c>
      <c r="C175" s="915">
        <f t="shared" ref="C175:L175" si="7">SUM(C165:C174)</f>
        <v>0</v>
      </c>
      <c r="D175" s="915">
        <f t="shared" si="7"/>
        <v>0</v>
      </c>
      <c r="E175" s="915">
        <f t="shared" si="7"/>
        <v>0</v>
      </c>
      <c r="F175" s="915">
        <f t="shared" si="7"/>
        <v>0</v>
      </c>
      <c r="G175" s="915">
        <f t="shared" si="7"/>
        <v>0</v>
      </c>
      <c r="H175" s="915">
        <f t="shared" si="7"/>
        <v>0</v>
      </c>
      <c r="I175" s="909" t="e">
        <f>+L175/H175</f>
        <v>#DIV/0!</v>
      </c>
      <c r="J175" s="915">
        <f t="shared" si="7"/>
        <v>0</v>
      </c>
      <c r="K175" s="915">
        <f t="shared" si="7"/>
        <v>0</v>
      </c>
      <c r="L175" s="915">
        <f t="shared" si="7"/>
        <v>0</v>
      </c>
    </row>
    <row r="182" spans="1:12" ht="24.6">
      <c r="A182" s="1505" t="s">
        <v>389</v>
      </c>
      <c r="B182" s="1505"/>
      <c r="C182" s="1505"/>
      <c r="D182" s="1505"/>
      <c r="E182" s="1505"/>
      <c r="F182" s="1505"/>
      <c r="G182" s="1505"/>
      <c r="H182" s="1505"/>
      <c r="I182" s="1505"/>
      <c r="J182" s="1505"/>
      <c r="K182" s="1505"/>
      <c r="L182" s="1505"/>
    </row>
    <row r="183" spans="1:12" ht="24.6">
      <c r="A183" s="1505" t="s">
        <v>386</v>
      </c>
      <c r="B183" s="1505"/>
      <c r="C183" s="1505"/>
      <c r="D183" s="1505"/>
      <c r="E183" s="1505"/>
      <c r="F183" s="1505"/>
      <c r="G183" s="1505"/>
      <c r="H183" s="1505"/>
      <c r="I183" s="1505"/>
      <c r="J183" s="1505"/>
      <c r="K183" s="1505"/>
      <c r="L183" s="1505"/>
    </row>
    <row r="184" spans="1:12" ht="24.6">
      <c r="A184" s="1505" t="s">
        <v>167</v>
      </c>
      <c r="B184" s="1505"/>
      <c r="C184" s="1505"/>
      <c r="D184" s="1505"/>
      <c r="E184" s="1505"/>
      <c r="F184" s="1505"/>
      <c r="G184" s="1505"/>
      <c r="H184" s="1505"/>
      <c r="I184" s="1505"/>
      <c r="J184" s="1505"/>
      <c r="K184" s="1505"/>
      <c r="L184" s="1505"/>
    </row>
    <row r="185" spans="1:12" ht="24.6">
      <c r="A185" s="1505" t="s">
        <v>182</v>
      </c>
      <c r="B185" s="1505"/>
      <c r="C185" s="1505"/>
      <c r="D185" s="1505"/>
      <c r="E185" s="1505"/>
      <c r="F185" s="1505"/>
      <c r="G185" s="1505"/>
      <c r="H185" s="1505"/>
      <c r="I185" s="1505"/>
      <c r="J185" s="1505"/>
      <c r="K185" s="1505"/>
      <c r="L185" s="1505"/>
    </row>
    <row r="186" spans="1:12" ht="24.6">
      <c r="A186" s="1495"/>
      <c r="B186" s="1495"/>
      <c r="C186" s="1495"/>
      <c r="D186" s="1495"/>
      <c r="E186" s="1495"/>
      <c r="F186" s="1495"/>
      <c r="G186" s="1495"/>
      <c r="H186" s="1495"/>
      <c r="I186" s="1495"/>
      <c r="J186" s="1495"/>
      <c r="K186" s="1495"/>
      <c r="L186" s="1495"/>
    </row>
    <row r="187" spans="1:12" ht="24.6">
      <c r="A187" s="1496" t="s">
        <v>169</v>
      </c>
      <c r="B187" s="1497"/>
      <c r="C187" s="892"/>
      <c r="D187" s="1502" t="s">
        <v>50</v>
      </c>
      <c r="E187" s="1502"/>
      <c r="F187" s="1503"/>
      <c r="G187" s="1503"/>
      <c r="H187" s="1503"/>
      <c r="I187" s="1504"/>
      <c r="J187" s="892"/>
      <c r="K187" s="893" t="s">
        <v>202</v>
      </c>
      <c r="L187" s="894"/>
    </row>
    <row r="188" spans="1:12" ht="24.6">
      <c r="A188" s="1498"/>
      <c r="B188" s="1499"/>
      <c r="C188" s="895" t="s">
        <v>2</v>
      </c>
      <c r="D188" s="896" t="s">
        <v>5</v>
      </c>
      <c r="E188" s="897" t="s">
        <v>6</v>
      </c>
      <c r="F188" s="897" t="s">
        <v>7</v>
      </c>
      <c r="G188" s="897" t="s">
        <v>8</v>
      </c>
      <c r="H188" s="897" t="s">
        <v>9</v>
      </c>
      <c r="I188" s="897" t="s">
        <v>10</v>
      </c>
      <c r="J188" s="898" t="s">
        <v>11</v>
      </c>
      <c r="K188" s="899" t="s">
        <v>203</v>
      </c>
      <c r="L188" s="898" t="s">
        <v>204</v>
      </c>
    </row>
    <row r="189" spans="1:12" ht="24.6">
      <c r="A189" s="1498"/>
      <c r="B189" s="1499"/>
      <c r="C189" s="895" t="s">
        <v>4</v>
      </c>
      <c r="D189" s="895" t="s">
        <v>13</v>
      </c>
      <c r="E189" s="898" t="s">
        <v>51</v>
      </c>
      <c r="F189" s="898" t="s">
        <v>15</v>
      </c>
      <c r="G189" s="898" t="s">
        <v>16</v>
      </c>
      <c r="H189" s="898" t="s">
        <v>17</v>
      </c>
      <c r="I189" s="898" t="s">
        <v>18</v>
      </c>
      <c r="J189" s="898" t="s">
        <v>19</v>
      </c>
      <c r="K189" s="900"/>
      <c r="L189" s="900"/>
    </row>
    <row r="190" spans="1:12" ht="24.6">
      <c r="A190" s="1500"/>
      <c r="B190" s="1501"/>
      <c r="C190" s="901" t="s">
        <v>12</v>
      </c>
      <c r="D190" s="901" t="s">
        <v>12</v>
      </c>
      <c r="E190" s="902" t="s">
        <v>12</v>
      </c>
      <c r="F190" s="902" t="s">
        <v>12</v>
      </c>
      <c r="G190" s="902" t="s">
        <v>12</v>
      </c>
      <c r="H190" s="902" t="s">
        <v>12</v>
      </c>
      <c r="I190" s="902" t="s">
        <v>20</v>
      </c>
      <c r="J190" s="902" t="s">
        <v>12</v>
      </c>
      <c r="K190" s="903"/>
      <c r="L190" s="903"/>
    </row>
    <row r="191" spans="1:12" ht="24.6">
      <c r="A191" s="1493" t="s">
        <v>170</v>
      </c>
      <c r="B191" s="1494"/>
      <c r="C191" s="904">
        <f>+โตนด!B565</f>
        <v>4003</v>
      </c>
      <c r="D191" s="904">
        <f>+โตนด!C565</f>
        <v>13</v>
      </c>
      <c r="E191" s="904">
        <f>+โตนด!D565</f>
        <v>2046</v>
      </c>
      <c r="F191" s="904">
        <f>+โตนด!E565</f>
        <v>0</v>
      </c>
      <c r="G191" s="904">
        <f>+โตนด!F565</f>
        <v>0</v>
      </c>
      <c r="H191" s="904">
        <f>+โตนด!G565</f>
        <v>2076</v>
      </c>
      <c r="I191" s="904">
        <f>โตนด!H565</f>
        <v>10000</v>
      </c>
      <c r="J191" s="904">
        <f>+โตนด!I565</f>
        <v>3986</v>
      </c>
      <c r="K191" s="904">
        <f>+โตนด!J565</f>
        <v>749</v>
      </c>
      <c r="L191" s="905">
        <f>โตนด!K565</f>
        <v>20760000</v>
      </c>
    </row>
    <row r="192" spans="1:12" ht="24.6">
      <c r="A192" s="1493" t="s">
        <v>171</v>
      </c>
      <c r="B192" s="1494"/>
      <c r="C192" s="904">
        <f>+ทุ่งหลวง!B602</f>
        <v>22</v>
      </c>
      <c r="D192" s="904">
        <f>+ทุ่งหลวง!C602</f>
        <v>0</v>
      </c>
      <c r="E192" s="904">
        <f>+ทุ่งหลวง!D602</f>
        <v>0</v>
      </c>
      <c r="F192" s="904">
        <f>+ทุ่งหลวง!E602</f>
        <v>0</v>
      </c>
      <c r="G192" s="904">
        <f>+ทุ่งหลวง!F602</f>
        <v>0</v>
      </c>
      <c r="H192" s="904">
        <f>+ทุ่งหลวง!G602</f>
        <v>0</v>
      </c>
      <c r="I192" s="904" t="e">
        <f>ทุ่งหลวง!H602</f>
        <v>#DIV/0!</v>
      </c>
      <c r="J192" s="904">
        <f>+ทุ่งหลวง!I602</f>
        <v>22</v>
      </c>
      <c r="K192" s="904">
        <f>+ทุ่งหลวง!J602</f>
        <v>1</v>
      </c>
      <c r="L192" s="904">
        <f>ทุ่งหลวง!K602</f>
        <v>0</v>
      </c>
    </row>
    <row r="193" spans="1:12" ht="24.6">
      <c r="A193" s="1493" t="s">
        <v>172</v>
      </c>
      <c r="B193" s="1494"/>
      <c r="C193" s="904">
        <v>0</v>
      </c>
      <c r="D193" s="904">
        <v>0</v>
      </c>
      <c r="E193" s="904">
        <v>0</v>
      </c>
      <c r="F193" s="904">
        <v>0</v>
      </c>
      <c r="G193" s="904">
        <v>0</v>
      </c>
      <c r="H193" s="904">
        <v>0</v>
      </c>
      <c r="I193" s="904"/>
      <c r="J193" s="904">
        <v>0</v>
      </c>
      <c r="K193" s="918"/>
      <c r="L193" s="904"/>
    </row>
    <row r="194" spans="1:12" ht="24.6">
      <c r="A194" s="1493" t="s">
        <v>173</v>
      </c>
      <c r="B194" s="1494"/>
      <c r="C194" s="904">
        <f>+ศรีคีรีมาศ!B454</f>
        <v>4003</v>
      </c>
      <c r="D194" s="904">
        <f>+ศรีคีรีมาศ!C454</f>
        <v>786</v>
      </c>
      <c r="E194" s="904">
        <f>+ศรีคีรีมาศ!D454</f>
        <v>1207</v>
      </c>
      <c r="F194" s="904">
        <f>+ศรีคีรีมาศ!E454</f>
        <v>0</v>
      </c>
      <c r="G194" s="904">
        <f>+ศรีคีรีมาศ!F454</f>
        <v>0</v>
      </c>
      <c r="H194" s="904">
        <f>+ศรีคีรีมาศ!G454</f>
        <v>1690</v>
      </c>
      <c r="I194" s="904">
        <f>ศรีคีรีมาศ!H454</f>
        <v>11500</v>
      </c>
      <c r="J194" s="904">
        <f>+ศรีคีรีมาศ!I454</f>
        <v>4306</v>
      </c>
      <c r="K194" s="904">
        <f>+ศรีคีรีมาศ!J454</f>
        <v>118</v>
      </c>
      <c r="L194" s="905">
        <f>ศรีคีรีมาศ!K454</f>
        <v>19435000</v>
      </c>
    </row>
    <row r="195" spans="1:12" ht="24.6">
      <c r="A195" s="1493" t="s">
        <v>174</v>
      </c>
      <c r="B195" s="1494"/>
      <c r="C195" s="904">
        <f>+สามพวง!B410</f>
        <v>4119</v>
      </c>
      <c r="D195" s="904">
        <f>+สามพวง!C410</f>
        <v>0</v>
      </c>
      <c r="E195" s="904">
        <f>+สามพวง!D410</f>
        <v>859</v>
      </c>
      <c r="F195" s="904">
        <f>+สามพวง!E410</f>
        <v>0</v>
      </c>
      <c r="G195" s="904">
        <f>+สามพวง!F410</f>
        <v>0</v>
      </c>
      <c r="H195" s="904">
        <f>+สามพวง!G410</f>
        <v>1974</v>
      </c>
      <c r="I195" s="904">
        <f>สามพวง!H410</f>
        <v>11500</v>
      </c>
      <c r="J195" s="904">
        <f>+สามพวง!I410</f>
        <v>3004</v>
      </c>
      <c r="K195" s="904">
        <f>+สามพวง!J410</f>
        <v>511</v>
      </c>
      <c r="L195" s="904">
        <f>สามพวง!K410</f>
        <v>22701000</v>
      </c>
    </row>
    <row r="196" spans="1:12" ht="24.6">
      <c r="A196" s="1493" t="s">
        <v>175</v>
      </c>
      <c r="B196" s="1494"/>
      <c r="C196" s="904">
        <f>+หนองจิก!B463</f>
        <v>10798</v>
      </c>
      <c r="D196" s="904">
        <f>+หนองจิก!C463</f>
        <v>3008</v>
      </c>
      <c r="E196" s="904">
        <f>+หนองจิก!D463</f>
        <v>1608</v>
      </c>
      <c r="F196" s="904">
        <f>+หนองจิก!E463</f>
        <v>0</v>
      </c>
      <c r="G196" s="904">
        <f>+หนองจิก!F463</f>
        <v>0</v>
      </c>
      <c r="H196" s="904">
        <f>+หนองจิก!G463</f>
        <v>5065</v>
      </c>
      <c r="I196" s="904">
        <f>หนองจิก!H463</f>
        <v>12000</v>
      </c>
      <c r="J196" s="904">
        <f>+หนองจิก!I463</f>
        <v>10349</v>
      </c>
      <c r="K196" s="904">
        <f>+หนองจิก!J463</f>
        <v>854</v>
      </c>
      <c r="L196" s="904">
        <f>หนองจิก!K463</f>
        <v>60780000</v>
      </c>
    </row>
    <row r="197" spans="1:12" ht="24.6">
      <c r="A197" s="1493" t="s">
        <v>176</v>
      </c>
      <c r="B197" s="1494"/>
      <c r="C197" s="920">
        <f>+หนองกระดิ่ง!B389</f>
        <v>8160</v>
      </c>
      <c r="D197" s="920">
        <f>+หนองกระดิ่ง!C389</f>
        <v>2000</v>
      </c>
      <c r="E197" s="920">
        <f>+หนองกระดิ่ง!D389</f>
        <v>3500</v>
      </c>
      <c r="F197" s="920">
        <f>+หนองกระดิ่ง!E389</f>
        <v>0</v>
      </c>
      <c r="G197" s="920">
        <f>+หนองกระดิ่ง!F389</f>
        <v>0</v>
      </c>
      <c r="H197" s="920">
        <f>+หนองกระดิ่ง!G389</f>
        <v>5365</v>
      </c>
      <c r="I197" s="920">
        <f>หนองกระดิ่ง!H389</f>
        <v>12000</v>
      </c>
      <c r="J197" s="920">
        <f>+หนองกระดิ่ง!I389</f>
        <v>8295</v>
      </c>
      <c r="K197" s="920">
        <f>+หนองกระดิ่ง!J389</f>
        <v>1326</v>
      </c>
      <c r="L197" s="921">
        <f>หนองกระดิ่ง!K389</f>
        <v>64380000</v>
      </c>
    </row>
    <row r="198" spans="1:12" ht="24.6">
      <c r="A198" s="1493" t="s">
        <v>177</v>
      </c>
      <c r="B198" s="1494"/>
      <c r="C198" s="904">
        <f>+นาเชิงคีรี!B362</f>
        <v>5325</v>
      </c>
      <c r="D198" s="904">
        <f>+นาเชิงคีรี!C362</f>
        <v>1280</v>
      </c>
      <c r="E198" s="904">
        <f>+นาเชิงคีรี!D362</f>
        <v>1510</v>
      </c>
      <c r="F198" s="904">
        <f>+นาเชิงคีรี!E362</f>
        <v>0</v>
      </c>
      <c r="G198" s="904">
        <f>+นาเชิงคีรี!F362</f>
        <v>0</v>
      </c>
      <c r="H198" s="904">
        <f>+นาเชิงคีรี!G362</f>
        <v>2635</v>
      </c>
      <c r="I198" s="904">
        <f>นาเชิงคีรี!H362</f>
        <v>11250</v>
      </c>
      <c r="J198" s="904">
        <f>+นาเชิงคีรี!I362</f>
        <v>5480</v>
      </c>
      <c r="K198" s="904">
        <f>+นาเชิงคีรี!J362</f>
        <v>596</v>
      </c>
      <c r="L198" s="905">
        <f>นาเชิงคีรี!K362</f>
        <v>29643750</v>
      </c>
    </row>
    <row r="199" spans="1:12" ht="24.6">
      <c r="A199" s="1493" t="s">
        <v>178</v>
      </c>
      <c r="B199" s="1494"/>
      <c r="C199" s="904">
        <f>+บ้านน้ำพุ!B473</f>
        <v>2604</v>
      </c>
      <c r="D199" s="904">
        <f>+บ้านน้ำพุ!C473</f>
        <v>0</v>
      </c>
      <c r="E199" s="904">
        <f>+บ้านน้ำพุ!D473</f>
        <v>445</v>
      </c>
      <c r="F199" s="904">
        <f>+บ้านน้ำพุ!E473</f>
        <v>0</v>
      </c>
      <c r="G199" s="904">
        <f>+บ้านน้ำพุ!F473</f>
        <v>0</v>
      </c>
      <c r="H199" s="904">
        <f>+บ้านน้ำพุ!G473</f>
        <v>646</v>
      </c>
      <c r="I199" s="904">
        <f>บ้านน้ำพุ!H473</f>
        <v>8668.7306501547992</v>
      </c>
      <c r="J199" s="904">
        <f>+บ้านน้ำพุ!I473</f>
        <v>2403</v>
      </c>
      <c r="K199" s="904">
        <f>+บ้านน้ำพุ!J473</f>
        <v>203</v>
      </c>
      <c r="L199" s="905">
        <f>บ้านน้ำพุ!K473</f>
        <v>5600000</v>
      </c>
    </row>
    <row r="200" spans="1:12" ht="24.6">
      <c r="A200" s="1493" t="s">
        <v>179</v>
      </c>
      <c r="B200" s="1494"/>
      <c r="C200" s="904">
        <f>+ทุ่งยางเมือง!B286</f>
        <v>5730</v>
      </c>
      <c r="D200" s="904">
        <f>+ทุ่งยางเมือง!C286</f>
        <v>731</v>
      </c>
      <c r="E200" s="904">
        <f>+ทุ่งยางเมือง!D286</f>
        <v>2076</v>
      </c>
      <c r="F200" s="904">
        <f>+ทุ่งยางเมือง!E286</f>
        <v>0</v>
      </c>
      <c r="G200" s="904">
        <f>+ทุ่งยางเมือง!F286</f>
        <v>0</v>
      </c>
      <c r="H200" s="904">
        <f>+ทุ่งยางเมือง!G286</f>
        <v>2597</v>
      </c>
      <c r="I200" s="904">
        <f>ทุ่งยางเมือง!H286</f>
        <v>12000</v>
      </c>
      <c r="J200" s="904">
        <f>+ทุ่งยางเมือง!I286</f>
        <v>5940</v>
      </c>
      <c r="K200" s="904">
        <f>+ทุ่งยางเมือง!J286</f>
        <v>158</v>
      </c>
      <c r="L200" s="905">
        <f>ทุ่งยางเมือง!K286</f>
        <v>31164000</v>
      </c>
    </row>
    <row r="201" spans="1:12" ht="24.6">
      <c r="A201" s="907" t="s">
        <v>32</v>
      </c>
      <c r="B201" s="907" t="s">
        <v>180</v>
      </c>
      <c r="C201" s="915">
        <f>SUM(C191:C200)</f>
        <v>44764</v>
      </c>
      <c r="D201" s="915">
        <f t="shared" ref="D201:K201" si="8">SUM(D191:D200)</f>
        <v>7818</v>
      </c>
      <c r="E201" s="915">
        <f t="shared" si="8"/>
        <v>13251</v>
      </c>
      <c r="F201" s="915">
        <f t="shared" si="8"/>
        <v>0</v>
      </c>
      <c r="G201" s="915">
        <f t="shared" si="8"/>
        <v>0</v>
      </c>
      <c r="H201" s="915">
        <f t="shared" si="8"/>
        <v>22048</v>
      </c>
      <c r="I201" s="909">
        <f>+L201/H201</f>
        <v>11541.352957184325</v>
      </c>
      <c r="J201" s="915">
        <f t="shared" si="8"/>
        <v>43785</v>
      </c>
      <c r="K201" s="915">
        <f t="shared" si="8"/>
        <v>4516</v>
      </c>
      <c r="L201" s="909">
        <f>SUM(L191:L200)</f>
        <v>254463750</v>
      </c>
    </row>
    <row r="208" spans="1:12" ht="24.6">
      <c r="A208" s="1505" t="s">
        <v>382</v>
      </c>
      <c r="B208" s="1505"/>
      <c r="C208" s="1505"/>
      <c r="D208" s="1505"/>
      <c r="E208" s="1505"/>
      <c r="F208" s="1505"/>
      <c r="G208" s="1505"/>
      <c r="H208" s="1505"/>
      <c r="I208" s="1505"/>
      <c r="J208" s="1505"/>
      <c r="K208" s="1505"/>
      <c r="L208" s="1505"/>
    </row>
    <row r="209" spans="1:13" ht="24.6">
      <c r="A209" s="1505" t="s">
        <v>386</v>
      </c>
      <c r="B209" s="1505"/>
      <c r="C209" s="1505"/>
      <c r="D209" s="1505"/>
      <c r="E209" s="1505"/>
      <c r="F209" s="1505"/>
      <c r="G209" s="1505"/>
      <c r="H209" s="1505"/>
      <c r="I209" s="1505"/>
      <c r="J209" s="1505"/>
      <c r="K209" s="1505"/>
      <c r="L209" s="1505"/>
    </row>
    <row r="210" spans="1:13" ht="24.6">
      <c r="A210" s="1505" t="s">
        <v>167</v>
      </c>
      <c r="B210" s="1505"/>
      <c r="C210" s="1505"/>
      <c r="D210" s="1505"/>
      <c r="E210" s="1505"/>
      <c r="F210" s="1505"/>
      <c r="G210" s="1505"/>
      <c r="H210" s="1505"/>
      <c r="I210" s="1505"/>
      <c r="J210" s="1505"/>
      <c r="K210" s="1505"/>
      <c r="L210" s="1505"/>
    </row>
    <row r="211" spans="1:13" ht="24.6">
      <c r="A211" s="1505" t="s">
        <v>183</v>
      </c>
      <c r="B211" s="1505"/>
      <c r="C211" s="1505"/>
      <c r="D211" s="1505"/>
      <c r="E211" s="1505"/>
      <c r="F211" s="1505"/>
      <c r="G211" s="1505"/>
      <c r="H211" s="1505"/>
      <c r="I211" s="1505"/>
      <c r="J211" s="1505"/>
      <c r="K211" s="1505"/>
      <c r="L211" s="1505"/>
    </row>
    <row r="212" spans="1:13" ht="24.6">
      <c r="A212" s="1495"/>
      <c r="B212" s="1495"/>
      <c r="C212" s="1495"/>
      <c r="D212" s="1495"/>
      <c r="E212" s="1495"/>
      <c r="F212" s="1495"/>
      <c r="G212" s="1495"/>
      <c r="H212" s="1495"/>
      <c r="I212" s="1495"/>
      <c r="J212" s="1495"/>
      <c r="K212" s="1495"/>
      <c r="L212" s="1495"/>
    </row>
    <row r="213" spans="1:13" ht="24.6">
      <c r="A213" s="1496" t="s">
        <v>169</v>
      </c>
      <c r="B213" s="1497"/>
      <c r="C213" s="892"/>
      <c r="D213" s="1502" t="s">
        <v>50</v>
      </c>
      <c r="E213" s="1502"/>
      <c r="F213" s="1503"/>
      <c r="G213" s="1503"/>
      <c r="H213" s="1503"/>
      <c r="I213" s="1504"/>
      <c r="J213" s="892"/>
      <c r="K213" s="893" t="s">
        <v>202</v>
      </c>
      <c r="L213" s="894"/>
    </row>
    <row r="214" spans="1:13" ht="24.6">
      <c r="A214" s="1498"/>
      <c r="B214" s="1499"/>
      <c r="C214" s="895" t="s">
        <v>2</v>
      </c>
      <c r="D214" s="896" t="s">
        <v>5</v>
      </c>
      <c r="E214" s="897" t="s">
        <v>6</v>
      </c>
      <c r="F214" s="897" t="s">
        <v>7</v>
      </c>
      <c r="G214" s="897" t="s">
        <v>8</v>
      </c>
      <c r="H214" s="897" t="s">
        <v>9</v>
      </c>
      <c r="I214" s="897" t="s">
        <v>10</v>
      </c>
      <c r="J214" s="898" t="s">
        <v>11</v>
      </c>
      <c r="K214" s="899" t="s">
        <v>203</v>
      </c>
      <c r="L214" s="898" t="s">
        <v>204</v>
      </c>
    </row>
    <row r="215" spans="1:13" ht="24.6">
      <c r="A215" s="1498"/>
      <c r="B215" s="1499"/>
      <c r="C215" s="895" t="s">
        <v>4</v>
      </c>
      <c r="D215" s="895" t="s">
        <v>13</v>
      </c>
      <c r="E215" s="898" t="s">
        <v>51</v>
      </c>
      <c r="F215" s="898" t="s">
        <v>15</v>
      </c>
      <c r="G215" s="898" t="s">
        <v>16</v>
      </c>
      <c r="H215" s="898" t="s">
        <v>17</v>
      </c>
      <c r="I215" s="898" t="s">
        <v>18</v>
      </c>
      <c r="J215" s="898" t="s">
        <v>19</v>
      </c>
      <c r="K215" s="900"/>
      <c r="L215" s="900"/>
    </row>
    <row r="216" spans="1:13" ht="24.6">
      <c r="A216" s="1500"/>
      <c r="B216" s="1501"/>
      <c r="C216" s="901" t="s">
        <v>12</v>
      </c>
      <c r="D216" s="901" t="s">
        <v>12</v>
      </c>
      <c r="E216" s="902" t="s">
        <v>12</v>
      </c>
      <c r="F216" s="902" t="s">
        <v>12</v>
      </c>
      <c r="G216" s="902" t="s">
        <v>12</v>
      </c>
      <c r="H216" s="902" t="s">
        <v>12</v>
      </c>
      <c r="I216" s="902" t="s">
        <v>20</v>
      </c>
      <c r="J216" s="902" t="s">
        <v>12</v>
      </c>
      <c r="K216" s="903"/>
      <c r="L216" s="903"/>
    </row>
    <row r="217" spans="1:13" ht="24.6">
      <c r="A217" s="1493" t="s">
        <v>170</v>
      </c>
      <c r="B217" s="1494"/>
      <c r="C217" s="904">
        <f>+โตนด!B690</f>
        <v>505</v>
      </c>
      <c r="D217" s="904">
        <f>+โตนด!C690</f>
        <v>15</v>
      </c>
      <c r="E217" s="904">
        <f>+โตนด!D690</f>
        <v>0</v>
      </c>
      <c r="F217" s="904">
        <f>+โตนด!E690</f>
        <v>0</v>
      </c>
      <c r="G217" s="904">
        <f>+โตนด!F690</f>
        <v>0</v>
      </c>
      <c r="H217" s="904">
        <f>+โตนด!G690</f>
        <v>0</v>
      </c>
      <c r="I217" s="905" t="e">
        <f>+โตนด!H690</f>
        <v>#DIV/0!</v>
      </c>
      <c r="J217" s="904">
        <f>+โตนด!I690</f>
        <v>520</v>
      </c>
      <c r="K217" s="904">
        <f>+โตนด!J690</f>
        <v>346</v>
      </c>
      <c r="L217" s="905">
        <f>+โตนด!K690</f>
        <v>0</v>
      </c>
    </row>
    <row r="218" spans="1:13" ht="24.6">
      <c r="A218" s="1493" t="s">
        <v>171</v>
      </c>
      <c r="B218" s="1494"/>
      <c r="C218" s="904">
        <f>+ทุ่งหลวง!B576</f>
        <v>125</v>
      </c>
      <c r="D218" s="904">
        <f>+ทุ่งหลวง!C576</f>
        <v>0</v>
      </c>
      <c r="E218" s="904">
        <f>+ทุ่งหลวง!D576</f>
        <v>0</v>
      </c>
      <c r="F218" s="904">
        <f>+ทุ่งหลวง!E576</f>
        <v>0</v>
      </c>
      <c r="G218" s="904">
        <f>+ทุ่งหลวง!F576</f>
        <v>0</v>
      </c>
      <c r="H218" s="904">
        <f>+ทุ่งหลวง!G576</f>
        <v>0</v>
      </c>
      <c r="I218" s="904">
        <v>0</v>
      </c>
      <c r="J218" s="904">
        <f>+ทุ่งหลวง!I576</f>
        <v>125</v>
      </c>
      <c r="K218" s="904">
        <f>+ทุ่งหลวง!J576</f>
        <v>65</v>
      </c>
      <c r="L218" s="904">
        <f>+ทุ่งหลวง!K576</f>
        <v>0</v>
      </c>
    </row>
    <row r="219" spans="1:13" ht="24.6">
      <c r="A219" s="1493" t="s">
        <v>172</v>
      </c>
      <c r="B219" s="1494"/>
      <c r="C219" s="904">
        <f>+บ้านป้อม!B515</f>
        <v>2</v>
      </c>
      <c r="D219" s="904">
        <f>+บ้านป้อม!C515</f>
        <v>0</v>
      </c>
      <c r="E219" s="904">
        <f>+บ้านป้อม!D515</f>
        <v>0</v>
      </c>
      <c r="F219" s="904">
        <f>+บ้านป้อม!E515</f>
        <v>0</v>
      </c>
      <c r="G219" s="904">
        <f>+บ้านป้อม!F515</f>
        <v>0</v>
      </c>
      <c r="H219" s="904">
        <f>+บ้านป้อม!G515</f>
        <v>0</v>
      </c>
      <c r="I219" s="904">
        <v>0</v>
      </c>
      <c r="J219" s="904">
        <f>+บ้านป้อม!I515</f>
        <v>2</v>
      </c>
      <c r="K219" s="904">
        <f>+บ้านป้อม!J515</f>
        <v>1</v>
      </c>
      <c r="L219" s="904">
        <f>+บ้านป้อม!K515</f>
        <v>0</v>
      </c>
    </row>
    <row r="220" spans="1:13" ht="24.6">
      <c r="A220" s="1493" t="s">
        <v>173</v>
      </c>
      <c r="B220" s="1494"/>
      <c r="C220" s="904">
        <f>+ศรีคีรีมาศ!B427</f>
        <v>1859</v>
      </c>
      <c r="D220" s="904">
        <f>+ศรีคีรีมาศ!C427</f>
        <v>136</v>
      </c>
      <c r="E220" s="904">
        <f>+ศรีคีรีมาศ!D427</f>
        <v>0</v>
      </c>
      <c r="F220" s="904">
        <f>+ศรีคีรีมาศ!E427</f>
        <v>0</v>
      </c>
      <c r="G220" s="904">
        <f>+ศรีคีรีมาศ!F427</f>
        <v>0</v>
      </c>
      <c r="H220" s="904">
        <f>+ศรีคีรีมาศ!G427</f>
        <v>155</v>
      </c>
      <c r="I220" s="904">
        <f>+ศรีคีรีมาศ!H427</f>
        <v>3100</v>
      </c>
      <c r="J220" s="904">
        <f>+ศรีคีรีมาศ!I427</f>
        <v>1840</v>
      </c>
      <c r="K220" s="904">
        <f>+ศรีคีรีมาศ!J427</f>
        <v>660</v>
      </c>
      <c r="L220" s="904">
        <f>+ศรีคีรีมาศ!K427</f>
        <v>480500</v>
      </c>
    </row>
    <row r="221" spans="1:13" ht="24.6">
      <c r="A221" s="1493" t="s">
        <v>174</v>
      </c>
      <c r="B221" s="1494"/>
      <c r="C221" s="904">
        <f>+สามพวง!B692</f>
        <v>1976</v>
      </c>
      <c r="D221" s="904">
        <f>+สามพวง!C692</f>
        <v>13</v>
      </c>
      <c r="E221" s="904">
        <f>+สามพวง!D692</f>
        <v>0</v>
      </c>
      <c r="F221" s="904">
        <f>+สามพวง!E692</f>
        <v>0</v>
      </c>
      <c r="G221" s="904">
        <f>+สามพวง!F692</f>
        <v>0</v>
      </c>
      <c r="H221" s="904">
        <f>+สามพวง!G692</f>
        <v>0</v>
      </c>
      <c r="I221" s="905" t="e">
        <f>+สามพวง!H692</f>
        <v>#DIV/0!</v>
      </c>
      <c r="J221" s="904">
        <f>+สามพวง!I692</f>
        <v>1989</v>
      </c>
      <c r="K221" s="904">
        <f>+สามพวง!J692</f>
        <v>1051</v>
      </c>
      <c r="L221" s="904">
        <f>+สามพวง!K692</f>
        <v>0</v>
      </c>
    </row>
    <row r="222" spans="1:13" ht="24.6">
      <c r="A222" s="1493" t="s">
        <v>175</v>
      </c>
      <c r="B222" s="1494"/>
      <c r="C222" s="904">
        <f>+หนองจิก!B435</f>
        <v>762</v>
      </c>
      <c r="D222" s="904">
        <f>+หนองจิก!C435</f>
        <v>0</v>
      </c>
      <c r="E222" s="904">
        <f>+หนองจิก!D435</f>
        <v>0</v>
      </c>
      <c r="F222" s="904">
        <f>+หนองจิก!E435</f>
        <v>0</v>
      </c>
      <c r="G222" s="904">
        <f>+หนองจิก!F435</f>
        <v>0</v>
      </c>
      <c r="H222" s="904">
        <f>+หนองจิก!G435</f>
        <v>0</v>
      </c>
      <c r="I222" s="904" t="e">
        <f>+หนองจิก!H435</f>
        <v>#DIV/0!</v>
      </c>
      <c r="J222" s="904">
        <f>+หนองจิก!I435</f>
        <v>762</v>
      </c>
      <c r="K222" s="904">
        <f>+หนองจิก!J435</f>
        <v>1798</v>
      </c>
      <c r="L222" s="904">
        <f>+หนองจิก!K435</f>
        <v>0</v>
      </c>
      <c r="M222" s="922"/>
    </row>
    <row r="223" spans="1:13" ht="24.6">
      <c r="A223" s="1493" t="s">
        <v>176</v>
      </c>
      <c r="B223" s="1494"/>
      <c r="C223" s="904">
        <f>+หนองกระดิ่ง!B367</f>
        <v>2729</v>
      </c>
      <c r="D223" s="904">
        <f>+หนองกระดิ่ง!C367</f>
        <v>0</v>
      </c>
      <c r="E223" s="904">
        <f>+หนองกระดิ่ง!D367</f>
        <v>0</v>
      </c>
      <c r="F223" s="904">
        <f>+หนองกระดิ่ง!E367</f>
        <v>0</v>
      </c>
      <c r="G223" s="904">
        <f>+หนองกระดิ่ง!F367</f>
        <v>0</v>
      </c>
      <c r="H223" s="904">
        <f>+หนองกระดิ่ง!G367</f>
        <v>0</v>
      </c>
      <c r="I223" s="904" t="e">
        <f>+หนองกระดิ่ง!H367</f>
        <v>#DIV/0!</v>
      </c>
      <c r="J223" s="904">
        <f>+หนองกระดิ่ง!I367</f>
        <v>2729</v>
      </c>
      <c r="K223" s="904">
        <f>+หนองกระดิ่ง!J367</f>
        <v>1065</v>
      </c>
      <c r="L223" s="904">
        <f>+หนองกระดิ่ง!K367</f>
        <v>0</v>
      </c>
    </row>
    <row r="224" spans="1:13" ht="24.6">
      <c r="A224" s="1493" t="s">
        <v>177</v>
      </c>
      <c r="B224" s="1494"/>
      <c r="C224" s="904">
        <f>+นาเชิงคีรี!B490</f>
        <v>1622</v>
      </c>
      <c r="D224" s="904">
        <f>+นาเชิงคีรี!C490</f>
        <v>0</v>
      </c>
      <c r="E224" s="904">
        <f>+นาเชิงคีรี!D490</f>
        <v>0</v>
      </c>
      <c r="F224" s="904">
        <f>+นาเชิงคีรี!E490</f>
        <v>0</v>
      </c>
      <c r="G224" s="904">
        <f>+นาเชิงคีรี!F490</f>
        <v>0</v>
      </c>
      <c r="H224" s="904">
        <f>+นาเชิงคีรี!G490</f>
        <v>0</v>
      </c>
      <c r="I224" s="904" t="e">
        <f>+นาเชิงคีรี!H490</f>
        <v>#DIV/0!</v>
      </c>
      <c r="J224" s="904">
        <f>+นาเชิงคีรี!I490</f>
        <v>1622</v>
      </c>
      <c r="K224" s="904">
        <f>+นาเชิงคีรี!J490</f>
        <v>405</v>
      </c>
      <c r="L224" s="904">
        <f>+นาเชิงคีรี!K490</f>
        <v>0</v>
      </c>
    </row>
    <row r="225" spans="1:13" ht="24.6">
      <c r="A225" s="1493" t="s">
        <v>178</v>
      </c>
      <c r="B225" s="1494"/>
      <c r="C225" s="904">
        <f>+บ้านน้ำพุ!B410</f>
        <v>559</v>
      </c>
      <c r="D225" s="904">
        <f>+บ้านน้ำพุ!C410</f>
        <v>0</v>
      </c>
      <c r="E225" s="904">
        <f>+บ้านน้ำพุ!D410</f>
        <v>0</v>
      </c>
      <c r="F225" s="904">
        <f>+บ้านน้ำพุ!E410</f>
        <v>0</v>
      </c>
      <c r="G225" s="904">
        <f>+บ้านน้ำพุ!F410</f>
        <v>0</v>
      </c>
      <c r="H225" s="904">
        <f>+บ้านน้ำพุ!G410</f>
        <v>0</v>
      </c>
      <c r="I225" s="904" t="e">
        <f>+บ้านน้ำพุ!H410</f>
        <v>#DIV/0!</v>
      </c>
      <c r="J225" s="904">
        <f>+บ้านน้ำพุ!I410</f>
        <v>559</v>
      </c>
      <c r="K225" s="904">
        <f>+บ้านน้ำพุ!J410</f>
        <v>189</v>
      </c>
      <c r="L225" s="904">
        <f>+บ้านน้ำพุ!K410</f>
        <v>0</v>
      </c>
    </row>
    <row r="226" spans="1:13" ht="24.6">
      <c r="A226" s="1493" t="s">
        <v>179</v>
      </c>
      <c r="B226" s="1494"/>
      <c r="C226" s="904">
        <f>+ทุ่งยางเมือง!B453</f>
        <v>595</v>
      </c>
      <c r="D226" s="904">
        <f>+ทุ่งยางเมือง!C453</f>
        <v>147</v>
      </c>
      <c r="E226" s="904">
        <f>+ทุ่งยางเมือง!D453</f>
        <v>0</v>
      </c>
      <c r="F226" s="904">
        <f>+ทุ่งยางเมือง!E453</f>
        <v>0</v>
      </c>
      <c r="G226" s="904">
        <f>+ทุ่งยางเมือง!F453</f>
        <v>0</v>
      </c>
      <c r="H226" s="904">
        <f>+ทุ่งยางเมือง!G453</f>
        <v>258</v>
      </c>
      <c r="I226" s="904">
        <f>+ทุ่งยางเมือง!H453</f>
        <v>3500</v>
      </c>
      <c r="J226" s="904">
        <f>+ทุ่งยางเมือง!I453</f>
        <v>484</v>
      </c>
      <c r="K226" s="904">
        <f>+ทุ่งยางเมือง!J453</f>
        <v>520</v>
      </c>
      <c r="L226" s="904">
        <f>+ทุ่งยางเมือง!K453</f>
        <v>903000</v>
      </c>
    </row>
    <row r="227" spans="1:13" ht="24.6">
      <c r="A227" s="907" t="s">
        <v>32</v>
      </c>
      <c r="B227" s="907" t="s">
        <v>180</v>
      </c>
      <c r="C227" s="916">
        <f>SUM(C217:C226)</f>
        <v>10734</v>
      </c>
      <c r="D227" s="916">
        <f t="shared" ref="D227:K227" si="9">SUM(D217:D226)</f>
        <v>311</v>
      </c>
      <c r="E227" s="916">
        <f t="shared" si="9"/>
        <v>0</v>
      </c>
      <c r="F227" s="916">
        <f t="shared" si="9"/>
        <v>0</v>
      </c>
      <c r="G227" s="916">
        <f t="shared" si="9"/>
        <v>0</v>
      </c>
      <c r="H227" s="916">
        <f>SUM(H217:H226)</f>
        <v>413</v>
      </c>
      <c r="I227" s="909">
        <f>+L227/H227</f>
        <v>3349.8789346246972</v>
      </c>
      <c r="J227" s="916">
        <f t="shared" si="9"/>
        <v>10632</v>
      </c>
      <c r="K227" s="916">
        <f t="shared" si="9"/>
        <v>6100</v>
      </c>
      <c r="L227" s="909">
        <f>SUM(L217:L226)</f>
        <v>1383500</v>
      </c>
      <c r="M227" s="923"/>
    </row>
    <row r="234" spans="1:13" ht="24.6">
      <c r="A234" s="1505" t="s">
        <v>382</v>
      </c>
      <c r="B234" s="1505"/>
      <c r="C234" s="1505"/>
      <c r="D234" s="1505"/>
      <c r="E234" s="1505"/>
      <c r="F234" s="1505"/>
      <c r="G234" s="1505"/>
      <c r="H234" s="1505"/>
      <c r="I234" s="1505"/>
      <c r="J234" s="1505"/>
      <c r="K234" s="1505"/>
      <c r="L234" s="1505"/>
    </row>
    <row r="235" spans="1:13" ht="24.6">
      <c r="A235" s="1505" t="s">
        <v>386</v>
      </c>
      <c r="B235" s="1505"/>
      <c r="C235" s="1505"/>
      <c r="D235" s="1505"/>
      <c r="E235" s="1505"/>
      <c r="F235" s="1505"/>
      <c r="G235" s="1505"/>
      <c r="H235" s="1505"/>
      <c r="I235" s="1505"/>
      <c r="J235" s="1505"/>
      <c r="K235" s="1505"/>
      <c r="L235" s="1505"/>
    </row>
    <row r="236" spans="1:13" ht="24.6">
      <c r="A236" s="1505" t="s">
        <v>167</v>
      </c>
      <c r="B236" s="1505"/>
      <c r="C236" s="1505"/>
      <c r="D236" s="1505"/>
      <c r="E236" s="1505"/>
      <c r="F236" s="1505"/>
      <c r="G236" s="1505"/>
      <c r="H236" s="1505"/>
      <c r="I236" s="1505"/>
      <c r="J236" s="1505"/>
      <c r="K236" s="1505"/>
      <c r="L236" s="1505"/>
    </row>
    <row r="237" spans="1:13" ht="24.6">
      <c r="A237" s="1505" t="s">
        <v>251</v>
      </c>
      <c r="B237" s="1505"/>
      <c r="C237" s="1505"/>
      <c r="D237" s="1505"/>
      <c r="E237" s="1505"/>
      <c r="F237" s="1505"/>
      <c r="G237" s="1505"/>
      <c r="H237" s="1505"/>
      <c r="I237" s="1505"/>
      <c r="J237" s="1505"/>
      <c r="K237" s="1505"/>
      <c r="L237" s="1505"/>
    </row>
    <row r="238" spans="1:13" ht="24.6">
      <c r="A238" s="1495"/>
      <c r="B238" s="1495"/>
      <c r="C238" s="1495"/>
      <c r="D238" s="1495"/>
      <c r="E238" s="1495"/>
      <c r="F238" s="1495"/>
      <c r="G238" s="1495"/>
      <c r="H238" s="1495"/>
      <c r="I238" s="1495"/>
      <c r="J238" s="1495"/>
      <c r="K238" s="1495"/>
      <c r="L238" s="1495"/>
    </row>
    <row r="239" spans="1:13" ht="24.6">
      <c r="A239" s="1496" t="s">
        <v>169</v>
      </c>
      <c r="B239" s="1497"/>
      <c r="C239" s="892"/>
      <c r="D239" s="1502" t="s">
        <v>50</v>
      </c>
      <c r="E239" s="1502"/>
      <c r="F239" s="1503"/>
      <c r="G239" s="1503"/>
      <c r="H239" s="1503"/>
      <c r="I239" s="1504"/>
      <c r="J239" s="892"/>
      <c r="K239" s="893" t="s">
        <v>202</v>
      </c>
      <c r="L239" s="894"/>
    </row>
    <row r="240" spans="1:13" ht="24.6">
      <c r="A240" s="1498"/>
      <c r="B240" s="1499"/>
      <c r="C240" s="895" t="s">
        <v>2</v>
      </c>
      <c r="D240" s="896" t="s">
        <v>5</v>
      </c>
      <c r="E240" s="897" t="s">
        <v>6</v>
      </c>
      <c r="F240" s="897" t="s">
        <v>7</v>
      </c>
      <c r="G240" s="897" t="s">
        <v>8</v>
      </c>
      <c r="H240" s="897" t="s">
        <v>9</v>
      </c>
      <c r="I240" s="897" t="s">
        <v>10</v>
      </c>
      <c r="J240" s="898" t="s">
        <v>11</v>
      </c>
      <c r="K240" s="899" t="s">
        <v>203</v>
      </c>
      <c r="L240" s="898" t="s">
        <v>204</v>
      </c>
    </row>
    <row r="241" spans="1:12" ht="24.6">
      <c r="A241" s="1498"/>
      <c r="B241" s="1499"/>
      <c r="C241" s="895" t="s">
        <v>4</v>
      </c>
      <c r="D241" s="895" t="s">
        <v>13</v>
      </c>
      <c r="E241" s="898" t="s">
        <v>51</v>
      </c>
      <c r="F241" s="898" t="s">
        <v>15</v>
      </c>
      <c r="G241" s="898" t="s">
        <v>16</v>
      </c>
      <c r="H241" s="898" t="s">
        <v>17</v>
      </c>
      <c r="I241" s="898" t="s">
        <v>18</v>
      </c>
      <c r="J241" s="898" t="s">
        <v>19</v>
      </c>
      <c r="K241" s="900"/>
      <c r="L241" s="900"/>
    </row>
    <row r="242" spans="1:12" ht="24.6">
      <c r="A242" s="1500"/>
      <c r="B242" s="1501"/>
      <c r="C242" s="901" t="s">
        <v>12</v>
      </c>
      <c r="D242" s="901" t="s">
        <v>12</v>
      </c>
      <c r="E242" s="902" t="s">
        <v>12</v>
      </c>
      <c r="F242" s="902" t="s">
        <v>12</v>
      </c>
      <c r="G242" s="902" t="s">
        <v>12</v>
      </c>
      <c r="H242" s="902" t="s">
        <v>12</v>
      </c>
      <c r="I242" s="902" t="s">
        <v>20</v>
      </c>
      <c r="J242" s="902" t="s">
        <v>12</v>
      </c>
      <c r="K242" s="903"/>
      <c r="L242" s="903"/>
    </row>
    <row r="243" spans="1:12" ht="24.6">
      <c r="A243" s="1493" t="s">
        <v>170</v>
      </c>
      <c r="B243" s="1494"/>
      <c r="C243" s="904">
        <f>+โตนด!B665</f>
        <v>36</v>
      </c>
      <c r="D243" s="904">
        <f>+โตนด!C665</f>
        <v>0</v>
      </c>
      <c r="E243" s="904">
        <f>+โตนด!D665</f>
        <v>0</v>
      </c>
      <c r="F243" s="904">
        <f>+โตนด!E665</f>
        <v>0</v>
      </c>
      <c r="G243" s="904">
        <f>+โตนด!F665</f>
        <v>0</v>
      </c>
      <c r="H243" s="904">
        <f>+โตนด!G665</f>
        <v>36</v>
      </c>
      <c r="I243" s="904">
        <v>0</v>
      </c>
      <c r="J243" s="904">
        <f>+โตนด!I665</f>
        <v>0</v>
      </c>
      <c r="K243" s="904">
        <f>+โตนด!J665</f>
        <v>12</v>
      </c>
      <c r="L243" s="904">
        <f>+โตนด!K665</f>
        <v>5112</v>
      </c>
    </row>
    <row r="244" spans="1:12" ht="24.6">
      <c r="A244" s="1493" t="s">
        <v>171</v>
      </c>
      <c r="B244" s="1494"/>
      <c r="C244" s="904">
        <f>+ทุ่งหลวง!B548</f>
        <v>0</v>
      </c>
      <c r="D244" s="904">
        <f>+ทุ่งหลวง!C548</f>
        <v>0</v>
      </c>
      <c r="E244" s="904">
        <f>+ทุ่งหลวง!D548</f>
        <v>0</v>
      </c>
      <c r="F244" s="904">
        <f>+ทุ่งหลวง!E548</f>
        <v>0</v>
      </c>
      <c r="G244" s="904">
        <f>+ทุ่งหลวง!F548</f>
        <v>0</v>
      </c>
      <c r="H244" s="904">
        <f>+ทุ่งหลวง!G548</f>
        <v>0</v>
      </c>
      <c r="I244" s="904">
        <v>0</v>
      </c>
      <c r="J244" s="904">
        <f>+ทุ่งหลวง!I548</f>
        <v>0</v>
      </c>
      <c r="K244" s="904">
        <f>+ทุ่งหลวง!J548</f>
        <v>0</v>
      </c>
      <c r="L244" s="904">
        <f>+ทุ่งหลวง!K548</f>
        <v>0</v>
      </c>
    </row>
    <row r="245" spans="1:12" ht="24.6">
      <c r="A245" s="1493" t="s">
        <v>172</v>
      </c>
      <c r="B245" s="1494"/>
      <c r="C245" s="912">
        <f>+บ้านป้อม!B402</f>
        <v>0</v>
      </c>
      <c r="D245" s="912">
        <f>+บ้านป้อม!C402</f>
        <v>0</v>
      </c>
      <c r="E245" s="912">
        <f>+บ้านป้อม!D402</f>
        <v>0</v>
      </c>
      <c r="F245" s="912">
        <f>+บ้านป้อม!E402</f>
        <v>0</v>
      </c>
      <c r="G245" s="912">
        <f>+บ้านป้อม!F402</f>
        <v>0</v>
      </c>
      <c r="H245" s="912">
        <f>+บ้านป้อม!G402</f>
        <v>0</v>
      </c>
      <c r="I245" s="912">
        <v>0</v>
      </c>
      <c r="J245" s="912">
        <f>+บ้านป้อม!I402</f>
        <v>0</v>
      </c>
      <c r="K245" s="912">
        <f>+บ้านป้อม!J402</f>
        <v>0</v>
      </c>
      <c r="L245" s="912">
        <f>+บ้านป้อม!K402</f>
        <v>0</v>
      </c>
    </row>
    <row r="246" spans="1:12" ht="24.6">
      <c r="A246" s="1493" t="s">
        <v>173</v>
      </c>
      <c r="B246" s="1494"/>
      <c r="C246" s="904">
        <f>+ศรีคีรีมาศ!B562</f>
        <v>0</v>
      </c>
      <c r="D246" s="904">
        <f>+ศรีคีรีมาศ!C562</f>
        <v>0</v>
      </c>
      <c r="E246" s="904">
        <f>+ศรีคีรีมาศ!D562</f>
        <v>0</v>
      </c>
      <c r="F246" s="904">
        <f>+ศรีคีรีมาศ!E562</f>
        <v>0</v>
      </c>
      <c r="G246" s="904">
        <f>+ศรีคีรีมาศ!F562</f>
        <v>0</v>
      </c>
      <c r="H246" s="904">
        <f>+ศรีคีรีมาศ!G562</f>
        <v>0</v>
      </c>
      <c r="I246" s="904" t="e">
        <f>+ศรีคีรีมาศ!H562</f>
        <v>#DIV/0!</v>
      </c>
      <c r="J246" s="904">
        <f>+ศรีคีรีมาศ!I562</f>
        <v>0</v>
      </c>
      <c r="K246" s="904">
        <f>+ศรีคีรีมาศ!J562</f>
        <v>0</v>
      </c>
      <c r="L246" s="904">
        <f>+ศรีคีรีมาศ!K562</f>
        <v>0</v>
      </c>
    </row>
    <row r="247" spans="1:12" ht="24.6">
      <c r="A247" s="1493" t="s">
        <v>174</v>
      </c>
      <c r="B247" s="1494"/>
      <c r="C247" s="904">
        <f>+สามพวง!B474</f>
        <v>230</v>
      </c>
      <c r="D247" s="904">
        <f>+สามพวง!C474</f>
        <v>0</v>
      </c>
      <c r="E247" s="904">
        <f>+สามพวง!D474</f>
        <v>0</v>
      </c>
      <c r="F247" s="904">
        <f>+สามพวง!E474</f>
        <v>0</v>
      </c>
      <c r="G247" s="904">
        <f>+สามพวง!F474</f>
        <v>0</v>
      </c>
      <c r="H247" s="904">
        <f>+สามพวง!G474</f>
        <v>0</v>
      </c>
      <c r="I247" s="904">
        <v>0</v>
      </c>
      <c r="J247" s="904">
        <f>+สามพวง!I474</f>
        <v>230</v>
      </c>
      <c r="K247" s="904">
        <f>+สามพวง!J474</f>
        <v>32</v>
      </c>
      <c r="L247" s="904">
        <f>+สามพวง!K474</f>
        <v>0</v>
      </c>
    </row>
    <row r="248" spans="1:12" ht="24.6">
      <c r="A248" s="1493" t="s">
        <v>175</v>
      </c>
      <c r="B248" s="1494"/>
      <c r="C248" s="912">
        <f>+หนองจิก!B635</f>
        <v>160</v>
      </c>
      <c r="D248" s="912">
        <f>+หนองจิก!C635</f>
        <v>0</v>
      </c>
      <c r="E248" s="912">
        <f>+หนองจิก!D635</f>
        <v>0</v>
      </c>
      <c r="F248" s="912">
        <f>+หนองจิก!E635</f>
        <v>0</v>
      </c>
      <c r="G248" s="912">
        <f>+หนองจิก!F635</f>
        <v>0</v>
      </c>
      <c r="H248" s="912">
        <f>+หนองจิก!G635</f>
        <v>0</v>
      </c>
      <c r="I248" s="912"/>
      <c r="J248" s="912">
        <f>+หนองจิก!I635</f>
        <v>160</v>
      </c>
      <c r="K248" s="912">
        <f>+หนองจิก!J635</f>
        <v>18</v>
      </c>
      <c r="L248" s="912">
        <f>+หนองจิก!K635</f>
        <v>0</v>
      </c>
    </row>
    <row r="249" spans="1:12" ht="24.6">
      <c r="A249" s="1493" t="s">
        <v>176</v>
      </c>
      <c r="B249" s="1494"/>
      <c r="C249" s="904">
        <f>+หนองกระดิ่ง!B278</f>
        <v>133</v>
      </c>
      <c r="D249" s="904">
        <f>+หนองกระดิ่ง!C278</f>
        <v>0</v>
      </c>
      <c r="E249" s="904">
        <f>+หนองกระดิ่ง!D278</f>
        <v>0</v>
      </c>
      <c r="F249" s="904">
        <f>+หนองกระดิ่ง!E278</f>
        <v>0</v>
      </c>
      <c r="G249" s="904">
        <f>+หนองกระดิ่ง!F278</f>
        <v>0</v>
      </c>
      <c r="H249" s="904">
        <f>+หนองกระดิ่ง!G278</f>
        <v>0</v>
      </c>
      <c r="I249" s="904">
        <v>0</v>
      </c>
      <c r="J249" s="904">
        <f>+หนองกระดิ่ง!I278</f>
        <v>133</v>
      </c>
      <c r="K249" s="904">
        <f>+หนองกระดิ่ง!J278</f>
        <v>9</v>
      </c>
      <c r="L249" s="904">
        <f>+หนองกระดิ่ง!K278</f>
        <v>0</v>
      </c>
    </row>
    <row r="250" spans="1:12" ht="24.6">
      <c r="A250" s="1493" t="s">
        <v>177</v>
      </c>
      <c r="B250" s="1494"/>
      <c r="C250" s="904">
        <f>+นาเชิงคีรี!B548</f>
        <v>30</v>
      </c>
      <c r="D250" s="904">
        <f>+นาเชิงคีรี!C548</f>
        <v>55</v>
      </c>
      <c r="E250" s="904">
        <f>+นาเชิงคีรี!D548</f>
        <v>0</v>
      </c>
      <c r="F250" s="904">
        <f>+นาเชิงคีรี!E548</f>
        <v>0</v>
      </c>
      <c r="G250" s="904">
        <f>+นาเชิงคีรี!F548</f>
        <v>0</v>
      </c>
      <c r="H250" s="904">
        <f>+นาเชิงคีรี!G548</f>
        <v>0</v>
      </c>
      <c r="I250" s="904">
        <v>0</v>
      </c>
      <c r="J250" s="904">
        <f>+นาเชิงคีรี!I548</f>
        <v>85</v>
      </c>
      <c r="K250" s="904">
        <f>+นาเชิงคีรี!J548</f>
        <v>10</v>
      </c>
      <c r="L250" s="904">
        <f>+นาเชิงคีรี!K548</f>
        <v>0</v>
      </c>
    </row>
    <row r="251" spans="1:12" ht="24.6">
      <c r="A251" s="1493" t="s">
        <v>178</v>
      </c>
      <c r="B251" s="1494"/>
      <c r="C251" s="904">
        <v>0</v>
      </c>
      <c r="D251" s="904">
        <v>0</v>
      </c>
      <c r="E251" s="904">
        <f>+บ้านน้ำพุ!D537</f>
        <v>0</v>
      </c>
      <c r="F251" s="904">
        <f>+บ้านน้ำพุ!E537</f>
        <v>0</v>
      </c>
      <c r="G251" s="904">
        <f>+บ้านน้ำพุ!F537</f>
        <v>0</v>
      </c>
      <c r="H251" s="904">
        <f>+บ้านน้ำพุ!G537</f>
        <v>0</v>
      </c>
      <c r="I251" s="904" t="e">
        <f>+บ้านน้ำพุ!H537</f>
        <v>#DIV/0!</v>
      </c>
      <c r="J251" s="904">
        <f>+บ้านน้ำพุ!I537</f>
        <v>0</v>
      </c>
      <c r="K251" s="904">
        <f>+บ้านน้ำพุ!J537</f>
        <v>0</v>
      </c>
      <c r="L251" s="904">
        <f>+บ้านน้ำพุ!K537</f>
        <v>0</v>
      </c>
    </row>
    <row r="252" spans="1:12" ht="24.6">
      <c r="A252" s="1493" t="s">
        <v>179</v>
      </c>
      <c r="B252" s="1494"/>
      <c r="C252" s="904">
        <f>+ทุ่งยางเมือง!B316</f>
        <v>411</v>
      </c>
      <c r="D252" s="904">
        <f>+ทุ่งยางเมือง!C316</f>
        <v>0</v>
      </c>
      <c r="E252" s="904">
        <f>+ทุ่งยางเมือง!D316</f>
        <v>0</v>
      </c>
      <c r="F252" s="904">
        <f>+ทุ่งยางเมือง!E316</f>
        <v>0</v>
      </c>
      <c r="G252" s="904">
        <f>+ทุ่งยางเมือง!F316</f>
        <v>0</v>
      </c>
      <c r="H252" s="904">
        <f>+ทุ่งยางเมือง!G316</f>
        <v>411</v>
      </c>
      <c r="I252" s="904">
        <f>+ทุ่งยางเมือง!H316</f>
        <v>174</v>
      </c>
      <c r="J252" s="904">
        <f>+ทุ่งยางเมือง!I316</f>
        <v>0</v>
      </c>
      <c r="K252" s="904">
        <f>+ทุ่งยางเมือง!J316</f>
        <v>65</v>
      </c>
      <c r="L252" s="904">
        <f>+ทุ่งยางเมือง!K316</f>
        <v>71514</v>
      </c>
    </row>
    <row r="253" spans="1:12" ht="24.6">
      <c r="A253" s="907" t="s">
        <v>32</v>
      </c>
      <c r="B253" s="907" t="s">
        <v>180</v>
      </c>
      <c r="C253" s="915">
        <f t="shared" ref="C253:K253" si="10">SUM(C243:C252)</f>
        <v>1000</v>
      </c>
      <c r="D253" s="915">
        <f t="shared" si="10"/>
        <v>55</v>
      </c>
      <c r="E253" s="915">
        <f t="shared" si="10"/>
        <v>0</v>
      </c>
      <c r="F253" s="915">
        <f t="shared" si="10"/>
        <v>0</v>
      </c>
      <c r="G253" s="915">
        <f t="shared" si="10"/>
        <v>0</v>
      </c>
      <c r="H253" s="915">
        <f t="shared" si="10"/>
        <v>447</v>
      </c>
      <c r="I253" s="909">
        <f>+L253/H253</f>
        <v>171.4228187919463</v>
      </c>
      <c r="J253" s="915">
        <f t="shared" si="10"/>
        <v>608</v>
      </c>
      <c r="K253" s="915">
        <f t="shared" si="10"/>
        <v>146</v>
      </c>
      <c r="L253" s="909">
        <f>SUM(L243:L252)</f>
        <v>76626</v>
      </c>
    </row>
    <row r="260" spans="1:12" ht="24.6">
      <c r="A260" s="1505" t="s">
        <v>382</v>
      </c>
      <c r="B260" s="1505"/>
      <c r="C260" s="1505"/>
      <c r="D260" s="1505"/>
      <c r="E260" s="1505"/>
      <c r="F260" s="1505"/>
      <c r="G260" s="1505"/>
      <c r="H260" s="1505"/>
      <c r="I260" s="1505"/>
      <c r="J260" s="1505"/>
      <c r="K260" s="1505"/>
      <c r="L260" s="1505"/>
    </row>
    <row r="261" spans="1:12" ht="24.6">
      <c r="A261" s="1505" t="s">
        <v>386</v>
      </c>
      <c r="B261" s="1505"/>
      <c r="C261" s="1505"/>
      <c r="D261" s="1505"/>
      <c r="E261" s="1505"/>
      <c r="F261" s="1505"/>
      <c r="G261" s="1505"/>
      <c r="H261" s="1505"/>
      <c r="I261" s="1505"/>
      <c r="J261" s="1505"/>
      <c r="K261" s="1505"/>
      <c r="L261" s="1505"/>
    </row>
    <row r="262" spans="1:12" ht="24.6">
      <c r="A262" s="1505" t="s">
        <v>167</v>
      </c>
      <c r="B262" s="1505"/>
      <c r="C262" s="1505"/>
      <c r="D262" s="1505"/>
      <c r="E262" s="1505"/>
      <c r="F262" s="1505"/>
      <c r="G262" s="1505"/>
      <c r="H262" s="1505"/>
      <c r="I262" s="1505"/>
      <c r="J262" s="1505"/>
      <c r="K262" s="1505"/>
      <c r="L262" s="1505"/>
    </row>
    <row r="263" spans="1:12" ht="24.6">
      <c r="A263" s="1505" t="s">
        <v>250</v>
      </c>
      <c r="B263" s="1505"/>
      <c r="C263" s="1505"/>
      <c r="D263" s="1505"/>
      <c r="E263" s="1505"/>
      <c r="F263" s="1505"/>
      <c r="G263" s="1505"/>
      <c r="H263" s="1505"/>
      <c r="I263" s="1505"/>
      <c r="J263" s="1505"/>
      <c r="K263" s="1505"/>
      <c r="L263" s="1505"/>
    </row>
    <row r="264" spans="1:12" ht="24.6">
      <c r="A264" s="1495"/>
      <c r="B264" s="1495"/>
      <c r="C264" s="1495"/>
      <c r="D264" s="1495"/>
      <c r="E264" s="1495"/>
      <c r="F264" s="1495"/>
      <c r="G264" s="1495"/>
      <c r="H264" s="1495"/>
      <c r="I264" s="1495"/>
      <c r="J264" s="1495"/>
      <c r="K264" s="1495"/>
      <c r="L264" s="1495"/>
    </row>
    <row r="265" spans="1:12" ht="24.6">
      <c r="A265" s="1496" t="s">
        <v>169</v>
      </c>
      <c r="B265" s="1497"/>
      <c r="C265" s="892"/>
      <c r="D265" s="1502" t="s">
        <v>50</v>
      </c>
      <c r="E265" s="1502"/>
      <c r="F265" s="1503"/>
      <c r="G265" s="1503"/>
      <c r="H265" s="1503"/>
      <c r="I265" s="1504"/>
      <c r="J265" s="892"/>
      <c r="K265" s="893" t="s">
        <v>202</v>
      </c>
      <c r="L265" s="894"/>
    </row>
    <row r="266" spans="1:12" ht="24.6">
      <c r="A266" s="1498"/>
      <c r="B266" s="1499"/>
      <c r="C266" s="895" t="s">
        <v>2</v>
      </c>
      <c r="D266" s="896" t="s">
        <v>5</v>
      </c>
      <c r="E266" s="897" t="s">
        <v>6</v>
      </c>
      <c r="F266" s="897" t="s">
        <v>7</v>
      </c>
      <c r="G266" s="897" t="s">
        <v>8</v>
      </c>
      <c r="H266" s="897" t="s">
        <v>9</v>
      </c>
      <c r="I266" s="897" t="s">
        <v>10</v>
      </c>
      <c r="J266" s="898" t="s">
        <v>11</v>
      </c>
      <c r="K266" s="899" t="s">
        <v>203</v>
      </c>
      <c r="L266" s="898" t="s">
        <v>204</v>
      </c>
    </row>
    <row r="267" spans="1:12" ht="24.6">
      <c r="A267" s="1498"/>
      <c r="B267" s="1499"/>
      <c r="C267" s="895" t="s">
        <v>4</v>
      </c>
      <c r="D267" s="895" t="s">
        <v>13</v>
      </c>
      <c r="E267" s="898" t="s">
        <v>51</v>
      </c>
      <c r="F267" s="898" t="s">
        <v>15</v>
      </c>
      <c r="G267" s="898" t="s">
        <v>16</v>
      </c>
      <c r="H267" s="898" t="s">
        <v>17</v>
      </c>
      <c r="I267" s="898" t="s">
        <v>18</v>
      </c>
      <c r="J267" s="898" t="s">
        <v>19</v>
      </c>
      <c r="K267" s="900"/>
      <c r="L267" s="900"/>
    </row>
    <row r="268" spans="1:12" ht="24.6">
      <c r="A268" s="1500"/>
      <c r="B268" s="1501"/>
      <c r="C268" s="901" t="s">
        <v>12</v>
      </c>
      <c r="D268" s="901" t="s">
        <v>12</v>
      </c>
      <c r="E268" s="902" t="s">
        <v>12</v>
      </c>
      <c r="F268" s="902" t="s">
        <v>12</v>
      </c>
      <c r="G268" s="902" t="s">
        <v>12</v>
      </c>
      <c r="H268" s="902" t="s">
        <v>12</v>
      </c>
      <c r="I268" s="902" t="s">
        <v>20</v>
      </c>
      <c r="J268" s="902" t="s">
        <v>12</v>
      </c>
      <c r="K268" s="903"/>
      <c r="L268" s="903"/>
    </row>
    <row r="269" spans="1:12" ht="24.6">
      <c r="A269" s="1493" t="s">
        <v>170</v>
      </c>
      <c r="B269" s="1494"/>
      <c r="C269" s="904">
        <f>+โตนด!B640</f>
        <v>0</v>
      </c>
      <c r="D269" s="904">
        <f>+โตนด!C640</f>
        <v>0</v>
      </c>
      <c r="E269" s="904">
        <f>+โตนด!D640</f>
        <v>0</v>
      </c>
      <c r="F269" s="904">
        <f>+โตนด!E640</f>
        <v>0</v>
      </c>
      <c r="G269" s="904">
        <f>+โตนด!F640</f>
        <v>0</v>
      </c>
      <c r="H269" s="904">
        <f>+โตนด!G640</f>
        <v>0</v>
      </c>
      <c r="I269" s="905">
        <v>0</v>
      </c>
      <c r="J269" s="904">
        <f>+โตนด!I640</f>
        <v>0</v>
      </c>
      <c r="K269" s="904">
        <f>+โตนด!J640</f>
        <v>0</v>
      </c>
      <c r="L269" s="904">
        <f>+โตนด!K640</f>
        <v>0</v>
      </c>
    </row>
    <row r="270" spans="1:12" ht="24.6">
      <c r="A270" s="1493" t="s">
        <v>171</v>
      </c>
      <c r="B270" s="1494"/>
      <c r="C270" s="904">
        <f>+ทุ่งหลวง!B521</f>
        <v>0</v>
      </c>
      <c r="D270" s="904">
        <f>+ทุ่งหลวง!C521</f>
        <v>0</v>
      </c>
      <c r="E270" s="904">
        <f>+ทุ่งหลวง!D521</f>
        <v>0</v>
      </c>
      <c r="F270" s="904">
        <f>+ทุ่งหลวง!E521</f>
        <v>0</v>
      </c>
      <c r="G270" s="904">
        <f>+ทุ่งหลวง!F521</f>
        <v>0</v>
      </c>
      <c r="H270" s="904">
        <f>+ทุ่งหลวง!G521</f>
        <v>0</v>
      </c>
      <c r="I270" s="904">
        <v>0</v>
      </c>
      <c r="J270" s="904">
        <f>+ทุ่งหลวง!I521</f>
        <v>0</v>
      </c>
      <c r="K270" s="904">
        <f>+ทุ่งหลวง!J521</f>
        <v>0</v>
      </c>
      <c r="L270" s="904">
        <f>+ทุ่งหลวง!K521</f>
        <v>0</v>
      </c>
    </row>
    <row r="271" spans="1:12" ht="24.6">
      <c r="A271" s="1493" t="s">
        <v>172</v>
      </c>
      <c r="B271" s="1494"/>
      <c r="C271" s="904">
        <v>0</v>
      </c>
      <c r="D271" s="904">
        <v>0</v>
      </c>
      <c r="E271" s="904">
        <v>0</v>
      </c>
      <c r="F271" s="904">
        <v>0</v>
      </c>
      <c r="G271" s="904">
        <v>0</v>
      </c>
      <c r="H271" s="904">
        <v>0</v>
      </c>
      <c r="I271" s="904">
        <v>0</v>
      </c>
      <c r="J271" s="904">
        <v>0</v>
      </c>
      <c r="K271" s="918"/>
      <c r="L271" s="904"/>
    </row>
    <row r="272" spans="1:12" ht="24.6">
      <c r="A272" s="1493" t="s">
        <v>173</v>
      </c>
      <c r="B272" s="1494"/>
      <c r="C272" s="904">
        <f>+ศรีคีรีมาศ!B535</f>
        <v>0</v>
      </c>
      <c r="D272" s="904">
        <f>+ศรีคีรีมาศ!C535</f>
        <v>0</v>
      </c>
      <c r="E272" s="904">
        <f>+ศรีคีรีมาศ!D535</f>
        <v>0</v>
      </c>
      <c r="F272" s="904">
        <f>+ศรีคีรีมาศ!E535</f>
        <v>0</v>
      </c>
      <c r="G272" s="904">
        <f>+ศรีคีรีมาศ!F535</f>
        <v>0</v>
      </c>
      <c r="H272" s="904">
        <f>+ศรีคีรีมาศ!G535</f>
        <v>0</v>
      </c>
      <c r="I272" s="904">
        <v>0</v>
      </c>
      <c r="J272" s="904">
        <f>+ศรีคีรีมาศ!I535</f>
        <v>0</v>
      </c>
      <c r="K272" s="904">
        <f>+ศรีคีรีมาศ!J535</f>
        <v>0</v>
      </c>
      <c r="L272" s="904">
        <f>+ศรีคีรีมาศ!K535</f>
        <v>0</v>
      </c>
    </row>
    <row r="273" spans="1:12" ht="24.6">
      <c r="A273" s="1493" t="s">
        <v>174</v>
      </c>
      <c r="B273" s="1494"/>
      <c r="C273" s="904">
        <f>+สามพวง!B506</f>
        <v>0</v>
      </c>
      <c r="D273" s="904">
        <f>+สามพวง!C506</f>
        <v>0</v>
      </c>
      <c r="E273" s="904">
        <f>+สามพวง!D506</f>
        <v>0</v>
      </c>
      <c r="F273" s="904">
        <f>+สามพวง!E506</f>
        <v>0</v>
      </c>
      <c r="G273" s="904">
        <f>+สามพวง!F506</f>
        <v>0</v>
      </c>
      <c r="H273" s="904">
        <f>+สามพวง!G506</f>
        <v>0</v>
      </c>
      <c r="I273" s="904" t="e">
        <f>สามพวง!H506</f>
        <v>#DIV/0!</v>
      </c>
      <c r="J273" s="904">
        <f>+สามพวง!I506</f>
        <v>0</v>
      </c>
      <c r="K273" s="904">
        <f>+สามพวง!J506</f>
        <v>16</v>
      </c>
      <c r="L273" s="904">
        <f>+สามพวง!K506</f>
        <v>0</v>
      </c>
    </row>
    <row r="274" spans="1:12" ht="24.6">
      <c r="A274" s="1493" t="s">
        <v>175</v>
      </c>
      <c r="B274" s="1494"/>
      <c r="C274" s="904">
        <f>+หนองจิก!B719</f>
        <v>0</v>
      </c>
      <c r="D274" s="904">
        <f>+หนองจิก!C719</f>
        <v>0</v>
      </c>
      <c r="E274" s="904">
        <f>+หนองจิก!D719</f>
        <v>0</v>
      </c>
      <c r="F274" s="904">
        <f>+หนองจิก!E719</f>
        <v>0</v>
      </c>
      <c r="G274" s="904">
        <f>+หนองจิก!F719</f>
        <v>0</v>
      </c>
      <c r="H274" s="904">
        <f>+หนองจิก!G719</f>
        <v>0</v>
      </c>
      <c r="I274" s="904" t="e">
        <f>+หนองจิก!H719</f>
        <v>#DIV/0!</v>
      </c>
      <c r="J274" s="904">
        <f>+หนองจิก!I719</f>
        <v>0</v>
      </c>
      <c r="K274" s="904">
        <f>+หนองจิก!J719</f>
        <v>0</v>
      </c>
      <c r="L274" s="904">
        <f>+หนองจิก!K719</f>
        <v>0</v>
      </c>
    </row>
    <row r="275" spans="1:12" ht="24.6">
      <c r="A275" s="1493" t="s">
        <v>176</v>
      </c>
      <c r="B275" s="1494"/>
      <c r="C275" s="904">
        <f>+หนองกระดิ่ง!B301</f>
        <v>0</v>
      </c>
      <c r="D275" s="904">
        <f>+หนองกระดิ่ง!C301</f>
        <v>0</v>
      </c>
      <c r="E275" s="904">
        <f>+หนองกระดิ่ง!D301</f>
        <v>0</v>
      </c>
      <c r="F275" s="904">
        <f>+หนองกระดิ่ง!E301</f>
        <v>0</v>
      </c>
      <c r="G275" s="904">
        <f>+หนองกระดิ่ง!F301</f>
        <v>0</v>
      </c>
      <c r="H275" s="904">
        <f>+หนองกระดิ่ง!G301</f>
        <v>0</v>
      </c>
      <c r="I275" s="904" t="e">
        <f>หนองกระดิ่ง!H301</f>
        <v>#DIV/0!</v>
      </c>
      <c r="J275" s="904">
        <f>+หนองกระดิ่ง!I301</f>
        <v>0</v>
      </c>
      <c r="K275" s="904">
        <f>+หนองกระดิ่ง!J301</f>
        <v>52</v>
      </c>
      <c r="L275" s="904">
        <f>+หนองกระดิ่ง!K301</f>
        <v>0</v>
      </c>
    </row>
    <row r="276" spans="1:12" ht="24.6">
      <c r="A276" s="1493" t="s">
        <v>177</v>
      </c>
      <c r="B276" s="1494"/>
      <c r="C276" s="904">
        <f>+นาเชิงคีรี!B519</f>
        <v>0</v>
      </c>
      <c r="D276" s="904">
        <f>+นาเชิงคีรี!C519</f>
        <v>0</v>
      </c>
      <c r="E276" s="904">
        <f>+นาเชิงคีรี!D519</f>
        <v>0</v>
      </c>
      <c r="F276" s="904">
        <f>+นาเชิงคีรี!E519</f>
        <v>0</v>
      </c>
      <c r="G276" s="904">
        <f>+นาเชิงคีรี!F519</f>
        <v>0</v>
      </c>
      <c r="H276" s="904">
        <f>+นาเชิงคีรี!G519</f>
        <v>0</v>
      </c>
      <c r="I276" s="904">
        <v>0</v>
      </c>
      <c r="J276" s="904">
        <f>+นาเชิงคีรี!I519</f>
        <v>0</v>
      </c>
      <c r="K276" s="904">
        <f>+นาเชิงคีรี!J519</f>
        <v>0</v>
      </c>
      <c r="L276" s="904">
        <f>+นาเชิงคีรี!K519</f>
        <v>0</v>
      </c>
    </row>
    <row r="277" spans="1:12" ht="24.6">
      <c r="A277" s="1493" t="s">
        <v>178</v>
      </c>
      <c r="B277" s="1494"/>
      <c r="C277" s="904">
        <f>+บ้านน้ำพุ!B566</f>
        <v>0</v>
      </c>
      <c r="D277" s="904">
        <f>+บ้านน้ำพุ!C566</f>
        <v>0</v>
      </c>
      <c r="E277" s="904">
        <f>+บ้านน้ำพุ!D566</f>
        <v>0</v>
      </c>
      <c r="F277" s="904">
        <f>+บ้านน้ำพุ!E566</f>
        <v>0</v>
      </c>
      <c r="G277" s="904">
        <f>+บ้านน้ำพุ!F566</f>
        <v>0</v>
      </c>
      <c r="H277" s="904">
        <f>+บ้านน้ำพุ!G566</f>
        <v>0</v>
      </c>
      <c r="I277" s="904">
        <f>+บ้านน้ำพุ!H566</f>
        <v>0</v>
      </c>
      <c r="J277" s="904">
        <f>+บ้านน้ำพุ!I566</f>
        <v>0</v>
      </c>
      <c r="K277" s="904">
        <v>0</v>
      </c>
      <c r="L277" s="904">
        <f>+บ้านน้ำพุ!K566</f>
        <v>0</v>
      </c>
    </row>
    <row r="278" spans="1:12" ht="24.6">
      <c r="A278" s="1493" t="s">
        <v>179</v>
      </c>
      <c r="B278" s="1494"/>
      <c r="C278" s="904">
        <f>+ทุ่งยางเมือง!B346</f>
        <v>0</v>
      </c>
      <c r="D278" s="904">
        <f>+ทุ่งยางเมือง!C346</f>
        <v>0</v>
      </c>
      <c r="E278" s="904">
        <f>+ทุ่งยางเมือง!D346</f>
        <v>0</v>
      </c>
      <c r="F278" s="904">
        <f>+ทุ่งยางเมือง!E346</f>
        <v>0</v>
      </c>
      <c r="G278" s="904">
        <f>+ทุ่งยางเมือง!F346</f>
        <v>0</v>
      </c>
      <c r="H278" s="904">
        <f>+ทุ่งยางเมือง!G346</f>
        <v>0</v>
      </c>
      <c r="I278" s="904">
        <v>0</v>
      </c>
      <c r="J278" s="904">
        <f>+ทุ่งยางเมือง!I346</f>
        <v>0</v>
      </c>
      <c r="K278" s="904">
        <f>+ทุ่งยางเมือง!J346</f>
        <v>0</v>
      </c>
      <c r="L278" s="904">
        <f>+ทุ่งยางเมือง!K346</f>
        <v>0</v>
      </c>
    </row>
    <row r="279" spans="1:12" ht="24.6">
      <c r="A279" s="907" t="s">
        <v>32</v>
      </c>
      <c r="B279" s="907" t="s">
        <v>180</v>
      </c>
      <c r="C279" s="915">
        <f t="shared" ref="C279:K279" si="11">SUM(C269:C278)</f>
        <v>0</v>
      </c>
      <c r="D279" s="915">
        <f>SUM(D269:D278)</f>
        <v>0</v>
      </c>
      <c r="E279" s="915">
        <f t="shared" si="11"/>
        <v>0</v>
      </c>
      <c r="F279" s="915">
        <f t="shared" si="11"/>
        <v>0</v>
      </c>
      <c r="G279" s="915">
        <f t="shared" si="11"/>
        <v>0</v>
      </c>
      <c r="H279" s="915">
        <f t="shared" si="11"/>
        <v>0</v>
      </c>
      <c r="I279" s="909" t="e">
        <f>+L279/H279</f>
        <v>#DIV/0!</v>
      </c>
      <c r="J279" s="915">
        <f t="shared" si="11"/>
        <v>0</v>
      </c>
      <c r="K279" s="915">
        <f t="shared" si="11"/>
        <v>68</v>
      </c>
      <c r="L279" s="909">
        <f>SUM(L269:L278)</f>
        <v>0</v>
      </c>
    </row>
    <row r="286" spans="1:12" ht="24.6">
      <c r="A286" s="1505" t="s">
        <v>382</v>
      </c>
      <c r="B286" s="1505"/>
      <c r="C286" s="1505"/>
      <c r="D286" s="1505"/>
      <c r="E286" s="1505"/>
      <c r="F286" s="1505"/>
      <c r="G286" s="1505"/>
      <c r="H286" s="1505"/>
      <c r="I286" s="1505"/>
      <c r="J286" s="1505"/>
      <c r="K286" s="1505"/>
      <c r="L286" s="1505"/>
    </row>
    <row r="287" spans="1:12" ht="24.6">
      <c r="A287" s="1505" t="s">
        <v>386</v>
      </c>
      <c r="B287" s="1505"/>
      <c r="C287" s="1505"/>
      <c r="D287" s="1505"/>
      <c r="E287" s="1505"/>
      <c r="F287" s="1505"/>
      <c r="G287" s="1505"/>
      <c r="H287" s="1505"/>
      <c r="I287" s="1505"/>
      <c r="J287" s="1505"/>
      <c r="K287" s="1505"/>
      <c r="L287" s="1505"/>
    </row>
    <row r="288" spans="1:12" ht="24.6">
      <c r="A288" s="1505" t="s">
        <v>167</v>
      </c>
      <c r="B288" s="1505"/>
      <c r="C288" s="1505"/>
      <c r="D288" s="1505"/>
      <c r="E288" s="1505"/>
      <c r="F288" s="1505"/>
      <c r="G288" s="1505"/>
      <c r="H288" s="1505"/>
      <c r="I288" s="1505"/>
      <c r="J288" s="1505"/>
      <c r="K288" s="1505"/>
      <c r="L288" s="1505"/>
    </row>
    <row r="289" spans="1:12" ht="24.6">
      <c r="A289" s="1505" t="s">
        <v>297</v>
      </c>
      <c r="B289" s="1505"/>
      <c r="C289" s="1505"/>
      <c r="D289" s="1505"/>
      <c r="E289" s="1505"/>
      <c r="F289" s="1505"/>
      <c r="G289" s="1505"/>
      <c r="H289" s="1505"/>
      <c r="I289" s="1505"/>
      <c r="J289" s="1505"/>
      <c r="K289" s="1505"/>
      <c r="L289" s="1505"/>
    </row>
    <row r="290" spans="1:12" ht="24.6">
      <c r="A290" s="1495"/>
      <c r="B290" s="1495"/>
      <c r="C290" s="1495"/>
      <c r="D290" s="1495"/>
      <c r="E290" s="1495"/>
      <c r="F290" s="1495"/>
      <c r="G290" s="1495"/>
      <c r="H290" s="1495"/>
      <c r="I290" s="1495"/>
      <c r="J290" s="1495"/>
      <c r="K290" s="1495"/>
      <c r="L290" s="1495"/>
    </row>
    <row r="291" spans="1:12" ht="24.6">
      <c r="A291" s="1496" t="s">
        <v>169</v>
      </c>
      <c r="B291" s="1497"/>
      <c r="C291" s="892"/>
      <c r="D291" s="1502" t="s">
        <v>50</v>
      </c>
      <c r="E291" s="1502"/>
      <c r="F291" s="1503"/>
      <c r="G291" s="1503"/>
      <c r="H291" s="1503"/>
      <c r="I291" s="1504"/>
      <c r="J291" s="892"/>
      <c r="K291" s="893" t="s">
        <v>202</v>
      </c>
      <c r="L291" s="894"/>
    </row>
    <row r="292" spans="1:12" ht="24.6">
      <c r="A292" s="1498"/>
      <c r="B292" s="1499"/>
      <c r="C292" s="895" t="s">
        <v>2</v>
      </c>
      <c r="D292" s="896" t="s">
        <v>5</v>
      </c>
      <c r="E292" s="897" t="s">
        <v>6</v>
      </c>
      <c r="F292" s="897" t="s">
        <v>7</v>
      </c>
      <c r="G292" s="897" t="s">
        <v>8</v>
      </c>
      <c r="H292" s="897" t="s">
        <v>9</v>
      </c>
      <c r="I292" s="897" t="s">
        <v>10</v>
      </c>
      <c r="J292" s="898" t="s">
        <v>11</v>
      </c>
      <c r="K292" s="899" t="s">
        <v>203</v>
      </c>
      <c r="L292" s="898" t="s">
        <v>204</v>
      </c>
    </row>
    <row r="293" spans="1:12" ht="24.6">
      <c r="A293" s="1498"/>
      <c r="B293" s="1499"/>
      <c r="C293" s="895" t="s">
        <v>4</v>
      </c>
      <c r="D293" s="895" t="s">
        <v>13</v>
      </c>
      <c r="E293" s="898" t="s">
        <v>51</v>
      </c>
      <c r="F293" s="898" t="s">
        <v>15</v>
      </c>
      <c r="G293" s="898" t="s">
        <v>16</v>
      </c>
      <c r="H293" s="898" t="s">
        <v>17</v>
      </c>
      <c r="I293" s="898" t="s">
        <v>18</v>
      </c>
      <c r="J293" s="898" t="s">
        <v>19</v>
      </c>
      <c r="K293" s="900"/>
      <c r="L293" s="900"/>
    </row>
    <row r="294" spans="1:12" ht="24.6">
      <c r="A294" s="1500"/>
      <c r="B294" s="1501"/>
      <c r="C294" s="901" t="s">
        <v>12</v>
      </c>
      <c r="D294" s="901" t="s">
        <v>12</v>
      </c>
      <c r="E294" s="902" t="s">
        <v>12</v>
      </c>
      <c r="F294" s="902" t="s">
        <v>12</v>
      </c>
      <c r="G294" s="902" t="s">
        <v>12</v>
      </c>
      <c r="H294" s="902" t="s">
        <v>12</v>
      </c>
      <c r="I294" s="902" t="s">
        <v>20</v>
      </c>
      <c r="J294" s="902" t="s">
        <v>12</v>
      </c>
      <c r="K294" s="903"/>
      <c r="L294" s="903"/>
    </row>
    <row r="295" spans="1:12" ht="24.6">
      <c r="A295" s="1493" t="s">
        <v>170</v>
      </c>
      <c r="B295" s="1494"/>
      <c r="C295" s="904"/>
      <c r="D295" s="904"/>
      <c r="E295" s="904"/>
      <c r="F295" s="904"/>
      <c r="G295" s="904"/>
      <c r="H295" s="904"/>
      <c r="I295" s="904"/>
      <c r="J295" s="904"/>
      <c r="K295" s="904"/>
      <c r="L295" s="904">
        <v>0</v>
      </c>
    </row>
    <row r="296" spans="1:12" ht="24.6">
      <c r="A296" s="1493" t="s">
        <v>171</v>
      </c>
      <c r="B296" s="1494"/>
      <c r="C296" s="904">
        <v>0</v>
      </c>
      <c r="D296" s="904">
        <v>0</v>
      </c>
      <c r="E296" s="904">
        <v>0</v>
      </c>
      <c r="F296" s="904">
        <v>0</v>
      </c>
      <c r="G296" s="904">
        <v>0</v>
      </c>
      <c r="H296" s="904">
        <v>0</v>
      </c>
      <c r="I296" s="904">
        <v>0</v>
      </c>
      <c r="J296" s="904">
        <v>0</v>
      </c>
      <c r="K296" s="918"/>
      <c r="L296" s="904"/>
    </row>
    <row r="297" spans="1:12" ht="24.6">
      <c r="A297" s="1493" t="s">
        <v>172</v>
      </c>
      <c r="B297" s="1494"/>
      <c r="C297" s="904">
        <v>0</v>
      </c>
      <c r="D297" s="904">
        <v>0</v>
      </c>
      <c r="E297" s="904">
        <v>0</v>
      </c>
      <c r="F297" s="904">
        <v>0</v>
      </c>
      <c r="G297" s="904">
        <v>0</v>
      </c>
      <c r="H297" s="904">
        <v>0</v>
      </c>
      <c r="I297" s="904">
        <v>0</v>
      </c>
      <c r="J297" s="904">
        <v>0</v>
      </c>
      <c r="K297" s="918"/>
      <c r="L297" s="904"/>
    </row>
    <row r="298" spans="1:12" ht="24.6">
      <c r="A298" s="1493" t="s">
        <v>173</v>
      </c>
      <c r="B298" s="1494"/>
      <c r="C298" s="904">
        <v>0</v>
      </c>
      <c r="D298" s="904">
        <v>0</v>
      </c>
      <c r="E298" s="904">
        <f>+ศรีคีรีมาศ!D562</f>
        <v>0</v>
      </c>
      <c r="F298" s="904">
        <f>+ศรีคีรีมาศ!E562</f>
        <v>0</v>
      </c>
      <c r="G298" s="904">
        <f>+ศรีคีรีมาศ!F562</f>
        <v>0</v>
      </c>
      <c r="H298" s="904">
        <v>0</v>
      </c>
      <c r="I298" s="904">
        <v>0</v>
      </c>
      <c r="J298" s="904">
        <v>0</v>
      </c>
      <c r="K298" s="904">
        <v>0</v>
      </c>
      <c r="L298" s="904">
        <v>0</v>
      </c>
    </row>
    <row r="299" spans="1:12" ht="24.6">
      <c r="A299" s="1493" t="s">
        <v>174</v>
      </c>
      <c r="B299" s="1494"/>
      <c r="C299" s="904">
        <f>+สามพวง!B602</f>
        <v>0</v>
      </c>
      <c r="D299" s="904">
        <f>+สามพวง!C602</f>
        <v>0</v>
      </c>
      <c r="E299" s="904">
        <f>+สามพวง!D602</f>
        <v>0</v>
      </c>
      <c r="F299" s="904">
        <f>+สามพวง!E602</f>
        <v>0</v>
      </c>
      <c r="G299" s="904">
        <f>+สามพวง!F602</f>
        <v>0</v>
      </c>
      <c r="H299" s="904">
        <f>+สามพวง!G602</f>
        <v>0</v>
      </c>
      <c r="I299" s="904" t="e">
        <f>+สามพวง!H602</f>
        <v>#DIV/0!</v>
      </c>
      <c r="J299" s="904">
        <f>+สามพวง!I602</f>
        <v>0</v>
      </c>
      <c r="K299" s="904">
        <v>0</v>
      </c>
      <c r="L299" s="904">
        <f>+สามพวง!K602</f>
        <v>0</v>
      </c>
    </row>
    <row r="300" spans="1:12" ht="24.6">
      <c r="A300" s="1493" t="s">
        <v>175</v>
      </c>
      <c r="B300" s="1494"/>
      <c r="C300" s="904">
        <f>+หนองจิก!B605</f>
        <v>0</v>
      </c>
      <c r="D300" s="904">
        <f>+หนองจิก!C605</f>
        <v>0</v>
      </c>
      <c r="E300" s="904">
        <f>+หนองจิก!D605</f>
        <v>0</v>
      </c>
      <c r="F300" s="904">
        <f>+หนองจิก!E605</f>
        <v>0</v>
      </c>
      <c r="G300" s="904">
        <f>+หนองจิก!F605</f>
        <v>0</v>
      </c>
      <c r="H300" s="904">
        <f>+หนองจิก!G605</f>
        <v>0</v>
      </c>
      <c r="I300" s="904">
        <v>0</v>
      </c>
      <c r="J300" s="904">
        <f>+หนองจิก!I605</f>
        <v>0</v>
      </c>
      <c r="K300" s="904">
        <f>+หนองจิก!J605</f>
        <v>0</v>
      </c>
      <c r="L300" s="904">
        <f>+หนองจิก!K605</f>
        <v>0</v>
      </c>
    </row>
    <row r="301" spans="1:12" ht="24.6">
      <c r="A301" s="1493" t="s">
        <v>176</v>
      </c>
      <c r="B301" s="1494"/>
      <c r="C301" s="904">
        <f>+หนองกระดิ่ง!B457</f>
        <v>0</v>
      </c>
      <c r="D301" s="904">
        <f>+หนองกระดิ่ง!C457</f>
        <v>0</v>
      </c>
      <c r="E301" s="904">
        <f>+หนองกระดิ่ง!D457</f>
        <v>0</v>
      </c>
      <c r="F301" s="904">
        <f>+หนองกระดิ่ง!E457</f>
        <v>0</v>
      </c>
      <c r="G301" s="904">
        <f>+หนองกระดิ่ง!F457</f>
        <v>0</v>
      </c>
      <c r="H301" s="904">
        <f>+หนองกระดิ่ง!G457</f>
        <v>0</v>
      </c>
      <c r="I301" s="904">
        <v>0</v>
      </c>
      <c r="J301" s="904">
        <f>+หนองกระดิ่ง!I457</f>
        <v>0</v>
      </c>
      <c r="K301" s="904">
        <f>+หนองกระดิ่ง!J457</f>
        <v>0</v>
      </c>
      <c r="L301" s="904">
        <f>+หนองกระดิ่ง!K457</f>
        <v>0</v>
      </c>
    </row>
    <row r="302" spans="1:12" ht="24.6">
      <c r="A302" s="1493" t="s">
        <v>177</v>
      </c>
      <c r="B302" s="1494"/>
      <c r="C302" s="904">
        <f>+นาเชิงคีรี!B577</f>
        <v>0</v>
      </c>
      <c r="D302" s="904">
        <f>+นาเชิงคีรี!C577</f>
        <v>0</v>
      </c>
      <c r="E302" s="904">
        <f>+นาเชิงคีรี!D577</f>
        <v>0</v>
      </c>
      <c r="F302" s="904">
        <f>+นาเชิงคีรี!E577</f>
        <v>0</v>
      </c>
      <c r="G302" s="904">
        <f>+นาเชิงคีรี!F577</f>
        <v>0</v>
      </c>
      <c r="H302" s="904">
        <f>+นาเชิงคีรี!G577</f>
        <v>0</v>
      </c>
      <c r="I302" s="904" t="e">
        <f>+นาเชิงคีรี!H577</f>
        <v>#DIV/0!</v>
      </c>
      <c r="J302" s="904">
        <f>+นาเชิงคีรี!I577</f>
        <v>0</v>
      </c>
      <c r="K302" s="904">
        <f>+นาเชิงคีรี!J577</f>
        <v>0</v>
      </c>
      <c r="L302" s="904">
        <f>+นาเชิงคีรี!K577</f>
        <v>0</v>
      </c>
    </row>
    <row r="303" spans="1:12" ht="24.6">
      <c r="A303" s="1493" t="s">
        <v>178</v>
      </c>
      <c r="B303" s="1494"/>
      <c r="C303" s="904">
        <f>+บ้านน้ำพุ!B569</f>
        <v>0</v>
      </c>
      <c r="D303" s="904">
        <f>+บ้านน้ำพุ!C569</f>
        <v>0</v>
      </c>
      <c r="E303" s="904">
        <f>+บ้านน้ำพุ!D569</f>
        <v>0</v>
      </c>
      <c r="F303" s="904">
        <f>+บ้านน้ำพุ!E569</f>
        <v>0</v>
      </c>
      <c r="G303" s="904">
        <f>+บ้านน้ำพุ!F569</f>
        <v>0</v>
      </c>
      <c r="H303" s="904">
        <f>+บ้านน้ำพุ!G569</f>
        <v>0</v>
      </c>
      <c r="I303" s="904" t="e">
        <f>+บ้านน้ำพุ!H569</f>
        <v>#DIV/0!</v>
      </c>
      <c r="J303" s="904">
        <f>+บ้านน้ำพุ!I569</f>
        <v>0</v>
      </c>
      <c r="K303" s="904">
        <f>+บ้านน้ำพุ!J569</f>
        <v>0</v>
      </c>
      <c r="L303" s="904">
        <v>0</v>
      </c>
    </row>
    <row r="304" spans="1:12" ht="24.6">
      <c r="A304" s="1493" t="s">
        <v>179</v>
      </c>
      <c r="B304" s="1494"/>
      <c r="C304" s="904">
        <f>+ทุ่งยางเมือง!B388</f>
        <v>0</v>
      </c>
      <c r="D304" s="904">
        <f>+ทุ่งยางเมือง!C388</f>
        <v>0</v>
      </c>
      <c r="E304" s="904">
        <f>+ทุ่งยางเมือง!D388</f>
        <v>0</v>
      </c>
      <c r="F304" s="904">
        <f>+ทุ่งยางเมือง!E388</f>
        <v>0</v>
      </c>
      <c r="G304" s="904">
        <f>+ทุ่งยางเมือง!F388</f>
        <v>0</v>
      </c>
      <c r="H304" s="904">
        <f>+ทุ่งยางเมือง!G388</f>
        <v>0</v>
      </c>
      <c r="I304" s="904">
        <v>0</v>
      </c>
      <c r="J304" s="904">
        <f>+ทุ่งยางเมือง!I388</f>
        <v>0</v>
      </c>
      <c r="K304" s="904">
        <f>+ทุ่งยางเมือง!J388</f>
        <v>0</v>
      </c>
      <c r="L304" s="904">
        <f>+ทุ่งยางเมือง!K388</f>
        <v>0</v>
      </c>
    </row>
    <row r="305" spans="1:12" ht="24.6">
      <c r="A305" s="907" t="s">
        <v>32</v>
      </c>
      <c r="B305" s="907" t="s">
        <v>180</v>
      </c>
      <c r="C305" s="915">
        <f t="shared" ref="C305:K305" si="12">SUM(C295:C304)</f>
        <v>0</v>
      </c>
      <c r="D305" s="915">
        <f t="shared" si="12"/>
        <v>0</v>
      </c>
      <c r="E305" s="915">
        <f t="shared" si="12"/>
        <v>0</v>
      </c>
      <c r="F305" s="915">
        <f t="shared" si="12"/>
        <v>0</v>
      </c>
      <c r="G305" s="915">
        <f t="shared" si="12"/>
        <v>0</v>
      </c>
      <c r="H305" s="915">
        <f t="shared" si="12"/>
        <v>0</v>
      </c>
      <c r="I305" s="909" t="e">
        <f>+L305/H305</f>
        <v>#DIV/0!</v>
      </c>
      <c r="J305" s="915">
        <f t="shared" si="12"/>
        <v>0</v>
      </c>
      <c r="K305" s="915">
        <f t="shared" si="12"/>
        <v>0</v>
      </c>
      <c r="L305" s="909">
        <f>SUM(L295:L304)</f>
        <v>0</v>
      </c>
    </row>
    <row r="312" spans="1:12" ht="24.6">
      <c r="A312" s="1505" t="s">
        <v>382</v>
      </c>
      <c r="B312" s="1505"/>
      <c r="C312" s="1505"/>
      <c r="D312" s="1505"/>
      <c r="E312" s="1505"/>
      <c r="F312" s="1505"/>
      <c r="G312" s="1505"/>
      <c r="H312" s="1505"/>
      <c r="I312" s="1505"/>
      <c r="J312" s="1505"/>
      <c r="K312" s="1505"/>
      <c r="L312" s="1505"/>
    </row>
    <row r="313" spans="1:12" ht="24.6">
      <c r="A313" s="1505" t="s">
        <v>386</v>
      </c>
      <c r="B313" s="1505"/>
      <c r="C313" s="1505"/>
      <c r="D313" s="1505"/>
      <c r="E313" s="1505"/>
      <c r="F313" s="1505"/>
      <c r="G313" s="1505"/>
      <c r="H313" s="1505"/>
      <c r="I313" s="1505"/>
      <c r="J313" s="1505"/>
      <c r="K313" s="1505"/>
      <c r="L313" s="1505"/>
    </row>
    <row r="314" spans="1:12" ht="24.6">
      <c r="A314" s="1505" t="s">
        <v>167</v>
      </c>
      <c r="B314" s="1505"/>
      <c r="C314" s="1505"/>
      <c r="D314" s="1505"/>
      <c r="E314" s="1505"/>
      <c r="F314" s="1505"/>
      <c r="G314" s="1505"/>
      <c r="H314" s="1505"/>
      <c r="I314" s="1505"/>
      <c r="J314" s="1505"/>
      <c r="K314" s="1505"/>
      <c r="L314" s="1505"/>
    </row>
    <row r="315" spans="1:12" ht="24.6">
      <c r="A315" s="1505" t="s">
        <v>278</v>
      </c>
      <c r="B315" s="1505"/>
      <c r="C315" s="1505"/>
      <c r="D315" s="1505"/>
      <c r="E315" s="1505"/>
      <c r="F315" s="1505"/>
      <c r="G315" s="1505"/>
      <c r="H315" s="1505"/>
      <c r="I315" s="1505"/>
      <c r="J315" s="1505"/>
      <c r="K315" s="1505"/>
      <c r="L315" s="1505"/>
    </row>
    <row r="316" spans="1:12" ht="24.6">
      <c r="A316" s="1495"/>
      <c r="B316" s="1495"/>
      <c r="C316" s="1495"/>
      <c r="D316" s="1495"/>
      <c r="E316" s="1495"/>
      <c r="F316" s="1495"/>
      <c r="G316" s="1495"/>
      <c r="H316" s="1495"/>
      <c r="I316" s="1495"/>
      <c r="J316" s="1495"/>
      <c r="K316" s="1495"/>
      <c r="L316" s="1495"/>
    </row>
    <row r="317" spans="1:12" ht="24.6">
      <c r="A317" s="1496" t="s">
        <v>169</v>
      </c>
      <c r="B317" s="1497"/>
      <c r="C317" s="892"/>
      <c r="D317" s="1502" t="s">
        <v>50</v>
      </c>
      <c r="E317" s="1502"/>
      <c r="F317" s="1503"/>
      <c r="G317" s="1503"/>
      <c r="H317" s="1503"/>
      <c r="I317" s="1504"/>
      <c r="J317" s="892"/>
      <c r="K317" s="893" t="s">
        <v>202</v>
      </c>
      <c r="L317" s="894"/>
    </row>
    <row r="318" spans="1:12" ht="24.6">
      <c r="A318" s="1498"/>
      <c r="B318" s="1499"/>
      <c r="C318" s="895" t="s">
        <v>2</v>
      </c>
      <c r="D318" s="896" t="s">
        <v>5</v>
      </c>
      <c r="E318" s="897" t="s">
        <v>6</v>
      </c>
      <c r="F318" s="897" t="s">
        <v>7</v>
      </c>
      <c r="G318" s="897" t="s">
        <v>8</v>
      </c>
      <c r="H318" s="897" t="s">
        <v>9</v>
      </c>
      <c r="I318" s="897" t="s">
        <v>10</v>
      </c>
      <c r="J318" s="898" t="s">
        <v>11</v>
      </c>
      <c r="K318" s="899" t="s">
        <v>203</v>
      </c>
      <c r="L318" s="898" t="s">
        <v>204</v>
      </c>
    </row>
    <row r="319" spans="1:12" ht="24.6">
      <c r="A319" s="1498"/>
      <c r="B319" s="1499"/>
      <c r="C319" s="895" t="s">
        <v>4</v>
      </c>
      <c r="D319" s="895" t="s">
        <v>13</v>
      </c>
      <c r="E319" s="898" t="s">
        <v>51</v>
      </c>
      <c r="F319" s="898" t="s">
        <v>15</v>
      </c>
      <c r="G319" s="898" t="s">
        <v>16</v>
      </c>
      <c r="H319" s="898" t="s">
        <v>17</v>
      </c>
      <c r="I319" s="898" t="s">
        <v>18</v>
      </c>
      <c r="J319" s="898" t="s">
        <v>19</v>
      </c>
      <c r="K319" s="900"/>
      <c r="L319" s="900"/>
    </row>
    <row r="320" spans="1:12" ht="24.6">
      <c r="A320" s="1500"/>
      <c r="B320" s="1501"/>
      <c r="C320" s="901" t="s">
        <v>12</v>
      </c>
      <c r="D320" s="901" t="s">
        <v>12</v>
      </c>
      <c r="E320" s="902" t="s">
        <v>12</v>
      </c>
      <c r="F320" s="902" t="s">
        <v>12</v>
      </c>
      <c r="G320" s="902" t="s">
        <v>12</v>
      </c>
      <c r="H320" s="902" t="s">
        <v>12</v>
      </c>
      <c r="I320" s="902" t="s">
        <v>20</v>
      </c>
      <c r="J320" s="902" t="s">
        <v>12</v>
      </c>
      <c r="K320" s="903"/>
      <c r="L320" s="903"/>
    </row>
    <row r="321" spans="1:12" ht="24.6">
      <c r="A321" s="1493" t="s">
        <v>170</v>
      </c>
      <c r="B321" s="1494"/>
      <c r="C321" s="904">
        <f>+โตนด!B715</f>
        <v>0</v>
      </c>
      <c r="D321" s="904">
        <f>+โตนด!C715</f>
        <v>0</v>
      </c>
      <c r="E321" s="904">
        <f>+โตนด!D715</f>
        <v>0</v>
      </c>
      <c r="F321" s="904">
        <f>+โตนด!E715</f>
        <v>0</v>
      </c>
      <c r="G321" s="904">
        <f>+โตนด!F715</f>
        <v>0</v>
      </c>
      <c r="H321" s="904">
        <f>+โตนด!G715</f>
        <v>0</v>
      </c>
      <c r="I321" s="904">
        <v>0</v>
      </c>
      <c r="J321" s="904">
        <f>+โตนด!I715</f>
        <v>0</v>
      </c>
      <c r="K321" s="904">
        <f>+โตนด!J715</f>
        <v>0</v>
      </c>
      <c r="L321" s="904">
        <f>+โตนด!K715</f>
        <v>0</v>
      </c>
    </row>
    <row r="322" spans="1:12" ht="24.6">
      <c r="A322" s="1493" t="s">
        <v>171</v>
      </c>
      <c r="B322" s="1494"/>
      <c r="C322" s="904">
        <f>+ทุ่งหลวง!B627</f>
        <v>0</v>
      </c>
      <c r="D322" s="904">
        <f>+ทุ่งหลวง!C627</f>
        <v>0</v>
      </c>
      <c r="E322" s="904">
        <f>+ทุ่งหลวง!D627</f>
        <v>0</v>
      </c>
      <c r="F322" s="904">
        <f>+ทุ่งหลวง!E627</f>
        <v>0</v>
      </c>
      <c r="G322" s="904">
        <f>+ทุ่งหลวง!F627</f>
        <v>0</v>
      </c>
      <c r="H322" s="904">
        <f>+ทุ่งหลวง!G627</f>
        <v>0</v>
      </c>
      <c r="I322" s="904">
        <v>0</v>
      </c>
      <c r="J322" s="904">
        <f>+ทุ่งหลวง!I627</f>
        <v>0</v>
      </c>
      <c r="K322" s="904">
        <f>+ทุ่งหลวง!J627</f>
        <v>0</v>
      </c>
      <c r="L322" s="904">
        <f>+ทุ่งหลวง!K627</f>
        <v>0</v>
      </c>
    </row>
    <row r="323" spans="1:12" ht="24.6">
      <c r="A323" s="1493" t="s">
        <v>172</v>
      </c>
      <c r="B323" s="1494"/>
      <c r="C323" s="904">
        <f>+บ้านป้อม!B493</f>
        <v>0</v>
      </c>
      <c r="D323" s="904">
        <f>+บ้านป้อม!C493</f>
        <v>0</v>
      </c>
      <c r="E323" s="904">
        <f>+บ้านป้อม!D493</f>
        <v>0</v>
      </c>
      <c r="F323" s="904">
        <f>+บ้านป้อม!E493</f>
        <v>0</v>
      </c>
      <c r="G323" s="904">
        <f>+บ้านป้อม!F493</f>
        <v>0</v>
      </c>
      <c r="H323" s="904">
        <f>+บ้านป้อม!G493</f>
        <v>0</v>
      </c>
      <c r="I323" s="904">
        <v>0</v>
      </c>
      <c r="J323" s="904">
        <f>+บ้านป้อม!I493</f>
        <v>0</v>
      </c>
      <c r="K323" s="904">
        <f>+บ้านป้อม!J493</f>
        <v>0</v>
      </c>
      <c r="L323" s="904">
        <f>+บ้านป้อม!K493</f>
        <v>0</v>
      </c>
    </row>
    <row r="324" spans="1:12" ht="24.6">
      <c r="A324" s="1493" t="s">
        <v>173</v>
      </c>
      <c r="B324" s="1494"/>
      <c r="C324" s="904">
        <f>+ศรีคีรีมาศ!B589</f>
        <v>0</v>
      </c>
      <c r="D324" s="904">
        <f>+ศรีคีรีมาศ!C589</f>
        <v>0</v>
      </c>
      <c r="E324" s="904">
        <f>+ศรีคีรีมาศ!D589</f>
        <v>0</v>
      </c>
      <c r="F324" s="904">
        <f>+ศรีคีรีมาศ!E589</f>
        <v>0</v>
      </c>
      <c r="G324" s="904">
        <f>+ศรีคีรีมาศ!F589</f>
        <v>0</v>
      </c>
      <c r="H324" s="904">
        <f>+ศรีคีรีมาศ!G589</f>
        <v>0</v>
      </c>
      <c r="I324" s="904">
        <v>0</v>
      </c>
      <c r="J324" s="904">
        <f>+ศรีคีรีมาศ!I589</f>
        <v>0</v>
      </c>
      <c r="K324" s="904">
        <f>+ศรีคีรีมาศ!J589</f>
        <v>0</v>
      </c>
      <c r="L324" s="904">
        <f>+ศรีคีรีมาศ!K589</f>
        <v>0</v>
      </c>
    </row>
    <row r="325" spans="1:12" ht="24.6">
      <c r="A325" s="1493" t="s">
        <v>174</v>
      </c>
      <c r="B325" s="1494"/>
      <c r="C325" s="904">
        <f>+สามพวง!B570</f>
        <v>0</v>
      </c>
      <c r="D325" s="904">
        <f>+สามพวง!C570</f>
        <v>0</v>
      </c>
      <c r="E325" s="904">
        <f>+สามพวง!D570</f>
        <v>0</v>
      </c>
      <c r="F325" s="904">
        <f>+สามพวง!E570</f>
        <v>0</v>
      </c>
      <c r="G325" s="904">
        <f>+สามพวง!F570</f>
        <v>0</v>
      </c>
      <c r="H325" s="904">
        <f>+สามพวง!G570</f>
        <v>0</v>
      </c>
      <c r="I325" s="904">
        <v>0</v>
      </c>
      <c r="J325" s="904">
        <f>+สามพวง!I570</f>
        <v>0</v>
      </c>
      <c r="K325" s="904">
        <f>+สามพวง!J570</f>
        <v>0</v>
      </c>
      <c r="L325" s="904">
        <f>+สามพวง!K570</f>
        <v>0</v>
      </c>
    </row>
    <row r="326" spans="1:12" ht="24.6">
      <c r="A326" s="1493" t="s">
        <v>175</v>
      </c>
      <c r="B326" s="1494"/>
      <c r="C326" s="904">
        <f>+หนองจิก!B748</f>
        <v>0</v>
      </c>
      <c r="D326" s="904">
        <f>+หนองจิก!C748</f>
        <v>0</v>
      </c>
      <c r="E326" s="904">
        <f>+หนองจิก!D748</f>
        <v>0</v>
      </c>
      <c r="F326" s="904">
        <f>+หนองจิก!E748</f>
        <v>0</v>
      </c>
      <c r="G326" s="904">
        <f>+หนองจิก!F748</f>
        <v>0</v>
      </c>
      <c r="H326" s="904">
        <f>+หนองจิก!G748</f>
        <v>0</v>
      </c>
      <c r="I326" s="904">
        <v>0</v>
      </c>
      <c r="J326" s="904">
        <f>+หนองจิก!I748</f>
        <v>0</v>
      </c>
      <c r="K326" s="904">
        <f>+หนองจิก!J748</f>
        <v>0</v>
      </c>
      <c r="L326" s="904">
        <f>+หนองจิก!K748</f>
        <v>0</v>
      </c>
    </row>
    <row r="327" spans="1:12" ht="24.6">
      <c r="A327" s="1493" t="s">
        <v>176</v>
      </c>
      <c r="B327" s="1494"/>
      <c r="C327" s="904">
        <f>+หนองกระดิ่ง!B435</f>
        <v>0</v>
      </c>
      <c r="D327" s="904">
        <f>+หนองกระดิ่ง!C435</f>
        <v>0</v>
      </c>
      <c r="E327" s="904">
        <f>+หนองกระดิ่ง!D435</f>
        <v>0</v>
      </c>
      <c r="F327" s="904">
        <f>+หนองกระดิ่ง!E435</f>
        <v>0</v>
      </c>
      <c r="G327" s="904">
        <f>+หนองกระดิ่ง!F435</f>
        <v>0</v>
      </c>
      <c r="H327" s="904">
        <f>+หนองกระดิ่ง!G435</f>
        <v>0</v>
      </c>
      <c r="I327" s="904">
        <v>0</v>
      </c>
      <c r="J327" s="904">
        <f>+หนองกระดิ่ง!I435</f>
        <v>0</v>
      </c>
      <c r="K327" s="904">
        <f>+หนองกระดิ่ง!J435</f>
        <v>0</v>
      </c>
      <c r="L327" s="904">
        <f>+หนองกระดิ่ง!K435</f>
        <v>0</v>
      </c>
    </row>
    <row r="328" spans="1:12" ht="24.6">
      <c r="A328" s="1493" t="s">
        <v>177</v>
      </c>
      <c r="B328" s="1494"/>
      <c r="C328" s="904">
        <f>+นาเชิงคีรี!B657</f>
        <v>0</v>
      </c>
      <c r="D328" s="904">
        <f>+นาเชิงคีรี!C657</f>
        <v>0</v>
      </c>
      <c r="E328" s="904">
        <f>+นาเชิงคีรี!D657</f>
        <v>0</v>
      </c>
      <c r="F328" s="904">
        <f>+นาเชิงคีรี!E657</f>
        <v>0</v>
      </c>
      <c r="G328" s="904">
        <f>+นาเชิงคีรี!F657</f>
        <v>0</v>
      </c>
      <c r="H328" s="904">
        <f>+นาเชิงคีรี!G657</f>
        <v>0</v>
      </c>
      <c r="I328" s="904">
        <v>0</v>
      </c>
      <c r="J328" s="904">
        <f>+นาเชิงคีรี!I657</f>
        <v>0</v>
      </c>
      <c r="K328" s="904">
        <f>+นาเชิงคีรี!J657</f>
        <v>0</v>
      </c>
      <c r="L328" s="904">
        <f>+นาเชิงคีรี!K657</f>
        <v>0</v>
      </c>
    </row>
    <row r="329" spans="1:12" ht="24.6">
      <c r="A329" s="1493" t="s">
        <v>178</v>
      </c>
      <c r="B329" s="1494"/>
      <c r="C329" s="904">
        <f>+บ้านน้ำพุ!B722</f>
        <v>0</v>
      </c>
      <c r="D329" s="904">
        <f>+บ้านน้ำพุ!C722</f>
        <v>0</v>
      </c>
      <c r="E329" s="904">
        <f>+บ้านน้ำพุ!D722</f>
        <v>0</v>
      </c>
      <c r="F329" s="904">
        <f>+บ้านน้ำพุ!E722</f>
        <v>0</v>
      </c>
      <c r="G329" s="904">
        <f>+บ้านน้ำพุ!F722</f>
        <v>0</v>
      </c>
      <c r="H329" s="904">
        <f>+บ้านน้ำพุ!G722</f>
        <v>0</v>
      </c>
      <c r="I329" s="904">
        <v>0</v>
      </c>
      <c r="J329" s="904">
        <f>+บ้านน้ำพุ!I722</f>
        <v>0</v>
      </c>
      <c r="K329" s="904">
        <f>+บ้านน้ำพุ!J722</f>
        <v>0</v>
      </c>
      <c r="L329" s="904">
        <f>+บ้านน้ำพุ!K722</f>
        <v>0</v>
      </c>
    </row>
    <row r="330" spans="1:12" ht="24.6">
      <c r="A330" s="1493" t="s">
        <v>179</v>
      </c>
      <c r="B330" s="1494"/>
      <c r="C330" s="904">
        <f>+ทุ่งยางเมือง!B433</f>
        <v>0</v>
      </c>
      <c r="D330" s="904">
        <f>+ทุ่งยางเมือง!C433</f>
        <v>0</v>
      </c>
      <c r="E330" s="904">
        <f>+ทุ่งยางเมือง!D433</f>
        <v>0</v>
      </c>
      <c r="F330" s="904">
        <f>+ทุ่งยางเมือง!E433</f>
        <v>0</v>
      </c>
      <c r="G330" s="904">
        <f>+ทุ่งยางเมือง!F433</f>
        <v>0</v>
      </c>
      <c r="H330" s="904">
        <f>+ทุ่งยางเมือง!G433</f>
        <v>0</v>
      </c>
      <c r="I330" s="904" t="e">
        <f>+ทุ่งยางเมือง!H433</f>
        <v>#DIV/0!</v>
      </c>
      <c r="J330" s="904">
        <f>+ทุ่งยางเมือง!I433</f>
        <v>0</v>
      </c>
      <c r="K330" s="904">
        <f>+ทุ่งยางเมือง!J433</f>
        <v>0</v>
      </c>
      <c r="L330" s="904">
        <f>+ทุ่งยางเมือง!K433</f>
        <v>0</v>
      </c>
    </row>
    <row r="331" spans="1:12" ht="24.6">
      <c r="A331" s="907" t="s">
        <v>32</v>
      </c>
      <c r="B331" s="907" t="s">
        <v>180</v>
      </c>
      <c r="C331" s="915">
        <f t="shared" ref="C331:K331" si="13">SUM(C321:C330)</f>
        <v>0</v>
      </c>
      <c r="D331" s="915">
        <f t="shared" si="13"/>
        <v>0</v>
      </c>
      <c r="E331" s="915">
        <f t="shared" si="13"/>
        <v>0</v>
      </c>
      <c r="F331" s="915">
        <f t="shared" si="13"/>
        <v>0</v>
      </c>
      <c r="G331" s="915">
        <f t="shared" si="13"/>
        <v>0</v>
      </c>
      <c r="H331" s="915">
        <f t="shared" si="13"/>
        <v>0</v>
      </c>
      <c r="I331" s="909" t="e">
        <f>+L331/H331</f>
        <v>#DIV/0!</v>
      </c>
      <c r="J331" s="915">
        <f t="shared" si="13"/>
        <v>0</v>
      </c>
      <c r="K331" s="915">
        <f t="shared" si="13"/>
        <v>0</v>
      </c>
      <c r="L331" s="909">
        <f>SUM(L321:L330)</f>
        <v>0</v>
      </c>
    </row>
    <row r="340" spans="1:12" ht="24.6">
      <c r="A340" s="1505" t="s">
        <v>382</v>
      </c>
      <c r="B340" s="1505"/>
      <c r="C340" s="1505"/>
      <c r="D340" s="1505"/>
      <c r="E340" s="1505"/>
      <c r="F340" s="1505"/>
      <c r="G340" s="1505"/>
      <c r="H340" s="1505"/>
      <c r="I340" s="1505"/>
      <c r="J340" s="1505"/>
      <c r="K340" s="1505"/>
      <c r="L340" s="1505"/>
    </row>
    <row r="341" spans="1:12" ht="24.6">
      <c r="A341" s="1505" t="s">
        <v>386</v>
      </c>
      <c r="B341" s="1505"/>
      <c r="C341" s="1505"/>
      <c r="D341" s="1505"/>
      <c r="E341" s="1505"/>
      <c r="F341" s="1505"/>
      <c r="G341" s="1505"/>
      <c r="H341" s="1505"/>
      <c r="I341" s="1505"/>
      <c r="J341" s="1505"/>
      <c r="K341" s="1505"/>
      <c r="L341" s="1505"/>
    </row>
    <row r="342" spans="1:12" ht="24.6">
      <c r="A342" s="1505" t="s">
        <v>167</v>
      </c>
      <c r="B342" s="1505"/>
      <c r="C342" s="1505"/>
      <c r="D342" s="1505"/>
      <c r="E342" s="1505"/>
      <c r="F342" s="1505"/>
      <c r="G342" s="1505"/>
      <c r="H342" s="1505"/>
      <c r="I342" s="1505"/>
      <c r="J342" s="1505"/>
      <c r="K342" s="1505"/>
      <c r="L342" s="1505"/>
    </row>
    <row r="343" spans="1:12" ht="24.6">
      <c r="A343" s="1505" t="s">
        <v>241</v>
      </c>
      <c r="B343" s="1505"/>
      <c r="C343" s="1505"/>
      <c r="D343" s="1505"/>
      <c r="E343" s="1505"/>
      <c r="F343" s="1505"/>
      <c r="G343" s="1505"/>
      <c r="H343" s="1505"/>
      <c r="I343" s="1505"/>
      <c r="J343" s="1505"/>
      <c r="K343" s="1505"/>
      <c r="L343" s="1505"/>
    </row>
    <row r="344" spans="1:12" ht="24.6">
      <c r="A344" s="1495"/>
      <c r="B344" s="1495"/>
      <c r="C344" s="1495"/>
      <c r="D344" s="1495"/>
      <c r="E344" s="1495"/>
      <c r="F344" s="1495"/>
      <c r="G344" s="1495"/>
      <c r="H344" s="1495"/>
      <c r="I344" s="1495"/>
      <c r="J344" s="1495"/>
      <c r="K344" s="1495"/>
      <c r="L344" s="1495"/>
    </row>
    <row r="345" spans="1:12" ht="24.6">
      <c r="A345" s="1496" t="s">
        <v>169</v>
      </c>
      <c r="B345" s="1497"/>
      <c r="C345" s="892"/>
      <c r="D345" s="1502" t="s">
        <v>50</v>
      </c>
      <c r="E345" s="1502"/>
      <c r="F345" s="1503"/>
      <c r="G345" s="1503"/>
      <c r="H345" s="1503"/>
      <c r="I345" s="1504"/>
      <c r="J345" s="892"/>
      <c r="K345" s="893" t="s">
        <v>202</v>
      </c>
      <c r="L345" s="894"/>
    </row>
    <row r="346" spans="1:12" ht="24.6">
      <c r="A346" s="1498"/>
      <c r="B346" s="1499"/>
      <c r="C346" s="895" t="s">
        <v>2</v>
      </c>
      <c r="D346" s="896" t="s">
        <v>5</v>
      </c>
      <c r="E346" s="897" t="s">
        <v>6</v>
      </c>
      <c r="F346" s="897" t="s">
        <v>7</v>
      </c>
      <c r="G346" s="897" t="s">
        <v>8</v>
      </c>
      <c r="H346" s="897" t="s">
        <v>9</v>
      </c>
      <c r="I346" s="897" t="s">
        <v>10</v>
      </c>
      <c r="J346" s="898" t="s">
        <v>11</v>
      </c>
      <c r="K346" s="899" t="s">
        <v>203</v>
      </c>
      <c r="L346" s="898" t="s">
        <v>204</v>
      </c>
    </row>
    <row r="347" spans="1:12" ht="24.6">
      <c r="A347" s="1498"/>
      <c r="B347" s="1499"/>
      <c r="C347" s="895" t="s">
        <v>4</v>
      </c>
      <c r="D347" s="895" t="s">
        <v>13</v>
      </c>
      <c r="E347" s="898" t="s">
        <v>51</v>
      </c>
      <c r="F347" s="898" t="s">
        <v>15</v>
      </c>
      <c r="G347" s="898" t="s">
        <v>16</v>
      </c>
      <c r="H347" s="898" t="s">
        <v>17</v>
      </c>
      <c r="I347" s="898" t="s">
        <v>18</v>
      </c>
      <c r="J347" s="898" t="s">
        <v>19</v>
      </c>
      <c r="K347" s="900"/>
      <c r="L347" s="900"/>
    </row>
    <row r="348" spans="1:12" ht="24.6">
      <c r="A348" s="1500"/>
      <c r="B348" s="1501"/>
      <c r="C348" s="901" t="s">
        <v>12</v>
      </c>
      <c r="D348" s="901" t="s">
        <v>12</v>
      </c>
      <c r="E348" s="902" t="s">
        <v>12</v>
      </c>
      <c r="F348" s="902" t="s">
        <v>12</v>
      </c>
      <c r="G348" s="902" t="s">
        <v>12</v>
      </c>
      <c r="H348" s="902" t="s">
        <v>12</v>
      </c>
      <c r="I348" s="902" t="s">
        <v>20</v>
      </c>
      <c r="J348" s="902" t="s">
        <v>12</v>
      </c>
      <c r="K348" s="903"/>
      <c r="L348" s="903"/>
    </row>
    <row r="349" spans="1:12" ht="24.6">
      <c r="A349" s="1493" t="s">
        <v>170</v>
      </c>
      <c r="B349" s="1494"/>
      <c r="C349" s="904">
        <v>0</v>
      </c>
      <c r="D349" s="904">
        <v>0</v>
      </c>
      <c r="E349" s="904">
        <v>0</v>
      </c>
      <c r="F349" s="904">
        <v>0</v>
      </c>
      <c r="G349" s="904">
        <v>0</v>
      </c>
      <c r="H349" s="904">
        <v>0</v>
      </c>
      <c r="I349" s="904">
        <v>0</v>
      </c>
      <c r="J349" s="904">
        <v>0</v>
      </c>
      <c r="K349" s="918"/>
      <c r="L349" s="904">
        <v>0</v>
      </c>
    </row>
    <row r="350" spans="1:12" ht="24.6">
      <c r="A350" s="1493" t="s">
        <v>171</v>
      </c>
      <c r="B350" s="1494"/>
      <c r="C350" s="904">
        <v>0</v>
      </c>
      <c r="D350" s="904">
        <v>0</v>
      </c>
      <c r="E350" s="904">
        <v>0</v>
      </c>
      <c r="F350" s="904">
        <v>0</v>
      </c>
      <c r="G350" s="904">
        <v>0</v>
      </c>
      <c r="H350" s="904">
        <v>0</v>
      </c>
      <c r="I350" s="904">
        <v>0</v>
      </c>
      <c r="J350" s="904">
        <v>0</v>
      </c>
      <c r="K350" s="918"/>
      <c r="L350" s="904">
        <v>0</v>
      </c>
    </row>
    <row r="351" spans="1:12" ht="24.6">
      <c r="A351" s="1493" t="s">
        <v>172</v>
      </c>
      <c r="B351" s="1494"/>
      <c r="C351" s="904">
        <v>0</v>
      </c>
      <c r="D351" s="904">
        <v>0</v>
      </c>
      <c r="E351" s="904">
        <v>0</v>
      </c>
      <c r="F351" s="904">
        <v>0</v>
      </c>
      <c r="G351" s="904">
        <v>0</v>
      </c>
      <c r="H351" s="904">
        <v>0</v>
      </c>
      <c r="I351" s="904">
        <v>0</v>
      </c>
      <c r="J351" s="904">
        <v>0</v>
      </c>
      <c r="K351" s="918"/>
      <c r="L351" s="904">
        <v>0</v>
      </c>
    </row>
    <row r="352" spans="1:12" ht="24.6">
      <c r="A352" s="1493" t="s">
        <v>173</v>
      </c>
      <c r="B352" s="1494"/>
      <c r="C352" s="904">
        <v>0</v>
      </c>
      <c r="D352" s="904">
        <v>0</v>
      </c>
      <c r="E352" s="904">
        <v>0</v>
      </c>
      <c r="F352" s="904">
        <v>0</v>
      </c>
      <c r="G352" s="904">
        <v>0</v>
      </c>
      <c r="H352" s="904">
        <v>0</v>
      </c>
      <c r="I352" s="904">
        <v>0</v>
      </c>
      <c r="J352" s="904">
        <v>0</v>
      </c>
      <c r="K352" s="918"/>
      <c r="L352" s="904">
        <v>0</v>
      </c>
    </row>
    <row r="353" spans="1:12" ht="24.6">
      <c r="A353" s="1493" t="s">
        <v>174</v>
      </c>
      <c r="B353" s="1494"/>
      <c r="C353" s="904">
        <f>+สามพวง!B218</f>
        <v>0</v>
      </c>
      <c r="D353" s="904">
        <f>+สามพวง!C218</f>
        <v>0</v>
      </c>
      <c r="E353" s="904">
        <f>+สามพวง!D218</f>
        <v>0</v>
      </c>
      <c r="F353" s="904">
        <f>+สามพวง!E218</f>
        <v>0</v>
      </c>
      <c r="G353" s="904">
        <f>+สามพวง!F218</f>
        <v>0</v>
      </c>
      <c r="H353" s="904">
        <f>+สามพวง!G218</f>
        <v>0</v>
      </c>
      <c r="I353" s="904">
        <f>+สามพวง!H218</f>
        <v>0</v>
      </c>
      <c r="J353" s="904">
        <f>+สามพวง!I218</f>
        <v>0</v>
      </c>
      <c r="K353" s="904">
        <v>0</v>
      </c>
      <c r="L353" s="904">
        <f>+H353*I353</f>
        <v>0</v>
      </c>
    </row>
    <row r="354" spans="1:12" ht="24.6">
      <c r="A354" s="1493" t="s">
        <v>175</v>
      </c>
      <c r="B354" s="1494"/>
      <c r="C354" s="904">
        <f>+หนองจิก!B663</f>
        <v>100</v>
      </c>
      <c r="D354" s="904">
        <f>+หนองจิก!C663</f>
        <v>0</v>
      </c>
      <c r="E354" s="904">
        <f>+หนองจิก!D663</f>
        <v>0</v>
      </c>
      <c r="F354" s="904">
        <f>+หนองจิก!E663</f>
        <v>0</v>
      </c>
      <c r="G354" s="904">
        <f>+หนองจิก!F663</f>
        <v>0</v>
      </c>
      <c r="H354" s="904">
        <f>+หนองจิก!G663</f>
        <v>0</v>
      </c>
      <c r="I354" s="904" t="e">
        <f>+หนองจิก!H663</f>
        <v>#DIV/0!</v>
      </c>
      <c r="J354" s="904">
        <f>+หนองจิก!I663</f>
        <v>100</v>
      </c>
      <c r="K354" s="904">
        <f>+หนองจิก!J663</f>
        <v>20</v>
      </c>
      <c r="L354" s="904">
        <f>+หนองจิก!K663</f>
        <v>0</v>
      </c>
    </row>
    <row r="355" spans="1:12" ht="24.6">
      <c r="A355" s="1493" t="s">
        <v>176</v>
      </c>
      <c r="B355" s="1494"/>
      <c r="C355" s="904">
        <f>+หนองกระดิ่ง!B346</f>
        <v>0</v>
      </c>
      <c r="D355" s="904">
        <f>+หนองกระดิ่ง!C346</f>
        <v>0</v>
      </c>
      <c r="E355" s="904">
        <f>+หนองกระดิ่ง!D346</f>
        <v>0</v>
      </c>
      <c r="F355" s="904">
        <f>+หนองกระดิ่ง!E346</f>
        <v>0</v>
      </c>
      <c r="G355" s="904">
        <f>+หนองกระดิ่ง!F346</f>
        <v>0</v>
      </c>
      <c r="H355" s="904">
        <f>+หนองกระดิ่ง!G346</f>
        <v>0</v>
      </c>
      <c r="I355" s="904">
        <v>0</v>
      </c>
      <c r="J355" s="904">
        <f>+หนองกระดิ่ง!I346</f>
        <v>0</v>
      </c>
      <c r="K355" s="904">
        <f>+หนองกระดิ่ง!J346</f>
        <v>0</v>
      </c>
      <c r="L355" s="904">
        <f>+H355*I355</f>
        <v>0</v>
      </c>
    </row>
    <row r="356" spans="1:12" ht="24.6">
      <c r="A356" s="1493" t="s">
        <v>177</v>
      </c>
      <c r="B356" s="1494"/>
      <c r="C356" s="904">
        <f>+นาเชิงคีรี!B387</f>
        <v>0</v>
      </c>
      <c r="D356" s="904">
        <f>+นาเชิงคีรี!C387</f>
        <v>0</v>
      </c>
      <c r="E356" s="904">
        <f>+นาเชิงคีรี!D387</f>
        <v>0</v>
      </c>
      <c r="F356" s="904">
        <f>+นาเชิงคีรี!E387</f>
        <v>0</v>
      </c>
      <c r="G356" s="904">
        <f>+นาเชิงคีรี!F387</f>
        <v>0</v>
      </c>
      <c r="H356" s="904">
        <f>+นาเชิงคีรี!G387</f>
        <v>0</v>
      </c>
      <c r="I356" s="905">
        <v>0</v>
      </c>
      <c r="J356" s="904">
        <f>+นาเชิงคีรี!I387</f>
        <v>0</v>
      </c>
      <c r="K356" s="904">
        <f>+นาเชิงคีรี!J387</f>
        <v>0</v>
      </c>
      <c r="L356" s="905">
        <v>0</v>
      </c>
    </row>
    <row r="357" spans="1:12" ht="24.6">
      <c r="A357" s="1493" t="s">
        <v>178</v>
      </c>
      <c r="B357" s="1494"/>
      <c r="C357" s="904">
        <f>+บ้านน้ำพุ!B601</f>
        <v>0</v>
      </c>
      <c r="D357" s="904">
        <f>+บ้านน้ำพุ!C601</f>
        <v>0</v>
      </c>
      <c r="E357" s="904">
        <f>+บ้านน้ำพุ!D601</f>
        <v>0</v>
      </c>
      <c r="F357" s="904">
        <f>+บ้านน้ำพุ!E601</f>
        <v>0</v>
      </c>
      <c r="G357" s="904">
        <f>+บ้านน้ำพุ!F601</f>
        <v>0</v>
      </c>
      <c r="H357" s="904">
        <f>+บ้านน้ำพุ!G601</f>
        <v>0</v>
      </c>
      <c r="I357" s="904" t="e">
        <f>+บ้านน้ำพุ!H601</f>
        <v>#DIV/0!</v>
      </c>
      <c r="J357" s="904">
        <f>+บ้านน้ำพุ!I601</f>
        <v>0</v>
      </c>
      <c r="K357" s="904">
        <v>0</v>
      </c>
      <c r="L357" s="904"/>
    </row>
    <row r="358" spans="1:12" ht="24.6">
      <c r="A358" s="1493" t="s">
        <v>179</v>
      </c>
      <c r="B358" s="1494"/>
      <c r="C358" s="904">
        <f>+ทุ่งยางเมือง!B410</f>
        <v>0</v>
      </c>
      <c r="D358" s="904">
        <f>+ทุ่งยางเมือง!C410</f>
        <v>0</v>
      </c>
      <c r="E358" s="904">
        <f>+ทุ่งยางเมือง!D410</f>
        <v>0</v>
      </c>
      <c r="F358" s="904">
        <f>+ทุ่งยางเมือง!E410</f>
        <v>0</v>
      </c>
      <c r="G358" s="904">
        <f>+ทุ่งยางเมือง!F410</f>
        <v>0</v>
      </c>
      <c r="H358" s="904">
        <f>+ทุ่งยางเมือง!G410</f>
        <v>0</v>
      </c>
      <c r="I358" s="904">
        <v>0</v>
      </c>
      <c r="J358" s="904">
        <f>+ทุ่งยางเมือง!I410</f>
        <v>0</v>
      </c>
      <c r="K358" s="904">
        <f>+ทุ่งยางเมือง!J410</f>
        <v>0</v>
      </c>
      <c r="L358" s="904">
        <f>+ทุ่งยางเมือง!K410</f>
        <v>0</v>
      </c>
    </row>
    <row r="359" spans="1:12" ht="27">
      <c r="A359" s="907" t="s">
        <v>32</v>
      </c>
      <c r="B359" s="907" t="s">
        <v>180</v>
      </c>
      <c r="C359" s="924">
        <f t="shared" ref="C359:K359" si="14">SUM(C349:C358)</f>
        <v>100</v>
      </c>
      <c r="D359" s="924">
        <f t="shared" si="14"/>
        <v>0</v>
      </c>
      <c r="E359" s="924">
        <f t="shared" si="14"/>
        <v>0</v>
      </c>
      <c r="F359" s="924">
        <f t="shared" si="14"/>
        <v>0</v>
      </c>
      <c r="G359" s="924">
        <f t="shared" si="14"/>
        <v>0</v>
      </c>
      <c r="H359" s="924">
        <f t="shared" si="14"/>
        <v>0</v>
      </c>
      <c r="I359" s="924" t="e">
        <f>+L359/H359</f>
        <v>#DIV/0!</v>
      </c>
      <c r="J359" s="924">
        <f t="shared" si="14"/>
        <v>100</v>
      </c>
      <c r="K359" s="924">
        <f t="shared" si="14"/>
        <v>20</v>
      </c>
      <c r="L359" s="909">
        <f>SUM(L349:L358)</f>
        <v>0</v>
      </c>
    </row>
    <row r="366" spans="1:12" ht="24.6">
      <c r="A366" s="1505" t="s">
        <v>382</v>
      </c>
      <c r="B366" s="1505"/>
      <c r="C366" s="1505"/>
      <c r="D366" s="1505"/>
      <c r="E366" s="1505"/>
      <c r="F366" s="1505"/>
      <c r="G366" s="1505"/>
      <c r="H366" s="1505"/>
      <c r="I366" s="1505"/>
      <c r="J366" s="1505"/>
      <c r="K366" s="1505"/>
      <c r="L366" s="1505"/>
    </row>
    <row r="367" spans="1:12" ht="24.6">
      <c r="A367" s="1505" t="s">
        <v>386</v>
      </c>
      <c r="B367" s="1505"/>
      <c r="C367" s="1505"/>
      <c r="D367" s="1505"/>
      <c r="E367" s="1505"/>
      <c r="F367" s="1505"/>
      <c r="G367" s="1505"/>
      <c r="H367" s="1505"/>
      <c r="I367" s="1505"/>
      <c r="J367" s="1505"/>
      <c r="K367" s="1505"/>
      <c r="L367" s="1505"/>
    </row>
    <row r="368" spans="1:12" ht="24.6">
      <c r="A368" s="1505" t="s">
        <v>167</v>
      </c>
      <c r="B368" s="1505"/>
      <c r="C368" s="1505"/>
      <c r="D368" s="1505"/>
      <c r="E368" s="1505"/>
      <c r="F368" s="1505"/>
      <c r="G368" s="1505"/>
      <c r="H368" s="1505"/>
      <c r="I368" s="1505"/>
      <c r="J368" s="1505"/>
      <c r="K368" s="1505"/>
      <c r="L368" s="1505"/>
    </row>
    <row r="369" spans="1:12" ht="24.6">
      <c r="A369" s="1505" t="s">
        <v>242</v>
      </c>
      <c r="B369" s="1505"/>
      <c r="C369" s="1505"/>
      <c r="D369" s="1505"/>
      <c r="E369" s="1505"/>
      <c r="F369" s="1505"/>
      <c r="G369" s="1505"/>
      <c r="H369" s="1505"/>
      <c r="I369" s="1505"/>
      <c r="J369" s="1505"/>
      <c r="K369" s="1505"/>
      <c r="L369" s="1505"/>
    </row>
    <row r="370" spans="1:12" ht="24.6">
      <c r="A370" s="1495"/>
      <c r="B370" s="1495"/>
      <c r="C370" s="1495"/>
      <c r="D370" s="1495"/>
      <c r="E370" s="1495"/>
      <c r="F370" s="1495"/>
      <c r="G370" s="1495"/>
      <c r="H370" s="1495"/>
      <c r="I370" s="1495"/>
      <c r="J370" s="1495"/>
      <c r="K370" s="1495"/>
      <c r="L370" s="1495"/>
    </row>
    <row r="371" spans="1:12" ht="24.6">
      <c r="A371" s="1496" t="s">
        <v>169</v>
      </c>
      <c r="B371" s="1497"/>
      <c r="C371" s="892"/>
      <c r="D371" s="1502" t="s">
        <v>50</v>
      </c>
      <c r="E371" s="1502"/>
      <c r="F371" s="1503"/>
      <c r="G371" s="1503"/>
      <c r="H371" s="1503"/>
      <c r="I371" s="1504"/>
      <c r="J371" s="892"/>
      <c r="K371" s="893" t="s">
        <v>202</v>
      </c>
      <c r="L371" s="894"/>
    </row>
    <row r="372" spans="1:12" ht="24.6">
      <c r="A372" s="1498"/>
      <c r="B372" s="1499"/>
      <c r="C372" s="895" t="s">
        <v>2</v>
      </c>
      <c r="D372" s="896" t="s">
        <v>5</v>
      </c>
      <c r="E372" s="897" t="s">
        <v>6</v>
      </c>
      <c r="F372" s="897" t="s">
        <v>7</v>
      </c>
      <c r="G372" s="897" t="s">
        <v>8</v>
      </c>
      <c r="H372" s="897" t="s">
        <v>9</v>
      </c>
      <c r="I372" s="897" t="s">
        <v>10</v>
      </c>
      <c r="J372" s="898" t="s">
        <v>11</v>
      </c>
      <c r="K372" s="899" t="s">
        <v>203</v>
      </c>
      <c r="L372" s="898" t="s">
        <v>204</v>
      </c>
    </row>
    <row r="373" spans="1:12" ht="24.6">
      <c r="A373" s="1498"/>
      <c r="B373" s="1499"/>
      <c r="C373" s="895" t="s">
        <v>4</v>
      </c>
      <c r="D373" s="895" t="s">
        <v>13</v>
      </c>
      <c r="E373" s="898" t="s">
        <v>51</v>
      </c>
      <c r="F373" s="898" t="s">
        <v>15</v>
      </c>
      <c r="G373" s="898" t="s">
        <v>16</v>
      </c>
      <c r="H373" s="898" t="s">
        <v>17</v>
      </c>
      <c r="I373" s="898" t="s">
        <v>18</v>
      </c>
      <c r="J373" s="898" t="s">
        <v>19</v>
      </c>
      <c r="K373" s="900"/>
      <c r="L373" s="900"/>
    </row>
    <row r="374" spans="1:12" ht="24.6">
      <c r="A374" s="1500"/>
      <c r="B374" s="1501"/>
      <c r="C374" s="901" t="s">
        <v>12</v>
      </c>
      <c r="D374" s="901" t="s">
        <v>12</v>
      </c>
      <c r="E374" s="902" t="s">
        <v>12</v>
      </c>
      <c r="F374" s="902" t="s">
        <v>12</v>
      </c>
      <c r="G374" s="902" t="s">
        <v>12</v>
      </c>
      <c r="H374" s="902" t="s">
        <v>12</v>
      </c>
      <c r="I374" s="902" t="s">
        <v>20</v>
      </c>
      <c r="J374" s="902" t="s">
        <v>12</v>
      </c>
      <c r="K374" s="903"/>
      <c r="L374" s="903"/>
    </row>
    <row r="375" spans="1:12" ht="24.6">
      <c r="A375" s="1493" t="s">
        <v>170</v>
      </c>
      <c r="B375" s="1494"/>
      <c r="C375" s="904">
        <f>+โตนด!B740</f>
        <v>2</v>
      </c>
      <c r="D375" s="904">
        <f>+โตนด!C740</f>
        <v>0</v>
      </c>
      <c r="E375" s="904">
        <f>+โตนด!D740</f>
        <v>0</v>
      </c>
      <c r="F375" s="904">
        <f>+โตนด!E740</f>
        <v>0</v>
      </c>
      <c r="G375" s="904">
        <f>+โตนด!F740</f>
        <v>0</v>
      </c>
      <c r="H375" s="904">
        <f>+โตนด!G740</f>
        <v>0</v>
      </c>
      <c r="I375" s="904" t="e">
        <f>+โตนด!H740</f>
        <v>#DIV/0!</v>
      </c>
      <c r="J375" s="904">
        <f>+โตนด!I740</f>
        <v>2</v>
      </c>
      <c r="K375" s="904">
        <f>+โตนด!J740</f>
        <v>1</v>
      </c>
      <c r="L375" s="904">
        <f>+โตนด!K740</f>
        <v>0</v>
      </c>
    </row>
    <row r="376" spans="1:12" ht="24.6">
      <c r="A376" s="1493" t="s">
        <v>171</v>
      </c>
      <c r="B376" s="1494"/>
      <c r="C376" s="912">
        <f>+ทุ่งหลวง!B655</f>
        <v>0</v>
      </c>
      <c r="D376" s="912">
        <f>+ทุ่งหลวง!C655</f>
        <v>0</v>
      </c>
      <c r="E376" s="912">
        <f>+ทุ่งหลวง!D655</f>
        <v>0</v>
      </c>
      <c r="F376" s="912">
        <f>+ทุ่งหลวง!E655</f>
        <v>0</v>
      </c>
      <c r="G376" s="912">
        <f>+ทุ่งหลวง!F655</f>
        <v>0</v>
      </c>
      <c r="H376" s="912">
        <f>+ทุ่งหลวง!G655</f>
        <v>0</v>
      </c>
      <c r="I376" s="912" t="e">
        <f>+ทุ่งหลวง!H655</f>
        <v>#DIV/0!</v>
      </c>
      <c r="J376" s="912">
        <f>+ทุ่งหลวง!I655</f>
        <v>0</v>
      </c>
      <c r="K376" s="912">
        <f>+ทุ่งหลวง!J655</f>
        <v>0</v>
      </c>
      <c r="L376" s="912">
        <f>+ทุ่งหลวง!K655</f>
        <v>0</v>
      </c>
    </row>
    <row r="377" spans="1:12" ht="24.6">
      <c r="A377" s="1493" t="s">
        <v>172</v>
      </c>
      <c r="B377" s="1494"/>
      <c r="C377" s="904">
        <f>+บ้านป้อม!B432</f>
        <v>0</v>
      </c>
      <c r="D377" s="904">
        <f>+บ้านป้อม!C432</f>
        <v>0</v>
      </c>
      <c r="E377" s="904">
        <f>+บ้านป้อม!D432</f>
        <v>0</v>
      </c>
      <c r="F377" s="904">
        <f>+บ้านป้อม!E432</f>
        <v>0</v>
      </c>
      <c r="G377" s="904">
        <f>+บ้านป้อม!F432</f>
        <v>0</v>
      </c>
      <c r="H377" s="904">
        <f>+บ้านป้อม!G432</f>
        <v>0</v>
      </c>
      <c r="I377" s="904">
        <v>0</v>
      </c>
      <c r="J377" s="904">
        <f>+บ้านป้อม!I432</f>
        <v>0</v>
      </c>
      <c r="K377" s="904">
        <f>+บ้านป้อม!J432</f>
        <v>0</v>
      </c>
      <c r="L377" s="904">
        <f>+บ้านป้อม!K432</f>
        <v>0</v>
      </c>
    </row>
    <row r="378" spans="1:12" ht="24.6">
      <c r="A378" s="1493" t="s">
        <v>173</v>
      </c>
      <c r="B378" s="1494"/>
      <c r="C378" s="904">
        <f>ศรีคีรีมาศ!B745</f>
        <v>42</v>
      </c>
      <c r="D378" s="904">
        <f>ศรีคีรีมาศ!C745</f>
        <v>0</v>
      </c>
      <c r="E378" s="904">
        <f>ศรีคีรีมาศ!D745</f>
        <v>0</v>
      </c>
      <c r="F378" s="904">
        <f>ศรีคีรีมาศ!E745</f>
        <v>0</v>
      </c>
      <c r="G378" s="904">
        <f>ศรีคีรีมาศ!F745</f>
        <v>0</v>
      </c>
      <c r="H378" s="904">
        <f>ศรีคีรีมาศ!G745</f>
        <v>0</v>
      </c>
      <c r="I378" s="904" t="e">
        <f>ศรีคีรีมาศ!H745</f>
        <v>#DIV/0!</v>
      </c>
      <c r="J378" s="904">
        <f>ศรีคีรีมาศ!I745</f>
        <v>42</v>
      </c>
      <c r="K378" s="904">
        <f>ศรีคีรีมาศ!J745</f>
        <v>4</v>
      </c>
      <c r="L378" s="904">
        <f>ศรีคีรีมาศ!K745</f>
        <v>0</v>
      </c>
    </row>
    <row r="379" spans="1:12" ht="24.6">
      <c r="A379" s="1493" t="s">
        <v>174</v>
      </c>
      <c r="B379" s="1494"/>
      <c r="C379" s="904">
        <f>+สามพวง!B538</f>
        <v>170</v>
      </c>
      <c r="D379" s="904">
        <f>+สามพวง!C538</f>
        <v>46</v>
      </c>
      <c r="E379" s="904">
        <f>+สามพวง!D538</f>
        <v>0</v>
      </c>
      <c r="F379" s="904">
        <f>+สามพวง!E538</f>
        <v>0</v>
      </c>
      <c r="G379" s="904">
        <f>+สามพวง!F538</f>
        <v>0</v>
      </c>
      <c r="H379" s="904">
        <f>+สามพวง!G538</f>
        <v>0</v>
      </c>
      <c r="I379" s="905">
        <v>0</v>
      </c>
      <c r="J379" s="904">
        <f>+สามพวง!I538</f>
        <v>216</v>
      </c>
      <c r="K379" s="904">
        <f>+สามพวง!J538</f>
        <v>26</v>
      </c>
      <c r="L379" s="904">
        <f>+สามพวง!K538</f>
        <v>0</v>
      </c>
    </row>
    <row r="380" spans="1:12" ht="24.6">
      <c r="A380" s="1493" t="s">
        <v>175</v>
      </c>
      <c r="B380" s="1494"/>
      <c r="C380" s="912">
        <f>+หนองจิก!B691</f>
        <v>165</v>
      </c>
      <c r="D380" s="912">
        <f>+หนองจิก!C691</f>
        <v>0</v>
      </c>
      <c r="E380" s="912">
        <f>+หนองจิก!D691</f>
        <v>0</v>
      </c>
      <c r="F380" s="912">
        <f>+หนองจิก!E691</f>
        <v>0</v>
      </c>
      <c r="G380" s="912">
        <f>+หนองจิก!F691</f>
        <v>0</v>
      </c>
      <c r="H380" s="912">
        <f>+หนองจิก!G691</f>
        <v>0</v>
      </c>
      <c r="I380" s="912">
        <v>0</v>
      </c>
      <c r="J380" s="912">
        <f>+หนองจิก!I691</f>
        <v>165</v>
      </c>
      <c r="K380" s="912">
        <f>+หนองจิก!J691</f>
        <v>26</v>
      </c>
      <c r="L380" s="912">
        <f>+หนองจิก!K691</f>
        <v>0</v>
      </c>
    </row>
    <row r="381" spans="1:12" ht="24.6">
      <c r="A381" s="1493" t="s">
        <v>176</v>
      </c>
      <c r="B381" s="1494"/>
      <c r="C381" s="904">
        <f>+หนองกระดิ่ง!B323</f>
        <v>0</v>
      </c>
      <c r="D381" s="904">
        <f>+หนองกระดิ่ง!C323</f>
        <v>0</v>
      </c>
      <c r="E381" s="904">
        <f>+หนองกระดิ่ง!D323</f>
        <v>0</v>
      </c>
      <c r="F381" s="904">
        <f>+หนองกระดิ่ง!E323</f>
        <v>0</v>
      </c>
      <c r="G381" s="904">
        <f>+หนองกระดิ่ง!F323</f>
        <v>0</v>
      </c>
      <c r="H381" s="904">
        <f>+หนองกระดิ่ง!G323</f>
        <v>0</v>
      </c>
      <c r="I381" s="904">
        <v>0</v>
      </c>
      <c r="J381" s="904">
        <f>+หนองกระดิ่ง!I323</f>
        <v>0</v>
      </c>
      <c r="K381" s="904">
        <f>+หนองกระดิ่ง!J323</f>
        <v>0</v>
      </c>
      <c r="L381" s="904">
        <f>+หนองกระดิ่ง!K323</f>
        <v>0</v>
      </c>
    </row>
    <row r="382" spans="1:12" ht="24.6">
      <c r="A382" s="1493" t="s">
        <v>177</v>
      </c>
      <c r="B382" s="1494"/>
      <c r="C382" s="904">
        <f>+นาเชิงคีรี!B411</f>
        <v>0</v>
      </c>
      <c r="D382" s="904">
        <f>+นาเชิงคีรี!C411</f>
        <v>50</v>
      </c>
      <c r="E382" s="904">
        <f>+นาเชิงคีรี!D411</f>
        <v>0</v>
      </c>
      <c r="F382" s="904">
        <f>+นาเชิงคีรี!E411</f>
        <v>0</v>
      </c>
      <c r="G382" s="904">
        <f>+นาเชิงคีรี!F411</f>
        <v>0</v>
      </c>
      <c r="H382" s="904">
        <f>+นาเชิงคีรี!G411</f>
        <v>0</v>
      </c>
      <c r="I382" s="905"/>
      <c r="J382" s="904">
        <f>+นาเชิงคีรี!I411</f>
        <v>50</v>
      </c>
      <c r="K382" s="904">
        <f>+นาเชิงคีรี!J411</f>
        <v>10</v>
      </c>
      <c r="L382" s="905"/>
    </row>
    <row r="383" spans="1:12" ht="24.6">
      <c r="A383" s="1493" t="s">
        <v>178</v>
      </c>
      <c r="B383" s="1494"/>
      <c r="C383" s="904">
        <f>+บ้านน้ำพุ!B633</f>
        <v>0</v>
      </c>
      <c r="D383" s="904">
        <f>+บ้านน้ำพุ!C633</f>
        <v>0</v>
      </c>
      <c r="E383" s="904">
        <f>+บ้านน้ำพุ!D633</f>
        <v>0</v>
      </c>
      <c r="F383" s="904">
        <f>+บ้านน้ำพุ!E633</f>
        <v>0</v>
      </c>
      <c r="G383" s="904">
        <f>+บ้านน้ำพุ!F633</f>
        <v>0</v>
      </c>
      <c r="H383" s="904">
        <f>+บ้านน้ำพุ!G633</f>
        <v>0</v>
      </c>
      <c r="I383" s="904" t="e">
        <f>+บ้านน้ำพุ!H633</f>
        <v>#DIV/0!</v>
      </c>
      <c r="J383" s="904">
        <f>+บ้านน้ำพุ!I633</f>
        <v>0</v>
      </c>
      <c r="K383" s="904">
        <f>+บ้านน้ำพุ!J633</f>
        <v>0</v>
      </c>
      <c r="L383" s="904">
        <f>+บ้านน้ำพุ!K633</f>
        <v>0</v>
      </c>
    </row>
    <row r="384" spans="1:12" ht="24.6">
      <c r="A384" s="1493" t="s">
        <v>179</v>
      </c>
      <c r="B384" s="1494"/>
      <c r="C384" s="904">
        <f>+ทุ่งยางเมือง!B368</f>
        <v>299</v>
      </c>
      <c r="D384" s="904">
        <f>+ทุ่งยางเมือง!C368</f>
        <v>0</v>
      </c>
      <c r="E384" s="904">
        <f>+ทุ่งยางเมือง!D368</f>
        <v>0</v>
      </c>
      <c r="F384" s="904">
        <f>+ทุ่งยางเมือง!E368</f>
        <v>0</v>
      </c>
      <c r="G384" s="904">
        <f>+ทุ่งยางเมือง!F368</f>
        <v>0</v>
      </c>
      <c r="H384" s="904">
        <f>+ทุ่งยางเมือง!G368</f>
        <v>0</v>
      </c>
      <c r="I384" s="904">
        <v>0</v>
      </c>
      <c r="J384" s="904">
        <f>+ทุ่งยางเมือง!I368</f>
        <v>299</v>
      </c>
      <c r="K384" s="904">
        <f>+ทุ่งยางเมือง!J368</f>
        <v>49</v>
      </c>
      <c r="L384" s="904">
        <f>+ทุ่งยางเมือง!K368</f>
        <v>0</v>
      </c>
    </row>
    <row r="385" spans="1:12" ht="27">
      <c r="A385" s="907" t="s">
        <v>32</v>
      </c>
      <c r="B385" s="907" t="s">
        <v>180</v>
      </c>
      <c r="C385" s="916">
        <f t="shared" ref="C385:K385" si="15">SUM(C375:C384)</f>
        <v>678</v>
      </c>
      <c r="D385" s="916">
        <f t="shared" si="15"/>
        <v>96</v>
      </c>
      <c r="E385" s="916">
        <f t="shared" si="15"/>
        <v>0</v>
      </c>
      <c r="F385" s="916">
        <f t="shared" si="15"/>
        <v>0</v>
      </c>
      <c r="G385" s="916">
        <f t="shared" si="15"/>
        <v>0</v>
      </c>
      <c r="H385" s="916">
        <f t="shared" si="15"/>
        <v>0</v>
      </c>
      <c r="I385" s="924" t="e">
        <f>+L385/H385</f>
        <v>#DIV/0!</v>
      </c>
      <c r="J385" s="916">
        <f t="shared" si="15"/>
        <v>774</v>
      </c>
      <c r="K385" s="916">
        <f t="shared" si="15"/>
        <v>116</v>
      </c>
      <c r="L385" s="909">
        <f>SUM(L375:L384)</f>
        <v>0</v>
      </c>
    </row>
    <row r="392" spans="1:12" ht="24.6">
      <c r="A392" s="1505" t="s">
        <v>382</v>
      </c>
      <c r="B392" s="1506"/>
      <c r="C392" s="1506"/>
      <c r="D392" s="1506"/>
      <c r="E392" s="1506"/>
      <c r="F392" s="1506"/>
      <c r="G392" s="1506"/>
      <c r="H392" s="1506"/>
      <c r="I392" s="1506"/>
      <c r="J392" s="1506"/>
    </row>
    <row r="393" spans="1:12" ht="24.6">
      <c r="A393" s="1505" t="s">
        <v>386</v>
      </c>
      <c r="B393" s="1505"/>
      <c r="C393" s="1505"/>
      <c r="D393" s="1505"/>
      <c r="E393" s="1505"/>
      <c r="F393" s="1505"/>
      <c r="G393" s="1505"/>
      <c r="H393" s="1505"/>
      <c r="I393" s="1505"/>
      <c r="J393" s="1505"/>
    </row>
    <row r="394" spans="1:12" ht="24.6">
      <c r="A394" s="1505" t="s">
        <v>167</v>
      </c>
      <c r="B394" s="1506"/>
      <c r="C394" s="1506"/>
      <c r="D394" s="1506"/>
      <c r="E394" s="1506"/>
      <c r="F394" s="1506"/>
      <c r="G394" s="1506"/>
      <c r="H394" s="1506"/>
      <c r="I394" s="1506"/>
      <c r="J394" s="1506"/>
    </row>
    <row r="395" spans="1:12" ht="24.6">
      <c r="A395" s="1505" t="s">
        <v>300</v>
      </c>
      <c r="B395" s="1506"/>
      <c r="C395" s="1506"/>
      <c r="D395" s="1506"/>
      <c r="E395" s="1506"/>
      <c r="F395" s="1506"/>
      <c r="G395" s="1506"/>
      <c r="H395" s="1506"/>
      <c r="I395" s="1506"/>
      <c r="J395" s="1506"/>
    </row>
    <row r="396" spans="1:12" ht="24.6">
      <c r="A396" s="1495"/>
      <c r="B396" s="1495"/>
      <c r="C396" s="1495"/>
      <c r="D396" s="1495"/>
      <c r="E396" s="1495"/>
      <c r="F396" s="1495"/>
      <c r="G396" s="1495"/>
      <c r="H396" s="1495"/>
      <c r="I396" s="1495"/>
      <c r="J396" s="1495"/>
      <c r="K396" s="1495"/>
      <c r="L396" s="1495"/>
    </row>
    <row r="397" spans="1:12" ht="24.6">
      <c r="A397" s="1496" t="s">
        <v>169</v>
      </c>
      <c r="B397" s="1497"/>
      <c r="C397" s="892"/>
      <c r="D397" s="1502" t="s">
        <v>50</v>
      </c>
      <c r="E397" s="1502"/>
      <c r="F397" s="1503"/>
      <c r="G397" s="1503"/>
      <c r="H397" s="1503"/>
      <c r="I397" s="1504"/>
      <c r="J397" s="892"/>
      <c r="K397" s="893" t="s">
        <v>202</v>
      </c>
      <c r="L397" s="894"/>
    </row>
    <row r="398" spans="1:12" ht="24.6">
      <c r="A398" s="1498"/>
      <c r="B398" s="1499"/>
      <c r="C398" s="895" t="s">
        <v>2</v>
      </c>
      <c r="D398" s="896" t="s">
        <v>5</v>
      </c>
      <c r="E398" s="897" t="s">
        <v>6</v>
      </c>
      <c r="F398" s="897" t="s">
        <v>7</v>
      </c>
      <c r="G398" s="897" t="s">
        <v>8</v>
      </c>
      <c r="H398" s="897" t="s">
        <v>9</v>
      </c>
      <c r="I398" s="897" t="s">
        <v>10</v>
      </c>
      <c r="J398" s="898" t="s">
        <v>11</v>
      </c>
      <c r="K398" s="899" t="s">
        <v>203</v>
      </c>
      <c r="L398" s="898" t="s">
        <v>204</v>
      </c>
    </row>
    <row r="399" spans="1:12" ht="24.6">
      <c r="A399" s="1498"/>
      <c r="B399" s="1499"/>
      <c r="C399" s="895" t="s">
        <v>4</v>
      </c>
      <c r="D399" s="895" t="s">
        <v>13</v>
      </c>
      <c r="E399" s="898" t="s">
        <v>51</v>
      </c>
      <c r="F399" s="898" t="s">
        <v>15</v>
      </c>
      <c r="G399" s="898" t="s">
        <v>16</v>
      </c>
      <c r="H399" s="898" t="s">
        <v>17</v>
      </c>
      <c r="I399" s="898" t="s">
        <v>18</v>
      </c>
      <c r="J399" s="898" t="s">
        <v>19</v>
      </c>
      <c r="K399" s="900"/>
      <c r="L399" s="900"/>
    </row>
    <row r="400" spans="1:12" ht="24.6">
      <c r="A400" s="1500"/>
      <c r="B400" s="1501"/>
      <c r="C400" s="901" t="s">
        <v>12</v>
      </c>
      <c r="D400" s="901" t="s">
        <v>12</v>
      </c>
      <c r="E400" s="902" t="s">
        <v>12</v>
      </c>
      <c r="F400" s="902" t="s">
        <v>12</v>
      </c>
      <c r="G400" s="902" t="s">
        <v>12</v>
      </c>
      <c r="H400" s="902" t="s">
        <v>12</v>
      </c>
      <c r="I400" s="902" t="s">
        <v>20</v>
      </c>
      <c r="J400" s="902" t="s">
        <v>12</v>
      </c>
      <c r="K400" s="903"/>
      <c r="L400" s="903"/>
    </row>
    <row r="401" spans="1:12" ht="24.6">
      <c r="A401" s="1493" t="s">
        <v>170</v>
      </c>
      <c r="B401" s="1494"/>
      <c r="C401" s="904">
        <f>+โตนด!B790</f>
        <v>0</v>
      </c>
      <c r="D401" s="904">
        <f>+โตนด!C790</f>
        <v>0</v>
      </c>
      <c r="E401" s="904">
        <f>+โตนด!D790</f>
        <v>0</v>
      </c>
      <c r="F401" s="904">
        <f>+โตนด!E790</f>
        <v>0</v>
      </c>
      <c r="G401" s="904">
        <f>+โตนด!F790</f>
        <v>0</v>
      </c>
      <c r="H401" s="904">
        <f>+โตนด!G790</f>
        <v>0</v>
      </c>
      <c r="I401" s="904" t="e">
        <f>+โตนด!H790</f>
        <v>#DIV/0!</v>
      </c>
      <c r="J401" s="904">
        <f>+โตนด!I790</f>
        <v>0</v>
      </c>
      <c r="K401" s="904">
        <f>+โตนด!J790</f>
        <v>0</v>
      </c>
      <c r="L401" s="904">
        <f>+โตนด!K790</f>
        <v>0</v>
      </c>
    </row>
    <row r="402" spans="1:12" ht="24.6">
      <c r="A402" s="1493" t="s">
        <v>171</v>
      </c>
      <c r="B402" s="1494"/>
      <c r="C402" s="904">
        <v>0</v>
      </c>
      <c r="D402" s="904">
        <v>0</v>
      </c>
      <c r="E402" s="904">
        <v>0</v>
      </c>
      <c r="F402" s="904">
        <v>0</v>
      </c>
      <c r="G402" s="904">
        <v>0</v>
      </c>
      <c r="H402" s="904">
        <v>0</v>
      </c>
      <c r="I402" s="904">
        <v>0</v>
      </c>
      <c r="J402" s="904">
        <v>0</v>
      </c>
      <c r="K402" s="918"/>
      <c r="L402" s="904">
        <v>0</v>
      </c>
    </row>
    <row r="403" spans="1:12" ht="24.6">
      <c r="A403" s="1493" t="s">
        <v>172</v>
      </c>
      <c r="B403" s="1494"/>
      <c r="C403" s="904">
        <f>+บ้านป้อม!B566</f>
        <v>0</v>
      </c>
      <c r="D403" s="904">
        <f>+บ้านป้อม!C566</f>
        <v>0</v>
      </c>
      <c r="E403" s="904">
        <f>+บ้านป้อม!D566</f>
        <v>0</v>
      </c>
      <c r="F403" s="904">
        <f>+บ้านป้อม!E566</f>
        <v>0</v>
      </c>
      <c r="G403" s="904">
        <f>+บ้านป้อม!F566</f>
        <v>0</v>
      </c>
      <c r="H403" s="904">
        <f>+บ้านป้อม!G566</f>
        <v>0</v>
      </c>
      <c r="I403" s="904" t="e">
        <f>+บ้านป้อม!H566</f>
        <v>#DIV/0!</v>
      </c>
      <c r="J403" s="904">
        <f>+บ้านป้อม!I566</f>
        <v>0</v>
      </c>
      <c r="K403" s="904">
        <v>0</v>
      </c>
      <c r="L403" s="904">
        <v>0</v>
      </c>
    </row>
    <row r="404" spans="1:12" ht="24.6">
      <c r="A404" s="1493" t="s">
        <v>173</v>
      </c>
      <c r="B404" s="1494"/>
      <c r="C404" s="904">
        <v>0</v>
      </c>
      <c r="D404" s="904">
        <v>0</v>
      </c>
      <c r="E404" s="904">
        <v>0</v>
      </c>
      <c r="F404" s="904">
        <v>0</v>
      </c>
      <c r="G404" s="904">
        <v>0</v>
      </c>
      <c r="H404" s="904">
        <v>0</v>
      </c>
      <c r="I404" s="904">
        <v>0</v>
      </c>
      <c r="J404" s="904">
        <v>0</v>
      </c>
      <c r="K404" s="918"/>
      <c r="L404" s="904">
        <v>0</v>
      </c>
    </row>
    <row r="405" spans="1:12" ht="24.6">
      <c r="A405" s="1493" t="s">
        <v>174</v>
      </c>
      <c r="B405" s="1494"/>
      <c r="C405" s="904">
        <f>+สามพวง!B668</f>
        <v>0</v>
      </c>
      <c r="D405" s="904">
        <f>+สามพวง!C668</f>
        <v>0</v>
      </c>
      <c r="E405" s="904">
        <f>+สามพวง!D668</f>
        <v>0</v>
      </c>
      <c r="F405" s="904">
        <f>+สามพวง!E668</f>
        <v>0</v>
      </c>
      <c r="G405" s="904">
        <f>+สามพวง!F668</f>
        <v>0</v>
      </c>
      <c r="H405" s="904">
        <f>+สามพวง!G668</f>
        <v>0</v>
      </c>
      <c r="I405" s="904">
        <v>0</v>
      </c>
      <c r="J405" s="904">
        <f>+สามพวง!I668</f>
        <v>0</v>
      </c>
      <c r="K405" s="904">
        <f>+สามพวง!J668</f>
        <v>0</v>
      </c>
      <c r="L405" s="904">
        <f>+สามพวง!K668</f>
        <v>0</v>
      </c>
    </row>
    <row r="406" spans="1:12" ht="24.6">
      <c r="A406" s="1493" t="s">
        <v>175</v>
      </c>
      <c r="B406" s="1494"/>
      <c r="C406" s="904">
        <f>+หนองจิก!B974</f>
        <v>0</v>
      </c>
      <c r="D406" s="904">
        <f>+หนองจิก!C974</f>
        <v>0</v>
      </c>
      <c r="E406" s="904">
        <f>+หนองจิก!D974</f>
        <v>0</v>
      </c>
      <c r="F406" s="904">
        <f>+หนองจิก!E974</f>
        <v>0</v>
      </c>
      <c r="G406" s="904">
        <f>+หนองจิก!F974</f>
        <v>0</v>
      </c>
      <c r="H406" s="904">
        <f>+หนองจิก!G974</f>
        <v>0</v>
      </c>
      <c r="I406" s="904" t="e">
        <f>+หนองจิก!H974</f>
        <v>#DIV/0!</v>
      </c>
      <c r="J406" s="904">
        <f>+หนองจิก!I974</f>
        <v>0</v>
      </c>
      <c r="K406" s="904">
        <f>+หนองจิก!J974</f>
        <v>0</v>
      </c>
      <c r="L406" s="904">
        <f>+หนองจิก!K974</f>
        <v>0</v>
      </c>
    </row>
    <row r="407" spans="1:12" ht="24.6">
      <c r="A407" s="1493" t="s">
        <v>176</v>
      </c>
      <c r="B407" s="1494"/>
      <c r="C407" s="904">
        <v>0</v>
      </c>
      <c r="D407" s="904">
        <v>0</v>
      </c>
      <c r="E407" s="904">
        <v>0</v>
      </c>
      <c r="F407" s="904">
        <v>0</v>
      </c>
      <c r="G407" s="904">
        <v>0</v>
      </c>
      <c r="H407" s="904">
        <v>0</v>
      </c>
      <c r="I407" s="904">
        <v>0</v>
      </c>
      <c r="J407" s="904">
        <v>0</v>
      </c>
      <c r="K407" s="904"/>
      <c r="L407" s="904">
        <v>0</v>
      </c>
    </row>
    <row r="408" spans="1:12" ht="24.6">
      <c r="A408" s="1493" t="s">
        <v>177</v>
      </c>
      <c r="B408" s="1494"/>
      <c r="C408" s="904">
        <v>0</v>
      </c>
      <c r="D408" s="904">
        <v>0</v>
      </c>
      <c r="E408" s="904">
        <v>0</v>
      </c>
      <c r="F408" s="904">
        <v>0</v>
      </c>
      <c r="G408" s="904">
        <v>0</v>
      </c>
      <c r="H408" s="904">
        <v>0</v>
      </c>
      <c r="I408" s="904">
        <v>0</v>
      </c>
      <c r="J408" s="904">
        <v>0</v>
      </c>
      <c r="K408" s="918"/>
      <c r="L408" s="904">
        <v>0</v>
      </c>
    </row>
    <row r="409" spans="1:12" ht="24.6">
      <c r="A409" s="1493" t="s">
        <v>178</v>
      </c>
      <c r="B409" s="1494"/>
      <c r="C409" s="904">
        <f>+บ้านน้ำพุ!B505</f>
        <v>0</v>
      </c>
      <c r="D409" s="904">
        <f>+บ้านน้ำพุ!C505</f>
        <v>0</v>
      </c>
      <c r="E409" s="904">
        <f>+บ้านน้ำพุ!D505</f>
        <v>0</v>
      </c>
      <c r="F409" s="904">
        <f>+บ้านน้ำพุ!E505</f>
        <v>0</v>
      </c>
      <c r="G409" s="904">
        <f>+บ้านน้ำพุ!F505</f>
        <v>0</v>
      </c>
      <c r="H409" s="904">
        <f>+บ้านน้ำพุ!G505</f>
        <v>0</v>
      </c>
      <c r="I409" s="904" t="e">
        <f>+บ้านน้ำพุ!H505</f>
        <v>#DIV/0!</v>
      </c>
      <c r="J409" s="904">
        <f>+บ้านน้ำพุ!I505</f>
        <v>0</v>
      </c>
      <c r="K409" s="904"/>
      <c r="L409" s="904">
        <f>+บ้านน้ำพุ!K505</f>
        <v>0</v>
      </c>
    </row>
    <row r="410" spans="1:12" ht="24.6">
      <c r="A410" s="1493" t="s">
        <v>179</v>
      </c>
      <c r="B410" s="1494"/>
      <c r="C410" s="904">
        <f>+ทุ่งยางเมือง!B502</f>
        <v>0</v>
      </c>
      <c r="D410" s="904">
        <f>+ทุ่งยางเมือง!C502</f>
        <v>0</v>
      </c>
      <c r="E410" s="904">
        <f>+ทุ่งยางเมือง!D502</f>
        <v>0</v>
      </c>
      <c r="F410" s="904">
        <f>+ทุ่งยางเมือง!E502</f>
        <v>0</v>
      </c>
      <c r="G410" s="904">
        <f>+ทุ่งยางเมือง!F502</f>
        <v>0</v>
      </c>
      <c r="H410" s="904">
        <f>+ทุ่งยางเมือง!G502</f>
        <v>0</v>
      </c>
      <c r="I410" s="904" t="e">
        <f>+ทุ่งยางเมือง!H502</f>
        <v>#DIV/0!</v>
      </c>
      <c r="J410" s="904">
        <f>+ทุ่งยางเมือง!I502</f>
        <v>0</v>
      </c>
      <c r="K410" s="904">
        <f>+ทุ่งยางเมือง!J502</f>
        <v>0</v>
      </c>
      <c r="L410" s="904" t="e">
        <f>+H410*I410</f>
        <v>#DIV/0!</v>
      </c>
    </row>
    <row r="411" spans="1:12" ht="27">
      <c r="A411" s="907" t="s">
        <v>32</v>
      </c>
      <c r="B411" s="907" t="s">
        <v>180</v>
      </c>
      <c r="C411" s="915">
        <f t="shared" ref="C411:H411" si="16">SUM(C401:C410)</f>
        <v>0</v>
      </c>
      <c r="D411" s="915">
        <f t="shared" si="16"/>
        <v>0</v>
      </c>
      <c r="E411" s="915">
        <f t="shared" si="16"/>
        <v>0</v>
      </c>
      <c r="F411" s="915">
        <f t="shared" si="16"/>
        <v>0</v>
      </c>
      <c r="G411" s="915">
        <f t="shared" si="16"/>
        <v>0</v>
      </c>
      <c r="H411" s="915">
        <f t="shared" si="16"/>
        <v>0</v>
      </c>
      <c r="I411" s="924" t="e">
        <f>+L411/H411</f>
        <v>#DIV/0!</v>
      </c>
      <c r="J411" s="915">
        <f>SUM(J401:J410)</f>
        <v>0</v>
      </c>
      <c r="K411" s="925">
        <f>SUM(K401:K410)</f>
        <v>0</v>
      </c>
      <c r="L411" s="909" t="e">
        <f>SUM(L401:L410)</f>
        <v>#DIV/0!</v>
      </c>
    </row>
    <row r="418" spans="1:12" ht="24.6">
      <c r="A418" s="1505" t="s">
        <v>382</v>
      </c>
      <c r="B418" s="1506"/>
      <c r="C418" s="1506"/>
      <c r="D418" s="1506"/>
      <c r="E418" s="1506"/>
      <c r="F418" s="1506"/>
      <c r="G418" s="1506"/>
      <c r="H418" s="1506"/>
      <c r="I418" s="1506"/>
      <c r="J418" s="1506"/>
    </row>
    <row r="419" spans="1:12" ht="24.6">
      <c r="A419" s="1505" t="s">
        <v>386</v>
      </c>
      <c r="B419" s="1505"/>
      <c r="C419" s="1505"/>
      <c r="D419" s="1505"/>
      <c r="E419" s="1505"/>
      <c r="F419" s="1505"/>
      <c r="G419" s="1505"/>
      <c r="H419" s="1505"/>
      <c r="I419" s="1505"/>
      <c r="J419" s="1505"/>
    </row>
    <row r="420" spans="1:12" ht="24.6">
      <c r="A420" s="1505" t="s">
        <v>167</v>
      </c>
      <c r="B420" s="1506"/>
      <c r="C420" s="1506"/>
      <c r="D420" s="1506"/>
      <c r="E420" s="1506"/>
      <c r="F420" s="1506"/>
      <c r="G420" s="1506"/>
      <c r="H420" s="1506"/>
      <c r="I420" s="1506"/>
      <c r="J420" s="1506"/>
    </row>
    <row r="421" spans="1:12" ht="24.6">
      <c r="A421" s="1505" t="s">
        <v>214</v>
      </c>
      <c r="B421" s="1506"/>
      <c r="C421" s="1506"/>
      <c r="D421" s="1506"/>
      <c r="E421" s="1506"/>
      <c r="F421" s="1506"/>
      <c r="G421" s="1506"/>
      <c r="H421" s="1506"/>
      <c r="I421" s="1506"/>
      <c r="J421" s="1506"/>
    </row>
    <row r="422" spans="1:12" ht="24.6">
      <c r="A422" s="890"/>
      <c r="B422" s="737"/>
      <c r="C422" s="735"/>
      <c r="D422" s="735"/>
      <c r="E422" s="735"/>
      <c r="F422" s="919"/>
      <c r="G422" s="919"/>
      <c r="H422" s="919"/>
      <c r="I422" s="919"/>
      <c r="J422" s="735"/>
    </row>
    <row r="423" spans="1:12" ht="24.6">
      <c r="A423" s="1496" t="s">
        <v>169</v>
      </c>
      <c r="B423" s="1497"/>
      <c r="C423" s="892"/>
      <c r="D423" s="1502" t="s">
        <v>50</v>
      </c>
      <c r="E423" s="1502"/>
      <c r="F423" s="1503"/>
      <c r="G423" s="1503"/>
      <c r="H423" s="1503"/>
      <c r="I423" s="1504"/>
      <c r="J423" s="892"/>
      <c r="K423" s="893" t="s">
        <v>202</v>
      </c>
      <c r="L423" s="894"/>
    </row>
    <row r="424" spans="1:12" ht="24.6">
      <c r="A424" s="1498"/>
      <c r="B424" s="1499"/>
      <c r="C424" s="895" t="s">
        <v>2</v>
      </c>
      <c r="D424" s="896" t="s">
        <v>5</v>
      </c>
      <c r="E424" s="897" t="s">
        <v>6</v>
      </c>
      <c r="F424" s="897" t="s">
        <v>7</v>
      </c>
      <c r="G424" s="897" t="s">
        <v>8</v>
      </c>
      <c r="H424" s="897" t="s">
        <v>9</v>
      </c>
      <c r="I424" s="897" t="s">
        <v>10</v>
      </c>
      <c r="J424" s="898" t="s">
        <v>11</v>
      </c>
      <c r="K424" s="899" t="s">
        <v>203</v>
      </c>
      <c r="L424" s="898" t="s">
        <v>204</v>
      </c>
    </row>
    <row r="425" spans="1:12" ht="24.6">
      <c r="A425" s="1498"/>
      <c r="B425" s="1499"/>
      <c r="C425" s="895" t="s">
        <v>4</v>
      </c>
      <c r="D425" s="895" t="s">
        <v>13</v>
      </c>
      <c r="E425" s="898" t="s">
        <v>51</v>
      </c>
      <c r="F425" s="898" t="s">
        <v>15</v>
      </c>
      <c r="G425" s="898" t="s">
        <v>16</v>
      </c>
      <c r="H425" s="898" t="s">
        <v>17</v>
      </c>
      <c r="I425" s="898" t="s">
        <v>18</v>
      </c>
      <c r="J425" s="898" t="s">
        <v>19</v>
      </c>
      <c r="K425" s="900"/>
      <c r="L425" s="900"/>
    </row>
    <row r="426" spans="1:12" ht="24.6">
      <c r="A426" s="1500"/>
      <c r="B426" s="1501"/>
      <c r="C426" s="901" t="s">
        <v>12</v>
      </c>
      <c r="D426" s="901" t="s">
        <v>12</v>
      </c>
      <c r="E426" s="902" t="s">
        <v>12</v>
      </c>
      <c r="F426" s="902" t="s">
        <v>12</v>
      </c>
      <c r="G426" s="902" t="s">
        <v>12</v>
      </c>
      <c r="H426" s="902" t="s">
        <v>12</v>
      </c>
      <c r="I426" s="902" t="s">
        <v>20</v>
      </c>
      <c r="J426" s="902" t="s">
        <v>12</v>
      </c>
      <c r="K426" s="903"/>
      <c r="L426" s="903"/>
    </row>
    <row r="427" spans="1:12" ht="24.6">
      <c r="A427" s="1493" t="s">
        <v>170</v>
      </c>
      <c r="B427" s="1494"/>
      <c r="C427" s="904">
        <v>0</v>
      </c>
      <c r="D427" s="904">
        <v>0</v>
      </c>
      <c r="E427" s="904">
        <v>0</v>
      </c>
      <c r="F427" s="904">
        <v>0</v>
      </c>
      <c r="G427" s="904">
        <v>0</v>
      </c>
      <c r="H427" s="904">
        <v>0</v>
      </c>
      <c r="I427" s="904">
        <v>0</v>
      </c>
      <c r="J427" s="904">
        <v>0</v>
      </c>
      <c r="K427" s="918"/>
      <c r="L427" s="904">
        <v>0</v>
      </c>
    </row>
    <row r="428" spans="1:12" ht="24.6">
      <c r="A428" s="1493" t="s">
        <v>171</v>
      </c>
      <c r="B428" s="1494"/>
      <c r="C428" s="904">
        <v>0</v>
      </c>
      <c r="D428" s="904">
        <v>0</v>
      </c>
      <c r="E428" s="904">
        <v>0</v>
      </c>
      <c r="F428" s="904">
        <v>0</v>
      </c>
      <c r="G428" s="904">
        <v>0</v>
      </c>
      <c r="H428" s="904">
        <v>0</v>
      </c>
      <c r="I428" s="904">
        <v>0</v>
      </c>
      <c r="J428" s="904">
        <v>0</v>
      </c>
      <c r="K428" s="918"/>
      <c r="L428" s="904">
        <v>0</v>
      </c>
    </row>
    <row r="429" spans="1:12" ht="24.6">
      <c r="A429" s="1493" t="s">
        <v>172</v>
      </c>
      <c r="B429" s="1494"/>
      <c r="C429" s="904">
        <v>0</v>
      </c>
      <c r="D429" s="904">
        <v>0</v>
      </c>
      <c r="E429" s="904">
        <v>0</v>
      </c>
      <c r="F429" s="904">
        <v>0</v>
      </c>
      <c r="G429" s="904">
        <v>0</v>
      </c>
      <c r="H429" s="904">
        <v>0</v>
      </c>
      <c r="I429" s="904">
        <v>0</v>
      </c>
      <c r="J429" s="904">
        <v>0</v>
      </c>
      <c r="K429" s="918"/>
      <c r="L429" s="904">
        <v>0</v>
      </c>
    </row>
    <row r="430" spans="1:12" ht="24.6">
      <c r="A430" s="1493" t="s">
        <v>173</v>
      </c>
      <c r="B430" s="1494"/>
      <c r="C430" s="904"/>
      <c r="D430" s="904"/>
      <c r="E430" s="904"/>
      <c r="F430" s="904"/>
      <c r="G430" s="904"/>
      <c r="H430" s="904"/>
      <c r="I430" s="904"/>
      <c r="J430" s="904"/>
      <c r="K430" s="904"/>
      <c r="L430" s="904"/>
    </row>
    <row r="431" spans="1:12" ht="24.6">
      <c r="A431" s="1493" t="s">
        <v>174</v>
      </c>
      <c r="B431" s="1494"/>
      <c r="C431" s="904">
        <f>+สามพวง!B793</f>
        <v>0</v>
      </c>
      <c r="D431" s="904">
        <f>+สามพวง!C793</f>
        <v>0</v>
      </c>
      <c r="E431" s="904">
        <f>+สามพวง!D793</f>
        <v>0</v>
      </c>
      <c r="F431" s="904">
        <f>+สามพวง!E793</f>
        <v>0</v>
      </c>
      <c r="G431" s="904">
        <f>+สามพวง!F793</f>
        <v>0</v>
      </c>
      <c r="H431" s="904">
        <f>+สามพวง!G793</f>
        <v>0</v>
      </c>
      <c r="I431" s="904" t="e">
        <f>+สามพวง!H793</f>
        <v>#DIV/0!</v>
      </c>
      <c r="J431" s="904">
        <f>+สามพวง!I793</f>
        <v>0</v>
      </c>
      <c r="K431" s="904">
        <f>+สามพวง!J793</f>
        <v>0</v>
      </c>
      <c r="L431" s="904" t="e">
        <f>+H431*I431</f>
        <v>#DIV/0!</v>
      </c>
    </row>
    <row r="432" spans="1:12" ht="24.6">
      <c r="A432" s="1493" t="s">
        <v>175</v>
      </c>
      <c r="B432" s="1494"/>
      <c r="C432" s="904">
        <v>0</v>
      </c>
      <c r="D432" s="904">
        <v>0</v>
      </c>
      <c r="E432" s="904">
        <v>0</v>
      </c>
      <c r="F432" s="904">
        <v>0</v>
      </c>
      <c r="G432" s="904">
        <v>0</v>
      </c>
      <c r="H432" s="904">
        <v>0</v>
      </c>
      <c r="I432" s="904">
        <v>0</v>
      </c>
      <c r="J432" s="904">
        <v>0</v>
      </c>
      <c r="K432" s="918"/>
      <c r="L432" s="904">
        <v>0</v>
      </c>
    </row>
    <row r="433" spans="1:12" ht="24.6">
      <c r="A433" s="1493" t="s">
        <v>176</v>
      </c>
      <c r="B433" s="1494"/>
      <c r="C433" s="904">
        <v>0</v>
      </c>
      <c r="D433" s="904">
        <v>0</v>
      </c>
      <c r="E433" s="904">
        <v>0</v>
      </c>
      <c r="F433" s="904">
        <v>0</v>
      </c>
      <c r="G433" s="904">
        <v>0</v>
      </c>
      <c r="H433" s="904">
        <v>0</v>
      </c>
      <c r="I433" s="904">
        <v>0</v>
      </c>
      <c r="J433" s="904">
        <v>0</v>
      </c>
      <c r="K433" s="918"/>
      <c r="L433" s="904">
        <v>0</v>
      </c>
    </row>
    <row r="434" spans="1:12" ht="24.6">
      <c r="A434" s="1493" t="s">
        <v>177</v>
      </c>
      <c r="B434" s="1494"/>
      <c r="C434" s="904">
        <f>+นาเชิงคีรี!B790</f>
        <v>0</v>
      </c>
      <c r="D434" s="904">
        <f>+นาเชิงคีรี!C790</f>
        <v>0</v>
      </c>
      <c r="E434" s="904">
        <f>+นาเชิงคีรี!D790</f>
        <v>0</v>
      </c>
      <c r="F434" s="904">
        <f>+นาเชิงคีรี!E790</f>
        <v>0</v>
      </c>
      <c r="G434" s="904">
        <f>+นาเชิงคีรี!F790</f>
        <v>0</v>
      </c>
      <c r="H434" s="904">
        <f>+นาเชิงคีรี!G790</f>
        <v>0</v>
      </c>
      <c r="I434" s="904">
        <v>0</v>
      </c>
      <c r="J434" s="904">
        <f>+นาเชิงคีรี!I790</f>
        <v>0</v>
      </c>
      <c r="K434" s="904">
        <f>+นาเชิงคีรี!J790</f>
        <v>0</v>
      </c>
      <c r="L434" s="904">
        <f>+นาเชิงคีรี!K790</f>
        <v>0</v>
      </c>
    </row>
    <row r="435" spans="1:12" ht="24.6">
      <c r="A435" s="1493" t="s">
        <v>178</v>
      </c>
      <c r="B435" s="1494"/>
      <c r="C435" s="904">
        <v>0</v>
      </c>
      <c r="D435" s="904">
        <v>0</v>
      </c>
      <c r="E435" s="904">
        <f>+บ้านน้ำพุ!D697</f>
        <v>0</v>
      </c>
      <c r="F435" s="904">
        <f>+บ้านน้ำพุ!E697</f>
        <v>0</v>
      </c>
      <c r="G435" s="904">
        <f>+บ้านน้ำพุ!F697</f>
        <v>0</v>
      </c>
      <c r="H435" s="904">
        <v>0</v>
      </c>
      <c r="I435" s="904">
        <v>0</v>
      </c>
      <c r="J435" s="904">
        <v>0</v>
      </c>
      <c r="K435" s="904">
        <v>0</v>
      </c>
      <c r="L435" s="904">
        <v>0</v>
      </c>
    </row>
    <row r="436" spans="1:12" ht="24.6">
      <c r="A436" s="1493" t="s">
        <v>179</v>
      </c>
      <c r="B436" s="1494"/>
      <c r="C436" s="904">
        <v>0</v>
      </c>
      <c r="D436" s="904">
        <v>0</v>
      </c>
      <c r="E436" s="904">
        <v>0</v>
      </c>
      <c r="F436" s="904">
        <v>0</v>
      </c>
      <c r="G436" s="904">
        <v>0</v>
      </c>
      <c r="H436" s="904">
        <v>0</v>
      </c>
      <c r="I436" s="904">
        <v>0</v>
      </c>
      <c r="J436" s="904">
        <v>0</v>
      </c>
      <c r="K436" s="918"/>
      <c r="L436" s="904">
        <v>0</v>
      </c>
    </row>
    <row r="437" spans="1:12" ht="27">
      <c r="A437" s="907" t="s">
        <v>32</v>
      </c>
      <c r="B437" s="907" t="s">
        <v>180</v>
      </c>
      <c r="C437" s="924">
        <f t="shared" ref="C437:K437" si="17">SUM(C427:C436)</f>
        <v>0</v>
      </c>
      <c r="D437" s="924">
        <f t="shared" si="17"/>
        <v>0</v>
      </c>
      <c r="E437" s="924">
        <f t="shared" si="17"/>
        <v>0</v>
      </c>
      <c r="F437" s="924">
        <f t="shared" si="17"/>
        <v>0</v>
      </c>
      <c r="G437" s="924">
        <f t="shared" si="17"/>
        <v>0</v>
      </c>
      <c r="H437" s="924">
        <f t="shared" si="17"/>
        <v>0</v>
      </c>
      <c r="I437" s="924" t="e">
        <f>+L437/H437</f>
        <v>#DIV/0!</v>
      </c>
      <c r="J437" s="924">
        <f t="shared" si="17"/>
        <v>0</v>
      </c>
      <c r="K437" s="924">
        <f t="shared" si="17"/>
        <v>0</v>
      </c>
      <c r="L437" s="909" t="e">
        <f>SUM(L427:L436)</f>
        <v>#DIV/0!</v>
      </c>
    </row>
    <row r="444" spans="1:12" ht="24.6">
      <c r="A444" s="1505" t="s">
        <v>382</v>
      </c>
      <c r="B444" s="1506"/>
      <c r="C444" s="1506"/>
      <c r="D444" s="1506"/>
      <c r="E444" s="1506"/>
      <c r="F444" s="1506"/>
      <c r="G444" s="1506"/>
      <c r="H444" s="1506"/>
      <c r="I444" s="1506"/>
      <c r="J444" s="1506"/>
    </row>
    <row r="445" spans="1:12" ht="24.6">
      <c r="A445" s="1505" t="s">
        <v>386</v>
      </c>
      <c r="B445" s="1505"/>
      <c r="C445" s="1505"/>
      <c r="D445" s="1505"/>
      <c r="E445" s="1505"/>
      <c r="F445" s="1505"/>
      <c r="G445" s="1505"/>
      <c r="H445" s="1505"/>
      <c r="I445" s="1505"/>
      <c r="J445" s="1505"/>
    </row>
    <row r="446" spans="1:12" ht="24.6">
      <c r="A446" s="1505" t="s">
        <v>167</v>
      </c>
      <c r="B446" s="1506"/>
      <c r="C446" s="1506"/>
      <c r="D446" s="1506"/>
      <c r="E446" s="1506"/>
      <c r="F446" s="1506"/>
      <c r="G446" s="1506"/>
      <c r="H446" s="1506"/>
      <c r="I446" s="1506"/>
      <c r="J446" s="1506"/>
    </row>
    <row r="447" spans="1:12" ht="24.6">
      <c r="A447" s="1505" t="s">
        <v>288</v>
      </c>
      <c r="B447" s="1506"/>
      <c r="C447" s="1506"/>
      <c r="D447" s="1506"/>
      <c r="E447" s="1506"/>
      <c r="F447" s="1506"/>
      <c r="G447" s="1506"/>
      <c r="H447" s="1506"/>
      <c r="I447" s="1506"/>
      <c r="J447" s="1506"/>
    </row>
    <row r="448" spans="1:12" ht="24.6">
      <c r="A448" s="1495"/>
      <c r="B448" s="1495"/>
      <c r="C448" s="1495"/>
      <c r="D448" s="1495"/>
      <c r="E448" s="1495"/>
      <c r="F448" s="1495"/>
      <c r="G448" s="1495"/>
      <c r="H448" s="1495"/>
      <c r="I448" s="1495"/>
      <c r="J448" s="1495"/>
      <c r="K448" s="1495"/>
      <c r="L448" s="1495"/>
    </row>
    <row r="449" spans="1:12" ht="24.6">
      <c r="A449" s="1496" t="s">
        <v>169</v>
      </c>
      <c r="B449" s="1497"/>
      <c r="C449" s="892"/>
      <c r="D449" s="1502" t="s">
        <v>50</v>
      </c>
      <c r="E449" s="1502"/>
      <c r="F449" s="1503"/>
      <c r="G449" s="1503"/>
      <c r="H449" s="1503"/>
      <c r="I449" s="1504"/>
      <c r="J449" s="892"/>
      <c r="K449" s="893" t="s">
        <v>202</v>
      </c>
      <c r="L449" s="894"/>
    </row>
    <row r="450" spans="1:12" ht="24.6">
      <c r="A450" s="1498"/>
      <c r="B450" s="1499"/>
      <c r="C450" s="895" t="s">
        <v>2</v>
      </c>
      <c r="D450" s="896" t="s">
        <v>5</v>
      </c>
      <c r="E450" s="897" t="s">
        <v>6</v>
      </c>
      <c r="F450" s="897" t="s">
        <v>7</v>
      </c>
      <c r="G450" s="897" t="s">
        <v>8</v>
      </c>
      <c r="H450" s="897" t="s">
        <v>9</v>
      </c>
      <c r="I450" s="897" t="s">
        <v>10</v>
      </c>
      <c r="J450" s="898" t="s">
        <v>11</v>
      </c>
      <c r="K450" s="899" t="s">
        <v>203</v>
      </c>
      <c r="L450" s="898" t="s">
        <v>204</v>
      </c>
    </row>
    <row r="451" spans="1:12" ht="24.6">
      <c r="A451" s="1498"/>
      <c r="B451" s="1499"/>
      <c r="C451" s="895" t="s">
        <v>4</v>
      </c>
      <c r="D451" s="895" t="s">
        <v>13</v>
      </c>
      <c r="E451" s="898" t="s">
        <v>51</v>
      </c>
      <c r="F451" s="898" t="s">
        <v>15</v>
      </c>
      <c r="G451" s="898" t="s">
        <v>16</v>
      </c>
      <c r="H451" s="898" t="s">
        <v>17</v>
      </c>
      <c r="I451" s="898" t="s">
        <v>18</v>
      </c>
      <c r="J451" s="898" t="s">
        <v>19</v>
      </c>
      <c r="K451" s="900"/>
      <c r="L451" s="900"/>
    </row>
    <row r="452" spans="1:12" ht="24.6">
      <c r="A452" s="1500"/>
      <c r="B452" s="1501"/>
      <c r="C452" s="901" t="s">
        <v>12</v>
      </c>
      <c r="D452" s="901" t="s">
        <v>12</v>
      </c>
      <c r="E452" s="902" t="s">
        <v>12</v>
      </c>
      <c r="F452" s="902" t="s">
        <v>12</v>
      </c>
      <c r="G452" s="902" t="s">
        <v>12</v>
      </c>
      <c r="H452" s="902" t="s">
        <v>12</v>
      </c>
      <c r="I452" s="902" t="s">
        <v>20</v>
      </c>
      <c r="J452" s="902" t="s">
        <v>12</v>
      </c>
      <c r="K452" s="903"/>
      <c r="L452" s="903"/>
    </row>
    <row r="453" spans="1:12" ht="24.6">
      <c r="A453" s="1493" t="s">
        <v>170</v>
      </c>
      <c r="B453" s="1494"/>
      <c r="C453" s="904">
        <f>+โตนด!B815</f>
        <v>0</v>
      </c>
      <c r="D453" s="904">
        <f>+โตนด!C815</f>
        <v>0</v>
      </c>
      <c r="E453" s="904">
        <f>+โตนด!D815</f>
        <v>0</v>
      </c>
      <c r="F453" s="904">
        <f>+โตนด!E815</f>
        <v>0</v>
      </c>
      <c r="G453" s="904">
        <f>+โตนด!F815</f>
        <v>0</v>
      </c>
      <c r="H453" s="904">
        <f>+โตนด!G815</f>
        <v>0</v>
      </c>
      <c r="I453" s="904">
        <v>0</v>
      </c>
      <c r="J453" s="904">
        <f>+โตนด!I815</f>
        <v>0</v>
      </c>
      <c r="K453" s="904">
        <f>+โตนด!J815</f>
        <v>0</v>
      </c>
      <c r="L453" s="904">
        <f>+โตนด!K815</f>
        <v>0</v>
      </c>
    </row>
    <row r="454" spans="1:12" ht="24.6">
      <c r="A454" s="1493" t="s">
        <v>171</v>
      </c>
      <c r="B454" s="1494"/>
      <c r="C454" s="904"/>
      <c r="D454" s="904"/>
      <c r="E454" s="904"/>
      <c r="F454" s="904"/>
      <c r="G454" s="904"/>
      <c r="H454" s="904"/>
      <c r="I454" s="904"/>
      <c r="J454" s="904"/>
      <c r="K454" s="918"/>
      <c r="L454" s="904"/>
    </row>
    <row r="455" spans="1:12" ht="24.6">
      <c r="A455" s="1493" t="s">
        <v>172</v>
      </c>
      <c r="B455" s="1494"/>
      <c r="C455" s="904"/>
      <c r="D455" s="904"/>
      <c r="E455" s="904"/>
      <c r="F455" s="904"/>
      <c r="G455" s="904"/>
      <c r="H455" s="904"/>
      <c r="I455" s="904"/>
      <c r="J455" s="904"/>
      <c r="K455" s="918"/>
      <c r="L455" s="904"/>
    </row>
    <row r="456" spans="1:12" ht="24.6">
      <c r="A456" s="1493" t="s">
        <v>173</v>
      </c>
      <c r="B456" s="1494"/>
      <c r="C456" s="904"/>
      <c r="D456" s="904"/>
      <c r="E456" s="904"/>
      <c r="F456" s="904"/>
      <c r="G456" s="904"/>
      <c r="H456" s="904"/>
      <c r="I456" s="904"/>
      <c r="J456" s="904"/>
      <c r="K456" s="918"/>
      <c r="L456" s="904"/>
    </row>
    <row r="457" spans="1:12" ht="24.6">
      <c r="A457" s="1493" t="s">
        <v>174</v>
      </c>
      <c r="B457" s="1494"/>
      <c r="C457" s="904"/>
      <c r="D457" s="904"/>
      <c r="E457" s="904"/>
      <c r="F457" s="904"/>
      <c r="G457" s="904"/>
      <c r="H457" s="904"/>
      <c r="I457" s="904"/>
      <c r="J457" s="904"/>
      <c r="K457" s="904"/>
      <c r="L457" s="904"/>
    </row>
    <row r="458" spans="1:12" ht="24.6">
      <c r="A458" s="1493" t="s">
        <v>175</v>
      </c>
      <c r="B458" s="1494"/>
      <c r="C458" s="904"/>
      <c r="D458" s="904"/>
      <c r="E458" s="904"/>
      <c r="F458" s="904"/>
      <c r="G458" s="904"/>
      <c r="H458" s="904"/>
      <c r="I458" s="904"/>
      <c r="J458" s="904"/>
      <c r="K458" s="904"/>
      <c r="L458" s="904"/>
    </row>
    <row r="459" spans="1:12" ht="24.6">
      <c r="A459" s="1493" t="s">
        <v>176</v>
      </c>
      <c r="B459" s="1494"/>
      <c r="C459" s="904"/>
      <c r="D459" s="904"/>
      <c r="E459" s="904"/>
      <c r="F459" s="904"/>
      <c r="G459" s="904"/>
      <c r="H459" s="904"/>
      <c r="I459" s="904"/>
      <c r="J459" s="904"/>
      <c r="K459" s="918"/>
      <c r="L459" s="904"/>
    </row>
    <row r="460" spans="1:12" ht="24.6">
      <c r="A460" s="1493" t="s">
        <v>177</v>
      </c>
      <c r="B460" s="1494"/>
      <c r="C460" s="904"/>
      <c r="D460" s="904"/>
      <c r="E460" s="904"/>
      <c r="F460" s="904"/>
      <c r="G460" s="904"/>
      <c r="H460" s="904"/>
      <c r="I460" s="904"/>
      <c r="J460" s="904"/>
      <c r="K460" s="918"/>
      <c r="L460" s="904"/>
    </row>
    <row r="461" spans="1:12" ht="24.6">
      <c r="A461" s="1493" t="s">
        <v>178</v>
      </c>
      <c r="B461" s="1494"/>
      <c r="C461" s="904"/>
      <c r="D461" s="904"/>
      <c r="E461" s="904"/>
      <c r="F461" s="904"/>
      <c r="G461" s="904"/>
      <c r="H461" s="904"/>
      <c r="I461" s="904"/>
      <c r="J461" s="904"/>
      <c r="K461" s="904"/>
      <c r="L461" s="904"/>
    </row>
    <row r="462" spans="1:12" ht="24.6">
      <c r="A462" s="1493" t="s">
        <v>179</v>
      </c>
      <c r="B462" s="1494"/>
      <c r="C462" s="904"/>
      <c r="D462" s="904"/>
      <c r="E462" s="904"/>
      <c r="F462" s="904"/>
      <c r="G462" s="904"/>
      <c r="H462" s="904"/>
      <c r="I462" s="904"/>
      <c r="J462" s="904"/>
      <c r="K462" s="918"/>
      <c r="L462" s="904"/>
    </row>
    <row r="463" spans="1:12" ht="27">
      <c r="A463" s="907" t="s">
        <v>32</v>
      </c>
      <c r="B463" s="907" t="s">
        <v>180</v>
      </c>
      <c r="C463" s="915">
        <f t="shared" ref="C463:K463" si="18">SUM(C453:C462)</f>
        <v>0</v>
      </c>
      <c r="D463" s="915">
        <f t="shared" si="18"/>
        <v>0</v>
      </c>
      <c r="E463" s="915">
        <f t="shared" si="18"/>
        <v>0</v>
      </c>
      <c r="F463" s="915">
        <f t="shared" si="18"/>
        <v>0</v>
      </c>
      <c r="G463" s="915">
        <f t="shared" si="18"/>
        <v>0</v>
      </c>
      <c r="H463" s="915">
        <f t="shared" si="18"/>
        <v>0</v>
      </c>
      <c r="I463" s="924" t="e">
        <f>+L463/H463</f>
        <v>#DIV/0!</v>
      </c>
      <c r="J463" s="915">
        <f t="shared" si="18"/>
        <v>0</v>
      </c>
      <c r="K463" s="915">
        <f t="shared" si="18"/>
        <v>0</v>
      </c>
      <c r="L463" s="909">
        <f>SUM(L453:L462)</f>
        <v>0</v>
      </c>
    </row>
    <row r="470" spans="1:15" ht="24.6">
      <c r="A470" s="1505" t="s">
        <v>382</v>
      </c>
      <c r="B470" s="1506"/>
      <c r="C470" s="1506"/>
      <c r="D470" s="1506"/>
      <c r="E470" s="1506"/>
      <c r="F470" s="1506"/>
      <c r="G470" s="1506"/>
      <c r="H470" s="1506"/>
      <c r="I470" s="1506"/>
      <c r="J470" s="1506"/>
    </row>
    <row r="471" spans="1:15" ht="24.6">
      <c r="A471" s="1505" t="s">
        <v>386</v>
      </c>
      <c r="B471" s="1505"/>
      <c r="C471" s="1505"/>
      <c r="D471" s="1505"/>
      <c r="E471" s="1505"/>
      <c r="F471" s="1505"/>
      <c r="G471" s="1505"/>
      <c r="H471" s="1505"/>
      <c r="I471" s="1505"/>
      <c r="J471" s="1505"/>
    </row>
    <row r="472" spans="1:15" ht="24.6">
      <c r="A472" s="1505" t="s">
        <v>167</v>
      </c>
      <c r="B472" s="1506"/>
      <c r="C472" s="1506"/>
      <c r="D472" s="1506"/>
      <c r="E472" s="1506"/>
      <c r="F472" s="1506"/>
      <c r="G472" s="1506"/>
      <c r="H472" s="1506"/>
      <c r="I472" s="1506"/>
      <c r="J472" s="1506"/>
    </row>
    <row r="473" spans="1:15" ht="24.6">
      <c r="A473" s="1505" t="s">
        <v>323</v>
      </c>
      <c r="B473" s="1506"/>
      <c r="C473" s="1506"/>
      <c r="D473" s="1506"/>
      <c r="E473" s="1506"/>
      <c r="F473" s="1506"/>
      <c r="G473" s="1506"/>
      <c r="H473" s="1506"/>
      <c r="I473" s="1506"/>
      <c r="J473" s="1506"/>
    </row>
    <row r="474" spans="1:15" ht="24.6">
      <c r="A474" s="1495"/>
      <c r="B474" s="1495"/>
      <c r="C474" s="1495"/>
      <c r="D474" s="1495"/>
      <c r="E474" s="1495"/>
      <c r="F474" s="1495"/>
      <c r="G474" s="1495"/>
      <c r="H474" s="1495"/>
      <c r="I474" s="1495"/>
      <c r="J474" s="1495"/>
      <c r="K474" s="1495"/>
      <c r="L474" s="1495"/>
    </row>
    <row r="475" spans="1:15" ht="24.6">
      <c r="A475" s="1496" t="s">
        <v>169</v>
      </c>
      <c r="B475" s="1497"/>
      <c r="C475" s="892"/>
      <c r="D475" s="1502" t="s">
        <v>50</v>
      </c>
      <c r="E475" s="1502"/>
      <c r="F475" s="1503"/>
      <c r="G475" s="1503"/>
      <c r="H475" s="1503"/>
      <c r="I475" s="1504"/>
      <c r="J475" s="892"/>
      <c r="K475" s="893" t="s">
        <v>202</v>
      </c>
      <c r="L475" s="894"/>
    </row>
    <row r="476" spans="1:15" ht="24.6">
      <c r="A476" s="1498"/>
      <c r="B476" s="1499"/>
      <c r="C476" s="895" t="s">
        <v>2</v>
      </c>
      <c r="D476" s="896" t="s">
        <v>5</v>
      </c>
      <c r="E476" s="897" t="s">
        <v>6</v>
      </c>
      <c r="F476" s="897" t="s">
        <v>7</v>
      </c>
      <c r="G476" s="897" t="s">
        <v>8</v>
      </c>
      <c r="H476" s="897" t="s">
        <v>9</v>
      </c>
      <c r="I476" s="897" t="s">
        <v>10</v>
      </c>
      <c r="J476" s="898" t="s">
        <v>11</v>
      </c>
      <c r="K476" s="899" t="s">
        <v>203</v>
      </c>
      <c r="L476" s="898" t="s">
        <v>204</v>
      </c>
    </row>
    <row r="477" spans="1:15" ht="24.6">
      <c r="A477" s="1498"/>
      <c r="B477" s="1499"/>
      <c r="C477" s="895" t="s">
        <v>4</v>
      </c>
      <c r="D477" s="895" t="s">
        <v>13</v>
      </c>
      <c r="E477" s="898" t="s">
        <v>51</v>
      </c>
      <c r="F477" s="898" t="s">
        <v>15</v>
      </c>
      <c r="G477" s="898" t="s">
        <v>16</v>
      </c>
      <c r="H477" s="898" t="s">
        <v>17</v>
      </c>
      <c r="I477" s="898" t="s">
        <v>18</v>
      </c>
      <c r="J477" s="898" t="s">
        <v>19</v>
      </c>
      <c r="K477" s="900"/>
      <c r="L477" s="900"/>
    </row>
    <row r="478" spans="1:15" ht="24.6">
      <c r="A478" s="1500"/>
      <c r="B478" s="1501"/>
      <c r="C478" s="901" t="s">
        <v>12</v>
      </c>
      <c r="D478" s="901" t="s">
        <v>12</v>
      </c>
      <c r="E478" s="902" t="s">
        <v>12</v>
      </c>
      <c r="F478" s="902" t="s">
        <v>12</v>
      </c>
      <c r="G478" s="902" t="s">
        <v>12</v>
      </c>
      <c r="H478" s="902" t="s">
        <v>12</v>
      </c>
      <c r="I478" s="902" t="s">
        <v>20</v>
      </c>
      <c r="J478" s="902" t="s">
        <v>12</v>
      </c>
      <c r="K478" s="903"/>
      <c r="L478" s="903"/>
    </row>
    <row r="479" spans="1:15" ht="24.6">
      <c r="A479" s="1493" t="s">
        <v>170</v>
      </c>
      <c r="B479" s="1494"/>
      <c r="C479" s="905">
        <f>+โตนด!B997</f>
        <v>0</v>
      </c>
      <c r="D479" s="905">
        <f>+โตนด!C997</f>
        <v>0</v>
      </c>
      <c r="E479" s="905">
        <f>+โตนด!D997</f>
        <v>0</v>
      </c>
      <c r="F479" s="905">
        <f>+โตนด!E997</f>
        <v>0</v>
      </c>
      <c r="G479" s="905">
        <f>+โตนด!F997</f>
        <v>0</v>
      </c>
      <c r="H479" s="905">
        <f>+โตนด!G997</f>
        <v>0</v>
      </c>
      <c r="I479" s="905">
        <v>0</v>
      </c>
      <c r="J479" s="905">
        <f>+โตนด!I997</f>
        <v>0</v>
      </c>
      <c r="K479" s="904">
        <f>+โตนด!J997</f>
        <v>0</v>
      </c>
      <c r="L479" s="905">
        <f>+โตนด!K997</f>
        <v>0</v>
      </c>
      <c r="O479" s="542">
        <v>2.25</v>
      </c>
    </row>
    <row r="480" spans="1:15" ht="24.6">
      <c r="A480" s="1493" t="s">
        <v>171</v>
      </c>
      <c r="B480" s="1494"/>
      <c r="C480" s="905">
        <f>+ทุ่งหลวง!B771</f>
        <v>0</v>
      </c>
      <c r="D480" s="905">
        <f>+ทุ่งหลวง!C771</f>
        <v>0</v>
      </c>
      <c r="E480" s="905">
        <f>+ทุ่งหลวง!D771</f>
        <v>0</v>
      </c>
      <c r="F480" s="905">
        <f>+ทุ่งหลวง!E771</f>
        <v>0</v>
      </c>
      <c r="G480" s="905">
        <f>+ทุ่งหลวง!F771</f>
        <v>0</v>
      </c>
      <c r="H480" s="905">
        <f>+ทุ่งหลวง!G771</f>
        <v>0</v>
      </c>
      <c r="I480" s="905">
        <v>0</v>
      </c>
      <c r="J480" s="905">
        <f>+ทุ่งหลวง!I771</f>
        <v>0</v>
      </c>
      <c r="K480" s="904">
        <f>+ทุ่งหลวง!J771</f>
        <v>0</v>
      </c>
      <c r="L480" s="905"/>
      <c r="O480" s="542">
        <v>1.63</v>
      </c>
    </row>
    <row r="481" spans="1:15" ht="24.6">
      <c r="A481" s="1493" t="s">
        <v>172</v>
      </c>
      <c r="B481" s="1494"/>
      <c r="C481" s="904">
        <f>+บ้านป้อม!B672</f>
        <v>0</v>
      </c>
      <c r="D481" s="904">
        <f>+บ้านป้อม!C672</f>
        <v>0</v>
      </c>
      <c r="E481" s="904">
        <f>+บ้านป้อม!D672</f>
        <v>0</v>
      </c>
      <c r="F481" s="904">
        <f>+บ้านป้อม!E672</f>
        <v>0</v>
      </c>
      <c r="G481" s="904">
        <f>+บ้านป้อม!F672</f>
        <v>0</v>
      </c>
      <c r="H481" s="904">
        <f>+บ้านป้อม!G672</f>
        <v>0</v>
      </c>
      <c r="I481" s="904">
        <v>0</v>
      </c>
      <c r="J481" s="904">
        <f>+บ้านป้อม!I672</f>
        <v>0</v>
      </c>
      <c r="K481" s="904">
        <f>+บ้านป้อม!J672</f>
        <v>0</v>
      </c>
      <c r="L481" s="904">
        <f>+บ้านป้อม!K672</f>
        <v>0</v>
      </c>
      <c r="O481" s="542">
        <v>1</v>
      </c>
    </row>
    <row r="482" spans="1:15" ht="24.6">
      <c r="A482" s="1493" t="s">
        <v>173</v>
      </c>
      <c r="B482" s="1494"/>
      <c r="C482" s="913">
        <f>+ศรีคีรีมาศ!B723</f>
        <v>0</v>
      </c>
      <c r="D482" s="913">
        <f>+ศรีคีรีมาศ!C723</f>
        <v>0</v>
      </c>
      <c r="E482" s="913">
        <f>+ศรีคีรีมาศ!D723</f>
        <v>0</v>
      </c>
      <c r="F482" s="913">
        <f>+ศรีคีรีมาศ!E723</f>
        <v>0</v>
      </c>
      <c r="G482" s="913">
        <f>+ศรีคีรีมาศ!F723</f>
        <v>0</v>
      </c>
      <c r="H482" s="913">
        <f>+ศรีคีรีมาศ!G723</f>
        <v>0</v>
      </c>
      <c r="I482" s="913">
        <v>0</v>
      </c>
      <c r="J482" s="913">
        <f>+ศรีคีรีมาศ!I723</f>
        <v>0</v>
      </c>
      <c r="K482" s="913">
        <f>+ศรีคีรีมาศ!J723</f>
        <v>0</v>
      </c>
      <c r="L482" s="913">
        <f>+ศรีคีรีมาศ!K723</f>
        <v>0</v>
      </c>
      <c r="O482" s="542">
        <v>1.56</v>
      </c>
    </row>
    <row r="483" spans="1:15" ht="24.6">
      <c r="A483" s="1493" t="s">
        <v>174</v>
      </c>
      <c r="B483" s="1494"/>
      <c r="C483" s="905">
        <f>+สามพวง!B842</f>
        <v>0</v>
      </c>
      <c r="D483" s="905">
        <f>+สามพวง!C842</f>
        <v>0</v>
      </c>
      <c r="E483" s="905">
        <f>+สามพวง!D842</f>
        <v>0</v>
      </c>
      <c r="F483" s="905">
        <f>+สามพวง!E842</f>
        <v>0</v>
      </c>
      <c r="G483" s="905">
        <f>+สามพวง!F842</f>
        <v>0</v>
      </c>
      <c r="H483" s="905">
        <f>+สามพวง!G842</f>
        <v>0</v>
      </c>
      <c r="I483" s="905" t="e">
        <f>+สามพวง!H842</f>
        <v>#DIV/0!</v>
      </c>
      <c r="J483" s="905">
        <f>+สามพวง!I842</f>
        <v>0</v>
      </c>
      <c r="K483" s="905">
        <f>+สามพวง!J842</f>
        <v>0</v>
      </c>
      <c r="L483" s="905">
        <f>+สามพวง!K842</f>
        <v>0</v>
      </c>
      <c r="O483" s="542">
        <v>1.7</v>
      </c>
    </row>
    <row r="484" spans="1:15" ht="24.6">
      <c r="A484" s="1493" t="s">
        <v>175</v>
      </c>
      <c r="B484" s="1494"/>
      <c r="C484" s="905">
        <f>+หนองจิก!B999</f>
        <v>0</v>
      </c>
      <c r="D484" s="905">
        <f>+หนองจิก!C999</f>
        <v>0</v>
      </c>
      <c r="E484" s="905">
        <f>+หนองจิก!D999</f>
        <v>0</v>
      </c>
      <c r="F484" s="905">
        <f>+หนองจิก!E999</f>
        <v>0</v>
      </c>
      <c r="G484" s="905">
        <f>+หนองจิก!F999</f>
        <v>0</v>
      </c>
      <c r="H484" s="905">
        <f>+หนองจิก!G999</f>
        <v>0</v>
      </c>
      <c r="I484" s="905">
        <v>0</v>
      </c>
      <c r="J484" s="905">
        <f>+หนองจิก!I999</f>
        <v>0</v>
      </c>
      <c r="K484" s="904">
        <f>+หนองจิก!J999</f>
        <v>0</v>
      </c>
      <c r="L484" s="905"/>
      <c r="O484" s="542">
        <v>1.25</v>
      </c>
    </row>
    <row r="485" spans="1:15" ht="24.6">
      <c r="A485" s="1493" t="s">
        <v>176</v>
      </c>
      <c r="B485" s="1494"/>
      <c r="C485" s="905">
        <f>+หนองกระดิ่ง!B478</f>
        <v>0</v>
      </c>
      <c r="D485" s="905">
        <f>+หนองกระดิ่ง!C478</f>
        <v>0</v>
      </c>
      <c r="E485" s="905">
        <f>+หนองกระดิ่ง!D478</f>
        <v>0</v>
      </c>
      <c r="F485" s="905">
        <f>+หนองกระดิ่ง!E478</f>
        <v>0</v>
      </c>
      <c r="G485" s="905">
        <f>+หนองกระดิ่ง!F478</f>
        <v>0</v>
      </c>
      <c r="H485" s="905">
        <f>+หนองกระดิ่ง!G478</f>
        <v>0</v>
      </c>
      <c r="I485" s="905">
        <v>0</v>
      </c>
      <c r="J485" s="905">
        <f>+หนองกระดิ่ง!I478</f>
        <v>0</v>
      </c>
      <c r="K485" s="905">
        <f>+หนองกระดิ่ง!J478</f>
        <v>0</v>
      </c>
      <c r="L485" s="905">
        <v>0</v>
      </c>
      <c r="O485" s="542">
        <v>1.03</v>
      </c>
    </row>
    <row r="486" spans="1:15" ht="24.6">
      <c r="A486" s="1493" t="s">
        <v>177</v>
      </c>
      <c r="B486" s="1494"/>
      <c r="C486" s="905">
        <f>+นาเชิงคีรี!B816</f>
        <v>0</v>
      </c>
      <c r="D486" s="905">
        <f>+นาเชิงคีรี!C816</f>
        <v>0</v>
      </c>
      <c r="E486" s="905">
        <f>+นาเชิงคีรี!D816</f>
        <v>0</v>
      </c>
      <c r="F486" s="905">
        <f>+นาเชิงคีรี!E816</f>
        <v>0</v>
      </c>
      <c r="G486" s="905">
        <f>+นาเชิงคีรี!F816</f>
        <v>0</v>
      </c>
      <c r="H486" s="905">
        <f>+นาเชิงคีรี!G816</f>
        <v>0</v>
      </c>
      <c r="I486" s="905">
        <v>0</v>
      </c>
      <c r="J486" s="905">
        <f>+นาเชิงคีรี!I816</f>
        <v>0</v>
      </c>
      <c r="K486" s="905">
        <f>+นาเชิงคีรี!J816</f>
        <v>0</v>
      </c>
      <c r="L486" s="905">
        <f>+นาเชิงคีรี!K816</f>
        <v>0</v>
      </c>
      <c r="O486" s="542">
        <v>1.59</v>
      </c>
    </row>
    <row r="487" spans="1:15" ht="24.6">
      <c r="A487" s="1493" t="s">
        <v>178</v>
      </c>
      <c r="B487" s="1494"/>
      <c r="C487" s="905">
        <f>+บ้านน้ำพุ!B745</f>
        <v>0</v>
      </c>
      <c r="D487" s="905">
        <f>+บ้านน้ำพุ!C745</f>
        <v>0</v>
      </c>
      <c r="E487" s="905">
        <f>+บ้านน้ำพุ!D745</f>
        <v>0</v>
      </c>
      <c r="F487" s="905">
        <f>+บ้านน้ำพุ!E745</f>
        <v>0</v>
      </c>
      <c r="G487" s="905">
        <f>+บ้านน้ำพุ!F745</f>
        <v>0</v>
      </c>
      <c r="H487" s="905">
        <f>+บ้านน้ำพุ!G745</f>
        <v>0</v>
      </c>
      <c r="I487" s="905" t="e">
        <f>+บ้านน้ำพุ!H745</f>
        <v>#DIV/0!</v>
      </c>
      <c r="J487" s="905">
        <f>+บ้านน้ำพุ!I745</f>
        <v>0</v>
      </c>
      <c r="K487" s="905">
        <f>+บ้านน้ำพุ!J745</f>
        <v>0</v>
      </c>
      <c r="L487" s="905">
        <f>+บ้านน้ำพุ!K745</f>
        <v>0</v>
      </c>
      <c r="O487" s="542">
        <v>0.72</v>
      </c>
    </row>
    <row r="488" spans="1:15" ht="24.6">
      <c r="A488" s="1493" t="s">
        <v>179</v>
      </c>
      <c r="B488" s="1494"/>
      <c r="C488" s="905">
        <f>+ทุ่งยางเมือง!B523</f>
        <v>0</v>
      </c>
      <c r="D488" s="905">
        <f>+ทุ่งยางเมือง!C523</f>
        <v>0</v>
      </c>
      <c r="E488" s="905">
        <f>+ทุ่งยางเมือง!D523</f>
        <v>0</v>
      </c>
      <c r="F488" s="905">
        <f>+ทุ่งยางเมือง!E523</f>
        <v>0</v>
      </c>
      <c r="G488" s="905">
        <f>+ทุ่งยางเมือง!F523</f>
        <v>0</v>
      </c>
      <c r="H488" s="905">
        <f>+ทุ่งยางเมือง!G523</f>
        <v>0</v>
      </c>
      <c r="I488" s="905" t="e">
        <f>+ทุ่งยางเมือง!H523</f>
        <v>#DIV/0!</v>
      </c>
      <c r="J488" s="905">
        <f>+ทุ่งยางเมือง!I523</f>
        <v>0</v>
      </c>
      <c r="K488" s="905">
        <f>+ทุ่งยางเมือง!J523</f>
        <v>0</v>
      </c>
      <c r="L488" s="905">
        <f>+ทุ่งยางเมือง!K523</f>
        <v>0</v>
      </c>
      <c r="O488" s="542">
        <v>0.84</v>
      </c>
    </row>
    <row r="489" spans="1:15" ht="27">
      <c r="A489" s="907" t="s">
        <v>32</v>
      </c>
      <c r="B489" s="907" t="s">
        <v>180</v>
      </c>
      <c r="C489" s="926"/>
      <c r="D489" s="926"/>
      <c r="E489" s="924">
        <f>SUM(E479:E488)</f>
        <v>0</v>
      </c>
      <c r="F489" s="924">
        <f>SUM(F479:F488)</f>
        <v>0</v>
      </c>
      <c r="G489" s="924">
        <f>SUM(G479:G488)</f>
        <v>0</v>
      </c>
      <c r="H489" s="926"/>
      <c r="I489" s="924" t="e">
        <f>+L489/H489</f>
        <v>#DIV/0!</v>
      </c>
      <c r="J489" s="926"/>
      <c r="K489" s="927">
        <f>SUM(K479:K488)</f>
        <v>0</v>
      </c>
      <c r="L489" s="909">
        <f>SUM(L479:L488)</f>
        <v>0</v>
      </c>
      <c r="O489" s="542">
        <f>SUM(O479:O488)</f>
        <v>13.569999999999999</v>
      </c>
    </row>
    <row r="496" spans="1:15" ht="24.6">
      <c r="A496" s="1505" t="s">
        <v>382</v>
      </c>
      <c r="B496" s="1506"/>
      <c r="C496" s="1506"/>
      <c r="D496" s="1506"/>
      <c r="E496" s="1506"/>
      <c r="F496" s="1506"/>
      <c r="G496" s="1506"/>
      <c r="H496" s="1506"/>
      <c r="I496" s="1506"/>
      <c r="J496" s="1506"/>
    </row>
    <row r="497" spans="1:12" ht="24.6">
      <c r="A497" s="1505" t="s">
        <v>386</v>
      </c>
      <c r="B497" s="1505"/>
      <c r="C497" s="1505"/>
      <c r="D497" s="1505"/>
      <c r="E497" s="1505"/>
      <c r="F497" s="1505"/>
      <c r="G497" s="1505"/>
      <c r="H497" s="1505"/>
      <c r="I497" s="1505"/>
      <c r="J497" s="1505"/>
    </row>
    <row r="498" spans="1:12" ht="24.6">
      <c r="A498" s="1505" t="s">
        <v>167</v>
      </c>
      <c r="B498" s="1506"/>
      <c r="C498" s="1506"/>
      <c r="D498" s="1506"/>
      <c r="E498" s="1506"/>
      <c r="F498" s="1506"/>
      <c r="G498" s="1506"/>
      <c r="H498" s="1506"/>
      <c r="I498" s="1506"/>
      <c r="J498" s="1506"/>
    </row>
    <row r="499" spans="1:12" ht="24.6">
      <c r="A499" s="1505" t="s">
        <v>302</v>
      </c>
      <c r="B499" s="1506"/>
      <c r="C499" s="1506"/>
      <c r="D499" s="1506"/>
      <c r="E499" s="1506"/>
      <c r="F499" s="1506"/>
      <c r="G499" s="1506"/>
      <c r="H499" s="1506"/>
      <c r="I499" s="1506"/>
      <c r="J499" s="1506"/>
    </row>
    <row r="500" spans="1:12" ht="24.6">
      <c r="A500" s="1495"/>
      <c r="B500" s="1495"/>
      <c r="C500" s="1495"/>
      <c r="D500" s="1495"/>
      <c r="E500" s="1495"/>
      <c r="F500" s="1495"/>
      <c r="G500" s="1495"/>
      <c r="H500" s="1495"/>
      <c r="I500" s="1495"/>
      <c r="J500" s="1495"/>
      <c r="K500" s="1495"/>
      <c r="L500" s="1495"/>
    </row>
    <row r="501" spans="1:12" ht="24.6">
      <c r="A501" s="1496" t="s">
        <v>169</v>
      </c>
      <c r="B501" s="1497"/>
      <c r="C501" s="892"/>
      <c r="D501" s="1502" t="s">
        <v>50</v>
      </c>
      <c r="E501" s="1502"/>
      <c r="F501" s="1503"/>
      <c r="G501" s="1503"/>
      <c r="H501" s="1503"/>
      <c r="I501" s="1504"/>
      <c r="J501" s="892"/>
      <c r="K501" s="893" t="s">
        <v>202</v>
      </c>
      <c r="L501" s="894"/>
    </row>
    <row r="502" spans="1:12" ht="24.6">
      <c r="A502" s="1498"/>
      <c r="B502" s="1499"/>
      <c r="C502" s="895" t="s">
        <v>2</v>
      </c>
      <c r="D502" s="896" t="s">
        <v>5</v>
      </c>
      <c r="E502" s="897" t="s">
        <v>6</v>
      </c>
      <c r="F502" s="897" t="s">
        <v>7</v>
      </c>
      <c r="G502" s="897" t="s">
        <v>8</v>
      </c>
      <c r="H502" s="897" t="s">
        <v>9</v>
      </c>
      <c r="I502" s="897" t="s">
        <v>10</v>
      </c>
      <c r="J502" s="898" t="s">
        <v>11</v>
      </c>
      <c r="K502" s="899" t="s">
        <v>203</v>
      </c>
      <c r="L502" s="898" t="s">
        <v>204</v>
      </c>
    </row>
    <row r="503" spans="1:12" ht="24.6">
      <c r="A503" s="1498"/>
      <c r="B503" s="1499"/>
      <c r="C503" s="895" t="s">
        <v>4</v>
      </c>
      <c r="D503" s="895" t="s">
        <v>13</v>
      </c>
      <c r="E503" s="898" t="s">
        <v>51</v>
      </c>
      <c r="F503" s="898" t="s">
        <v>15</v>
      </c>
      <c r="G503" s="898" t="s">
        <v>16</v>
      </c>
      <c r="H503" s="898" t="s">
        <v>17</v>
      </c>
      <c r="I503" s="898" t="s">
        <v>18</v>
      </c>
      <c r="J503" s="898" t="s">
        <v>19</v>
      </c>
      <c r="K503" s="900"/>
      <c r="L503" s="900"/>
    </row>
    <row r="504" spans="1:12" ht="24.6">
      <c r="A504" s="1500"/>
      <c r="B504" s="1501"/>
      <c r="C504" s="901" t="s">
        <v>12</v>
      </c>
      <c r="D504" s="901" t="s">
        <v>12</v>
      </c>
      <c r="E504" s="902" t="s">
        <v>12</v>
      </c>
      <c r="F504" s="902" t="s">
        <v>12</v>
      </c>
      <c r="G504" s="902" t="s">
        <v>12</v>
      </c>
      <c r="H504" s="902" t="s">
        <v>12</v>
      </c>
      <c r="I504" s="902" t="s">
        <v>20</v>
      </c>
      <c r="J504" s="902" t="s">
        <v>12</v>
      </c>
      <c r="K504" s="903"/>
      <c r="L504" s="903"/>
    </row>
    <row r="505" spans="1:12" ht="24.6">
      <c r="A505" s="1493" t="s">
        <v>170</v>
      </c>
      <c r="B505" s="1494"/>
      <c r="C505" s="905">
        <f>+โตนด!B935</f>
        <v>0</v>
      </c>
      <c r="D505" s="905">
        <f>+โตนด!C935</f>
        <v>0</v>
      </c>
      <c r="E505" s="905">
        <f>+โตนด!D935</f>
        <v>0</v>
      </c>
      <c r="F505" s="904">
        <f>+โตนด!E935</f>
        <v>0</v>
      </c>
      <c r="G505" s="904">
        <f>+โตนด!F935</f>
        <v>0</v>
      </c>
      <c r="H505" s="905">
        <f>+โตนด!G935</f>
        <v>0</v>
      </c>
      <c r="I505" s="904" t="e">
        <f>+โตนด!H935</f>
        <v>#DIV/0!</v>
      </c>
      <c r="J505" s="905">
        <f>+โตนด!I935</f>
        <v>0</v>
      </c>
      <c r="K505" s="904">
        <f>+โตนด!J935</f>
        <v>0</v>
      </c>
      <c r="L505" s="905" t="e">
        <f>+I505*H505</f>
        <v>#DIV/0!</v>
      </c>
    </row>
    <row r="506" spans="1:12" ht="24.6">
      <c r="A506" s="1493" t="s">
        <v>171</v>
      </c>
      <c r="B506" s="1494"/>
      <c r="C506" s="904"/>
      <c r="D506" s="904"/>
      <c r="E506" s="904"/>
      <c r="F506" s="904"/>
      <c r="G506" s="904"/>
      <c r="H506" s="905"/>
      <c r="I506" s="904"/>
      <c r="J506" s="904"/>
      <c r="K506" s="918"/>
      <c r="L506" s="904"/>
    </row>
    <row r="507" spans="1:12" ht="24.6">
      <c r="A507" s="1493" t="s">
        <v>172</v>
      </c>
      <c r="B507" s="1494"/>
      <c r="C507" s="904"/>
      <c r="D507" s="904"/>
      <c r="E507" s="904"/>
      <c r="F507" s="904"/>
      <c r="G507" s="904"/>
      <c r="H507" s="905"/>
      <c r="I507" s="904"/>
      <c r="J507" s="904"/>
      <c r="K507" s="918"/>
      <c r="L507" s="904"/>
    </row>
    <row r="508" spans="1:12" ht="24.6">
      <c r="A508" s="1493" t="s">
        <v>173</v>
      </c>
      <c r="B508" s="1494"/>
      <c r="C508" s="912"/>
      <c r="D508" s="912"/>
      <c r="E508" s="912"/>
      <c r="F508" s="912"/>
      <c r="G508" s="912"/>
      <c r="H508" s="913"/>
      <c r="I508" s="912"/>
      <c r="J508" s="912"/>
      <c r="K508" s="912"/>
      <c r="L508" s="912"/>
    </row>
    <row r="509" spans="1:12" ht="24.6">
      <c r="A509" s="1493" t="s">
        <v>174</v>
      </c>
      <c r="B509" s="1494"/>
      <c r="C509" s="904">
        <f>+สามพวง!B746</f>
        <v>0</v>
      </c>
      <c r="D509" s="904">
        <f>+สามพวง!C746</f>
        <v>0</v>
      </c>
      <c r="E509" s="904">
        <f>+สามพวง!D746</f>
        <v>0</v>
      </c>
      <c r="F509" s="904">
        <f>+สามพวง!E746</f>
        <v>0</v>
      </c>
      <c r="G509" s="904">
        <f>+สามพวง!F746</f>
        <v>0</v>
      </c>
      <c r="H509" s="905">
        <f>+สามพวง!G746</f>
        <v>0</v>
      </c>
      <c r="I509" s="904"/>
      <c r="J509" s="904">
        <f>+สามพวง!I746</f>
        <v>0</v>
      </c>
      <c r="K509" s="904">
        <f>+สามพวง!J746</f>
        <v>0</v>
      </c>
      <c r="L509" s="904">
        <f>+I509*H509</f>
        <v>0</v>
      </c>
    </row>
    <row r="510" spans="1:12" ht="24.6">
      <c r="A510" s="1493" t="s">
        <v>175</v>
      </c>
      <c r="B510" s="1494"/>
      <c r="C510" s="904"/>
      <c r="D510" s="904"/>
      <c r="E510" s="904"/>
      <c r="F510" s="904"/>
      <c r="G510" s="904"/>
      <c r="H510" s="905"/>
      <c r="I510" s="904"/>
      <c r="J510" s="904"/>
      <c r="K510" s="904"/>
      <c r="L510" s="904"/>
    </row>
    <row r="511" spans="1:12" ht="24.6">
      <c r="A511" s="1493" t="s">
        <v>176</v>
      </c>
      <c r="B511" s="1494"/>
      <c r="C511" s="904"/>
      <c r="D511" s="904"/>
      <c r="E511" s="904"/>
      <c r="F511" s="904"/>
      <c r="G511" s="904"/>
      <c r="H511" s="905"/>
      <c r="I511" s="904"/>
      <c r="J511" s="904"/>
      <c r="K511" s="904"/>
      <c r="L511" s="904"/>
    </row>
    <row r="512" spans="1:12" ht="24.6">
      <c r="A512" s="1493" t="s">
        <v>177</v>
      </c>
      <c r="B512" s="1494"/>
      <c r="C512" s="904">
        <f>+นาเชิงคีรี!B707</f>
        <v>0</v>
      </c>
      <c r="D512" s="904">
        <f>+นาเชิงคีรี!C707</f>
        <v>0</v>
      </c>
      <c r="E512" s="904">
        <f>+นาเชิงคีรี!D707</f>
        <v>0</v>
      </c>
      <c r="F512" s="904">
        <f>+นาเชิงคีรี!E707</f>
        <v>0</v>
      </c>
      <c r="G512" s="904">
        <f>+นาเชิงคีรี!F707</f>
        <v>0</v>
      </c>
      <c r="H512" s="905">
        <f>+นาเชิงคีรี!G707</f>
        <v>0</v>
      </c>
      <c r="I512" s="904">
        <v>0</v>
      </c>
      <c r="J512" s="904">
        <f>+นาเชิงคีรี!I707</f>
        <v>0</v>
      </c>
      <c r="K512" s="904">
        <f>+นาเชิงคีรี!J707</f>
        <v>0</v>
      </c>
      <c r="L512" s="904">
        <f>+I512*H512</f>
        <v>0</v>
      </c>
    </row>
    <row r="513" spans="1:12" ht="24.6">
      <c r="A513" s="1493" t="s">
        <v>178</v>
      </c>
      <c r="B513" s="1494"/>
      <c r="C513" s="904"/>
      <c r="D513" s="904"/>
      <c r="E513" s="904"/>
      <c r="F513" s="904"/>
      <c r="G513" s="904"/>
      <c r="H513" s="905"/>
      <c r="I513" s="904"/>
      <c r="J513" s="904"/>
      <c r="K513" s="904"/>
      <c r="L513" s="904"/>
    </row>
    <row r="514" spans="1:12" ht="27">
      <c r="A514" s="1493" t="s">
        <v>179</v>
      </c>
      <c r="B514" s="1494"/>
      <c r="C514" s="928"/>
      <c r="D514" s="928"/>
      <c r="E514" s="928"/>
      <c r="F514" s="928"/>
      <c r="G514" s="928"/>
      <c r="H514" s="929"/>
      <c r="I514" s="928"/>
      <c r="J514" s="928"/>
      <c r="K514" s="930"/>
      <c r="L514" s="904"/>
    </row>
    <row r="515" spans="1:12" ht="27">
      <c r="A515" s="907" t="s">
        <v>32</v>
      </c>
      <c r="B515" s="907" t="s">
        <v>180</v>
      </c>
      <c r="C515" s="926">
        <f t="shared" ref="C515:K515" si="19">SUM(C505:C514)</f>
        <v>0</v>
      </c>
      <c r="D515" s="926">
        <f t="shared" si="19"/>
        <v>0</v>
      </c>
      <c r="E515" s="926">
        <f t="shared" si="19"/>
        <v>0</v>
      </c>
      <c r="F515" s="924">
        <f t="shared" si="19"/>
        <v>0</v>
      </c>
      <c r="G515" s="924">
        <f t="shared" si="19"/>
        <v>0</v>
      </c>
      <c r="H515" s="926">
        <f t="shared" si="19"/>
        <v>0</v>
      </c>
      <c r="I515" s="924" t="e">
        <f>+L515/H515</f>
        <v>#DIV/0!</v>
      </c>
      <c r="J515" s="926">
        <f t="shared" si="19"/>
        <v>0</v>
      </c>
      <c r="K515" s="924">
        <f t="shared" si="19"/>
        <v>0</v>
      </c>
      <c r="L515" s="909" t="e">
        <f>SUM(L505:L514)</f>
        <v>#DIV/0!</v>
      </c>
    </row>
    <row r="522" spans="1:12" ht="24.6">
      <c r="A522" s="1505" t="s">
        <v>382</v>
      </c>
      <c r="B522" s="1506"/>
      <c r="C522" s="1506"/>
      <c r="D522" s="1506"/>
      <c r="E522" s="1506"/>
      <c r="F522" s="1506"/>
      <c r="G522" s="1506"/>
      <c r="H522" s="1506"/>
      <c r="I522" s="1506"/>
      <c r="J522" s="1506"/>
    </row>
    <row r="523" spans="1:12" ht="24.6">
      <c r="A523" s="1505" t="s">
        <v>386</v>
      </c>
      <c r="B523" s="1505"/>
      <c r="C523" s="1505"/>
      <c r="D523" s="1505"/>
      <c r="E523" s="1505"/>
      <c r="F523" s="1505"/>
      <c r="G523" s="1505"/>
      <c r="H523" s="1505"/>
      <c r="I523" s="1505"/>
      <c r="J523" s="1505"/>
    </row>
    <row r="524" spans="1:12" ht="24.6">
      <c r="A524" s="1505" t="s">
        <v>167</v>
      </c>
      <c r="B524" s="1506"/>
      <c r="C524" s="1506"/>
      <c r="D524" s="1506"/>
      <c r="E524" s="1506"/>
      <c r="F524" s="1506"/>
      <c r="G524" s="1506"/>
      <c r="H524" s="1506"/>
      <c r="I524" s="1506"/>
      <c r="J524" s="1506"/>
    </row>
    <row r="525" spans="1:12" ht="24.6">
      <c r="A525" s="1505" t="s">
        <v>364</v>
      </c>
      <c r="B525" s="1506"/>
      <c r="C525" s="1506"/>
      <c r="D525" s="1506"/>
      <c r="E525" s="1506"/>
      <c r="F525" s="1506"/>
      <c r="G525" s="1506"/>
      <c r="H525" s="1506"/>
      <c r="I525" s="1506"/>
      <c r="J525" s="1506"/>
    </row>
    <row r="526" spans="1:12" ht="24.6">
      <c r="A526" s="1495"/>
      <c r="B526" s="1495"/>
      <c r="C526" s="1495"/>
      <c r="D526" s="1495"/>
      <c r="E526" s="1495"/>
      <c r="F526" s="1495"/>
      <c r="G526" s="1495"/>
      <c r="H526" s="1495"/>
      <c r="I526" s="1495"/>
      <c r="J526" s="1495"/>
      <c r="K526" s="1495"/>
      <c r="L526" s="1495"/>
    </row>
    <row r="527" spans="1:12" ht="24.6">
      <c r="A527" s="1496" t="s">
        <v>169</v>
      </c>
      <c r="B527" s="1497"/>
      <c r="C527" s="892"/>
      <c r="D527" s="1502" t="s">
        <v>50</v>
      </c>
      <c r="E527" s="1502"/>
      <c r="F527" s="1503"/>
      <c r="G527" s="1503"/>
      <c r="H527" s="1503"/>
      <c r="I527" s="1504"/>
      <c r="J527" s="892"/>
      <c r="K527" s="893" t="s">
        <v>202</v>
      </c>
      <c r="L527" s="894"/>
    </row>
    <row r="528" spans="1:12" ht="24.6">
      <c r="A528" s="1498"/>
      <c r="B528" s="1499"/>
      <c r="C528" s="895" t="s">
        <v>2</v>
      </c>
      <c r="D528" s="896" t="s">
        <v>5</v>
      </c>
      <c r="E528" s="897" t="s">
        <v>6</v>
      </c>
      <c r="F528" s="897" t="s">
        <v>7</v>
      </c>
      <c r="G528" s="897" t="s">
        <v>8</v>
      </c>
      <c r="H528" s="897" t="s">
        <v>9</v>
      </c>
      <c r="I528" s="897" t="s">
        <v>10</v>
      </c>
      <c r="J528" s="898" t="s">
        <v>11</v>
      </c>
      <c r="K528" s="899" t="s">
        <v>203</v>
      </c>
      <c r="L528" s="898" t="s">
        <v>204</v>
      </c>
    </row>
    <row r="529" spans="1:12" ht="24.6">
      <c r="A529" s="1498"/>
      <c r="B529" s="1499"/>
      <c r="C529" s="895" t="s">
        <v>4</v>
      </c>
      <c r="D529" s="895" t="s">
        <v>13</v>
      </c>
      <c r="E529" s="898" t="s">
        <v>51</v>
      </c>
      <c r="F529" s="898" t="s">
        <v>15</v>
      </c>
      <c r="G529" s="898" t="s">
        <v>16</v>
      </c>
      <c r="H529" s="898" t="s">
        <v>17</v>
      </c>
      <c r="I529" s="898" t="s">
        <v>18</v>
      </c>
      <c r="J529" s="898" t="s">
        <v>19</v>
      </c>
      <c r="K529" s="900"/>
      <c r="L529" s="900"/>
    </row>
    <row r="530" spans="1:12" ht="24.6">
      <c r="A530" s="1500"/>
      <c r="B530" s="1501"/>
      <c r="C530" s="901" t="s">
        <v>12</v>
      </c>
      <c r="D530" s="901" t="s">
        <v>12</v>
      </c>
      <c r="E530" s="902" t="s">
        <v>12</v>
      </c>
      <c r="F530" s="902" t="s">
        <v>12</v>
      </c>
      <c r="G530" s="902" t="s">
        <v>12</v>
      </c>
      <c r="H530" s="902" t="s">
        <v>12</v>
      </c>
      <c r="I530" s="902" t="s">
        <v>20</v>
      </c>
      <c r="J530" s="902" t="s">
        <v>12</v>
      </c>
      <c r="K530" s="903"/>
      <c r="L530" s="903"/>
    </row>
    <row r="531" spans="1:12" ht="24.6">
      <c r="A531" s="1493" t="s">
        <v>170</v>
      </c>
      <c r="B531" s="1494"/>
      <c r="C531" s="905">
        <f>+โตนด!B1027</f>
        <v>0</v>
      </c>
      <c r="D531" s="905">
        <f>+โตนด!C1027</f>
        <v>0</v>
      </c>
      <c r="E531" s="905">
        <f>+โตนด!D1027</f>
        <v>0</v>
      </c>
      <c r="F531" s="905">
        <f>+โตนด!E1027</f>
        <v>0</v>
      </c>
      <c r="G531" s="905">
        <f>+โตนด!F1027</f>
        <v>0</v>
      </c>
      <c r="H531" s="905">
        <f>+โตนด!G1027</f>
        <v>0</v>
      </c>
      <c r="I531" s="904" t="e">
        <f>+โตนด!H1027</f>
        <v>#DIV/0!</v>
      </c>
      <c r="J531" s="905">
        <f>+โตนด!I1027</f>
        <v>0</v>
      </c>
      <c r="K531" s="905">
        <f>+โตนด!J1027</f>
        <v>0</v>
      </c>
      <c r="L531" s="904">
        <f>+โตนด!K1027</f>
        <v>0</v>
      </c>
    </row>
    <row r="532" spans="1:12" ht="24.6">
      <c r="A532" s="1493" t="s">
        <v>171</v>
      </c>
      <c r="B532" s="1494"/>
      <c r="C532" s="904"/>
      <c r="D532" s="904"/>
      <c r="E532" s="904"/>
      <c r="F532" s="904"/>
      <c r="G532" s="904"/>
      <c r="H532" s="904"/>
      <c r="I532" s="904"/>
      <c r="J532" s="904"/>
      <c r="K532" s="918"/>
      <c r="L532" s="904"/>
    </row>
    <row r="533" spans="1:12" ht="24.6">
      <c r="A533" s="1493" t="s">
        <v>172</v>
      </c>
      <c r="B533" s="1494"/>
      <c r="C533" s="904"/>
      <c r="D533" s="904"/>
      <c r="E533" s="904"/>
      <c r="F533" s="904"/>
      <c r="G533" s="904"/>
      <c r="H533" s="904"/>
      <c r="I533" s="904"/>
      <c r="J533" s="904"/>
      <c r="K533" s="918"/>
      <c r="L533" s="904"/>
    </row>
    <row r="534" spans="1:12" ht="24.6">
      <c r="A534" s="1493" t="s">
        <v>173</v>
      </c>
      <c r="B534" s="1494"/>
      <c r="C534" s="912"/>
      <c r="D534" s="912"/>
      <c r="E534" s="912"/>
      <c r="F534" s="912"/>
      <c r="G534" s="912"/>
      <c r="H534" s="912"/>
      <c r="I534" s="912"/>
      <c r="J534" s="912"/>
      <c r="K534" s="912"/>
      <c r="L534" s="912"/>
    </row>
    <row r="535" spans="1:12" ht="24.6">
      <c r="A535" s="1493" t="s">
        <v>174</v>
      </c>
      <c r="B535" s="1494"/>
      <c r="C535" s="904"/>
      <c r="D535" s="904"/>
      <c r="E535" s="904"/>
      <c r="F535" s="904"/>
      <c r="G535" s="904"/>
      <c r="H535" s="904"/>
      <c r="I535" s="904"/>
      <c r="J535" s="904"/>
      <c r="K535" s="904"/>
      <c r="L535" s="904"/>
    </row>
    <row r="536" spans="1:12" ht="24.6">
      <c r="A536" s="1493" t="s">
        <v>175</v>
      </c>
      <c r="B536" s="1494"/>
      <c r="C536" s="904"/>
      <c r="D536" s="904"/>
      <c r="E536" s="904"/>
      <c r="F536" s="904"/>
      <c r="G536" s="904"/>
      <c r="H536" s="904"/>
      <c r="I536" s="904"/>
      <c r="J536" s="904"/>
      <c r="K536" s="904"/>
      <c r="L536" s="904"/>
    </row>
    <row r="537" spans="1:12" ht="24.6">
      <c r="A537" s="1493" t="s">
        <v>176</v>
      </c>
      <c r="B537" s="1494"/>
      <c r="C537" s="904"/>
      <c r="D537" s="904"/>
      <c r="E537" s="904"/>
      <c r="F537" s="904"/>
      <c r="G537" s="904"/>
      <c r="H537" s="904"/>
      <c r="I537" s="904"/>
      <c r="J537" s="904"/>
      <c r="K537" s="904"/>
      <c r="L537" s="904"/>
    </row>
    <row r="538" spans="1:12" ht="24.6">
      <c r="A538" s="1493" t="s">
        <v>177</v>
      </c>
      <c r="B538" s="1494"/>
      <c r="C538" s="904"/>
      <c r="D538" s="904"/>
      <c r="E538" s="904"/>
      <c r="F538" s="904"/>
      <c r="G538" s="904"/>
      <c r="H538" s="904"/>
      <c r="I538" s="904"/>
      <c r="J538" s="904"/>
      <c r="K538" s="904"/>
      <c r="L538" s="904"/>
    </row>
    <row r="539" spans="1:12" ht="24.6">
      <c r="A539" s="1493" t="s">
        <v>178</v>
      </c>
      <c r="B539" s="1494"/>
      <c r="C539" s="904"/>
      <c r="D539" s="904"/>
      <c r="E539" s="904"/>
      <c r="F539" s="904"/>
      <c r="G539" s="904"/>
      <c r="H539" s="904"/>
      <c r="I539" s="904"/>
      <c r="J539" s="904"/>
      <c r="K539" s="904"/>
      <c r="L539" s="904"/>
    </row>
    <row r="540" spans="1:12" ht="27">
      <c r="A540" s="1493" t="s">
        <v>179</v>
      </c>
      <c r="B540" s="1494"/>
      <c r="C540" s="928"/>
      <c r="D540" s="928"/>
      <c r="E540" s="928"/>
      <c r="F540" s="928"/>
      <c r="G540" s="928"/>
      <c r="H540" s="928"/>
      <c r="I540" s="928"/>
      <c r="J540" s="928"/>
      <c r="K540" s="930"/>
      <c r="L540" s="904"/>
    </row>
    <row r="541" spans="1:12" ht="27">
      <c r="A541" s="907" t="s">
        <v>32</v>
      </c>
      <c r="B541" s="907" t="s">
        <v>180</v>
      </c>
      <c r="C541" s="926">
        <f t="shared" ref="C541:H541" si="20">SUM(C531:C540)</f>
        <v>0</v>
      </c>
      <c r="D541" s="926">
        <f t="shared" si="20"/>
        <v>0</v>
      </c>
      <c r="E541" s="926">
        <f t="shared" si="20"/>
        <v>0</v>
      </c>
      <c r="F541" s="924">
        <f t="shared" si="20"/>
        <v>0</v>
      </c>
      <c r="G541" s="924">
        <f t="shared" si="20"/>
        <v>0</v>
      </c>
      <c r="H541" s="926">
        <f t="shared" si="20"/>
        <v>0</v>
      </c>
      <c r="I541" s="924" t="e">
        <f>+L541/H541</f>
        <v>#DIV/0!</v>
      </c>
      <c r="J541" s="926">
        <f>SUM(J531:J540)</f>
        <v>0</v>
      </c>
      <c r="K541" s="927">
        <f>SUM(K531:K540)</f>
        <v>0</v>
      </c>
      <c r="L541" s="909">
        <f>SUM(L531:L540)</f>
        <v>0</v>
      </c>
    </row>
    <row r="547" spans="1:12" ht="24.6">
      <c r="A547" s="1505" t="s">
        <v>382</v>
      </c>
      <c r="B547" s="1506"/>
      <c r="C547" s="1506"/>
      <c r="D547" s="1506"/>
      <c r="E547" s="1506"/>
      <c r="F547" s="1506"/>
      <c r="G547" s="1506"/>
      <c r="H547" s="1506"/>
      <c r="I547" s="1506"/>
      <c r="J547" s="1506"/>
    </row>
    <row r="548" spans="1:12" ht="24.6">
      <c r="A548" s="1505" t="s">
        <v>386</v>
      </c>
      <c r="B548" s="1505"/>
      <c r="C548" s="1505"/>
      <c r="D548" s="1505"/>
      <c r="E548" s="1505"/>
      <c r="F548" s="1505"/>
      <c r="G548" s="1505"/>
      <c r="H548" s="1505"/>
      <c r="I548" s="1505"/>
      <c r="J548" s="1505"/>
    </row>
    <row r="549" spans="1:12" ht="24.6">
      <c r="A549" s="1505" t="s">
        <v>167</v>
      </c>
      <c r="B549" s="1506"/>
      <c r="C549" s="1506"/>
      <c r="D549" s="1506"/>
      <c r="E549" s="1506"/>
      <c r="F549" s="1506"/>
      <c r="G549" s="1506"/>
      <c r="H549" s="1506"/>
      <c r="I549" s="1506"/>
      <c r="J549" s="1506"/>
    </row>
    <row r="550" spans="1:12" ht="24.6">
      <c r="A550" s="1505" t="s">
        <v>339</v>
      </c>
      <c r="B550" s="1506"/>
      <c r="C550" s="1506"/>
      <c r="D550" s="1506"/>
      <c r="E550" s="1506"/>
      <c r="F550" s="1506"/>
      <c r="G550" s="1506"/>
      <c r="H550" s="1506"/>
      <c r="I550" s="1506"/>
      <c r="J550" s="1506"/>
    </row>
    <row r="551" spans="1:12" ht="24.6">
      <c r="A551" s="1495"/>
      <c r="B551" s="1495"/>
      <c r="C551" s="1495"/>
      <c r="D551" s="1495"/>
      <c r="E551" s="1495"/>
      <c r="F551" s="1495"/>
      <c r="G551" s="1495"/>
      <c r="H551" s="1495"/>
      <c r="I551" s="1495"/>
      <c r="J551" s="1495"/>
      <c r="K551" s="1495"/>
      <c r="L551" s="1495"/>
    </row>
    <row r="552" spans="1:12" ht="24.6">
      <c r="A552" s="1496" t="s">
        <v>169</v>
      </c>
      <c r="B552" s="1497"/>
      <c r="C552" s="892"/>
      <c r="D552" s="1502" t="s">
        <v>50</v>
      </c>
      <c r="E552" s="1502"/>
      <c r="F552" s="1503"/>
      <c r="G552" s="1503"/>
      <c r="H552" s="1503"/>
      <c r="I552" s="1504"/>
      <c r="J552" s="892"/>
      <c r="K552" s="893" t="s">
        <v>202</v>
      </c>
      <c r="L552" s="894"/>
    </row>
    <row r="553" spans="1:12" ht="24.6">
      <c r="A553" s="1498"/>
      <c r="B553" s="1499"/>
      <c r="C553" s="895" t="s">
        <v>2</v>
      </c>
      <c r="D553" s="896" t="s">
        <v>5</v>
      </c>
      <c r="E553" s="897" t="s">
        <v>6</v>
      </c>
      <c r="F553" s="897" t="s">
        <v>7</v>
      </c>
      <c r="G553" s="897" t="s">
        <v>8</v>
      </c>
      <c r="H553" s="897" t="s">
        <v>9</v>
      </c>
      <c r="I553" s="897" t="s">
        <v>10</v>
      </c>
      <c r="J553" s="898" t="s">
        <v>11</v>
      </c>
      <c r="K553" s="899" t="s">
        <v>203</v>
      </c>
      <c r="L553" s="898" t="s">
        <v>204</v>
      </c>
    </row>
    <row r="554" spans="1:12" ht="24.6">
      <c r="A554" s="1498"/>
      <c r="B554" s="1499"/>
      <c r="C554" s="895" t="s">
        <v>4</v>
      </c>
      <c r="D554" s="895" t="s">
        <v>13</v>
      </c>
      <c r="E554" s="898" t="s">
        <v>51</v>
      </c>
      <c r="F554" s="898" t="s">
        <v>15</v>
      </c>
      <c r="G554" s="898" t="s">
        <v>16</v>
      </c>
      <c r="H554" s="898" t="s">
        <v>17</v>
      </c>
      <c r="I554" s="898" t="s">
        <v>18</v>
      </c>
      <c r="J554" s="898" t="s">
        <v>19</v>
      </c>
      <c r="K554" s="900"/>
      <c r="L554" s="900"/>
    </row>
    <row r="555" spans="1:12" ht="24.6">
      <c r="A555" s="1500"/>
      <c r="B555" s="1501"/>
      <c r="C555" s="901" t="s">
        <v>12</v>
      </c>
      <c r="D555" s="901" t="s">
        <v>12</v>
      </c>
      <c r="E555" s="902" t="s">
        <v>12</v>
      </c>
      <c r="F555" s="902" t="s">
        <v>12</v>
      </c>
      <c r="G555" s="902" t="s">
        <v>12</v>
      </c>
      <c r="H555" s="902" t="s">
        <v>12</v>
      </c>
      <c r="I555" s="902" t="s">
        <v>20</v>
      </c>
      <c r="J555" s="902" t="s">
        <v>12</v>
      </c>
      <c r="K555" s="903"/>
      <c r="L555" s="903"/>
    </row>
    <row r="556" spans="1:12" ht="24.6">
      <c r="A556" s="1493" t="s">
        <v>170</v>
      </c>
      <c r="B556" s="1494"/>
      <c r="C556" s="904">
        <f>+โตนด!B842</f>
        <v>1</v>
      </c>
      <c r="D556" s="904">
        <f>+โตนด!C842</f>
        <v>0</v>
      </c>
      <c r="E556" s="904">
        <f>+โตนด!D842</f>
        <v>0</v>
      </c>
      <c r="F556" s="904">
        <f>+โตนด!E842</f>
        <v>0</v>
      </c>
      <c r="G556" s="904">
        <f>+โตนด!F842</f>
        <v>0</v>
      </c>
      <c r="H556" s="904">
        <f>+โตนด!G842</f>
        <v>0</v>
      </c>
      <c r="I556" s="904" t="e">
        <f>+โตนด!H842</f>
        <v>#DIV/0!</v>
      </c>
      <c r="J556" s="904">
        <f>+โตนด!I842</f>
        <v>1</v>
      </c>
      <c r="K556" s="904">
        <f>+โตนด!J842</f>
        <v>1</v>
      </c>
      <c r="L556" s="904">
        <f>+โตนด!K842</f>
        <v>0</v>
      </c>
    </row>
    <row r="557" spans="1:12" ht="24.6">
      <c r="A557" s="1493" t="s">
        <v>171</v>
      </c>
      <c r="B557" s="1494"/>
      <c r="C557" s="904"/>
      <c r="D557" s="904"/>
      <c r="E557" s="904"/>
      <c r="F557" s="904"/>
      <c r="G557" s="904"/>
      <c r="H557" s="904"/>
      <c r="I557" s="904"/>
      <c r="J557" s="904"/>
      <c r="K557" s="918"/>
      <c r="L557" s="904"/>
    </row>
    <row r="558" spans="1:12" ht="24.6">
      <c r="A558" s="1493" t="s">
        <v>172</v>
      </c>
      <c r="B558" s="1494"/>
      <c r="C558" s="904"/>
      <c r="D558" s="904"/>
      <c r="E558" s="904"/>
      <c r="F558" s="904"/>
      <c r="G558" s="904"/>
      <c r="H558" s="904"/>
      <c r="I558" s="904"/>
      <c r="J558" s="904"/>
      <c r="K558" s="904"/>
      <c r="L558" s="904"/>
    </row>
    <row r="559" spans="1:12" ht="24.6">
      <c r="A559" s="1493" t="s">
        <v>173</v>
      </c>
      <c r="B559" s="1494"/>
      <c r="C559" s="912"/>
      <c r="D559" s="912"/>
      <c r="E559" s="912"/>
      <c r="F559" s="912"/>
      <c r="G559" s="912"/>
      <c r="H559" s="912"/>
      <c r="I559" s="912"/>
      <c r="J559" s="912"/>
      <c r="K559" s="912"/>
      <c r="L559" s="912"/>
    </row>
    <row r="560" spans="1:12" ht="24.6">
      <c r="A560" s="1493" t="s">
        <v>174</v>
      </c>
      <c r="B560" s="1494"/>
      <c r="C560" s="904">
        <f>+สามพวง!B720</f>
        <v>1</v>
      </c>
      <c r="D560" s="904">
        <f>+สามพวง!C720</f>
        <v>0</v>
      </c>
      <c r="E560" s="904">
        <f>+สามพวง!D720</f>
        <v>0</v>
      </c>
      <c r="F560" s="904">
        <f>+สามพวง!E720</f>
        <v>0</v>
      </c>
      <c r="G560" s="904">
        <f>+สามพวง!F720</f>
        <v>0</v>
      </c>
      <c r="H560" s="904">
        <f>+สามพวง!G720</f>
        <v>0</v>
      </c>
      <c r="I560" s="904" t="e">
        <f>+สามพวง!H720</f>
        <v>#DIV/0!</v>
      </c>
      <c r="J560" s="904">
        <f>+สามพวง!I720</f>
        <v>1</v>
      </c>
      <c r="K560" s="904">
        <f>+สามพวง!J720</f>
        <v>1</v>
      </c>
      <c r="L560" s="904"/>
    </row>
    <row r="561" spans="1:12" ht="24.6">
      <c r="A561" s="1493" t="s">
        <v>175</v>
      </c>
      <c r="B561" s="1494"/>
      <c r="C561" s="904"/>
      <c r="D561" s="904"/>
      <c r="E561" s="904"/>
      <c r="F561" s="904"/>
      <c r="G561" s="904"/>
      <c r="H561" s="904"/>
      <c r="I561" s="904"/>
      <c r="J561" s="904"/>
      <c r="K561" s="904"/>
      <c r="L561" s="904"/>
    </row>
    <row r="562" spans="1:12" ht="24.6">
      <c r="A562" s="1493" t="s">
        <v>176</v>
      </c>
      <c r="B562" s="1494"/>
      <c r="C562" s="904"/>
      <c r="D562" s="904"/>
      <c r="E562" s="904"/>
      <c r="F562" s="904"/>
      <c r="G562" s="904"/>
      <c r="H562" s="904"/>
      <c r="I562" s="904"/>
      <c r="J562" s="904"/>
      <c r="K562" s="904"/>
      <c r="L562" s="904"/>
    </row>
    <row r="563" spans="1:12" ht="24.6">
      <c r="A563" s="1493" t="s">
        <v>177</v>
      </c>
      <c r="B563" s="1494"/>
      <c r="C563" s="904"/>
      <c r="D563" s="904"/>
      <c r="E563" s="904"/>
      <c r="F563" s="904"/>
      <c r="G563" s="904"/>
      <c r="H563" s="904"/>
      <c r="I563" s="904"/>
      <c r="J563" s="904"/>
      <c r="K563" s="904"/>
      <c r="L563" s="904"/>
    </row>
    <row r="564" spans="1:12" ht="24.6">
      <c r="A564" s="1493" t="s">
        <v>178</v>
      </c>
      <c r="B564" s="1494"/>
      <c r="C564" s="904"/>
      <c r="D564" s="904"/>
      <c r="E564" s="904"/>
      <c r="F564" s="904"/>
      <c r="G564" s="904"/>
      <c r="H564" s="904"/>
      <c r="I564" s="904"/>
      <c r="J564" s="904"/>
      <c r="K564" s="904"/>
      <c r="L564" s="904"/>
    </row>
    <row r="565" spans="1:12" ht="27">
      <c r="A565" s="1493" t="s">
        <v>179</v>
      </c>
      <c r="B565" s="1494"/>
      <c r="C565" s="928"/>
      <c r="D565" s="928"/>
      <c r="E565" s="928"/>
      <c r="F565" s="928"/>
      <c r="G565" s="928"/>
      <c r="H565" s="928"/>
      <c r="I565" s="928"/>
      <c r="J565" s="928"/>
      <c r="K565" s="930"/>
      <c r="L565" s="904"/>
    </row>
    <row r="566" spans="1:12" ht="27">
      <c r="A566" s="907" t="s">
        <v>32</v>
      </c>
      <c r="B566" s="907" t="s">
        <v>180</v>
      </c>
      <c r="C566" s="924">
        <f t="shared" ref="C566:K566" si="21">SUM(C556:C565)</f>
        <v>2</v>
      </c>
      <c r="D566" s="924">
        <f t="shared" si="21"/>
        <v>0</v>
      </c>
      <c r="E566" s="924">
        <f t="shared" si="21"/>
        <v>0</v>
      </c>
      <c r="F566" s="924">
        <f t="shared" si="21"/>
        <v>0</v>
      </c>
      <c r="G566" s="924">
        <f t="shared" si="21"/>
        <v>0</v>
      </c>
      <c r="H566" s="924">
        <f t="shared" si="21"/>
        <v>0</v>
      </c>
      <c r="I566" s="924" t="e">
        <f>+L566/H566</f>
        <v>#DIV/0!</v>
      </c>
      <c r="J566" s="924">
        <f t="shared" si="21"/>
        <v>2</v>
      </c>
      <c r="K566" s="924">
        <f t="shared" si="21"/>
        <v>2</v>
      </c>
      <c r="L566" s="909">
        <f>SUM(L556:L565)</f>
        <v>0</v>
      </c>
    </row>
    <row r="571" spans="1:12" ht="24.6">
      <c r="A571" s="1505" t="s">
        <v>382</v>
      </c>
      <c r="B571" s="1506"/>
      <c r="C571" s="1506"/>
      <c r="D571" s="1506"/>
      <c r="E571" s="1506"/>
      <c r="F571" s="1506"/>
      <c r="G571" s="1506"/>
      <c r="H571" s="1506"/>
      <c r="I571" s="1506"/>
      <c r="J571" s="1506"/>
    </row>
    <row r="572" spans="1:12" ht="24.6">
      <c r="A572" s="1505" t="s">
        <v>386</v>
      </c>
      <c r="B572" s="1505"/>
      <c r="C572" s="1505"/>
      <c r="D572" s="1505"/>
      <c r="E572" s="1505"/>
      <c r="F572" s="1505"/>
      <c r="G572" s="1505"/>
      <c r="H572" s="1505"/>
      <c r="I572" s="1505"/>
      <c r="J572" s="1505"/>
    </row>
    <row r="573" spans="1:12" ht="24.6">
      <c r="A573" s="1505" t="s">
        <v>167</v>
      </c>
      <c r="B573" s="1506"/>
      <c r="C573" s="1506"/>
      <c r="D573" s="1506"/>
      <c r="E573" s="1506"/>
      <c r="F573" s="1506"/>
      <c r="G573" s="1506"/>
      <c r="H573" s="1506"/>
      <c r="I573" s="1506"/>
      <c r="J573" s="1506"/>
    </row>
    <row r="574" spans="1:12" ht="24.6">
      <c r="A574" s="1505" t="s">
        <v>365</v>
      </c>
      <c r="B574" s="1506"/>
      <c r="C574" s="1506"/>
      <c r="D574" s="1506"/>
      <c r="E574" s="1506"/>
      <c r="F574" s="1506"/>
      <c r="G574" s="1506"/>
      <c r="H574" s="1506"/>
      <c r="I574" s="1506"/>
      <c r="J574" s="1506"/>
    </row>
    <row r="575" spans="1:12" ht="24.6">
      <c r="A575" s="1495"/>
      <c r="B575" s="1495"/>
      <c r="C575" s="1495"/>
      <c r="D575" s="1495"/>
      <c r="E575" s="1495"/>
      <c r="F575" s="1495"/>
      <c r="G575" s="1495"/>
      <c r="H575" s="1495"/>
      <c r="I575" s="1495"/>
      <c r="J575" s="1495"/>
      <c r="K575" s="1495"/>
      <c r="L575" s="1495"/>
    </row>
    <row r="576" spans="1:12" ht="24.6">
      <c r="A576" s="1496" t="s">
        <v>169</v>
      </c>
      <c r="B576" s="1497"/>
      <c r="C576" s="892"/>
      <c r="D576" s="1502" t="s">
        <v>50</v>
      </c>
      <c r="E576" s="1502"/>
      <c r="F576" s="1503"/>
      <c r="G576" s="1503"/>
      <c r="H576" s="1503"/>
      <c r="I576" s="1504"/>
      <c r="J576" s="892"/>
      <c r="K576" s="893" t="s">
        <v>202</v>
      </c>
      <c r="L576" s="894"/>
    </row>
    <row r="577" spans="1:12" ht="24.6">
      <c r="A577" s="1498"/>
      <c r="B577" s="1499"/>
      <c r="C577" s="895" t="s">
        <v>2</v>
      </c>
      <c r="D577" s="896" t="s">
        <v>5</v>
      </c>
      <c r="E577" s="897" t="s">
        <v>6</v>
      </c>
      <c r="F577" s="897" t="s">
        <v>7</v>
      </c>
      <c r="G577" s="897" t="s">
        <v>8</v>
      </c>
      <c r="H577" s="897" t="s">
        <v>9</v>
      </c>
      <c r="I577" s="897" t="s">
        <v>10</v>
      </c>
      <c r="J577" s="898" t="s">
        <v>11</v>
      </c>
      <c r="K577" s="899" t="s">
        <v>203</v>
      </c>
      <c r="L577" s="898" t="s">
        <v>204</v>
      </c>
    </row>
    <row r="578" spans="1:12" ht="24.6">
      <c r="A578" s="1498"/>
      <c r="B578" s="1499"/>
      <c r="C578" s="895" t="s">
        <v>4</v>
      </c>
      <c r="D578" s="895" t="s">
        <v>13</v>
      </c>
      <c r="E578" s="898" t="s">
        <v>51</v>
      </c>
      <c r="F578" s="898" t="s">
        <v>15</v>
      </c>
      <c r="G578" s="898" t="s">
        <v>16</v>
      </c>
      <c r="H578" s="898" t="s">
        <v>17</v>
      </c>
      <c r="I578" s="898" t="s">
        <v>18</v>
      </c>
      <c r="J578" s="898" t="s">
        <v>19</v>
      </c>
      <c r="K578" s="900"/>
      <c r="L578" s="900"/>
    </row>
    <row r="579" spans="1:12" ht="24.6">
      <c r="A579" s="1500"/>
      <c r="B579" s="1501"/>
      <c r="C579" s="901" t="s">
        <v>12</v>
      </c>
      <c r="D579" s="901" t="s">
        <v>12</v>
      </c>
      <c r="E579" s="902" t="s">
        <v>12</v>
      </c>
      <c r="F579" s="902" t="s">
        <v>12</v>
      </c>
      <c r="G579" s="902" t="s">
        <v>12</v>
      </c>
      <c r="H579" s="902" t="s">
        <v>12</v>
      </c>
      <c r="I579" s="902" t="s">
        <v>20</v>
      </c>
      <c r="J579" s="902" t="s">
        <v>12</v>
      </c>
      <c r="K579" s="903"/>
      <c r="L579" s="903"/>
    </row>
    <row r="580" spans="1:12" ht="24.6">
      <c r="A580" s="1493" t="s">
        <v>170</v>
      </c>
      <c r="B580" s="1494"/>
      <c r="C580" s="905">
        <f>+โตนด!B903</f>
        <v>0</v>
      </c>
      <c r="D580" s="905">
        <f>+โตนด!C903</f>
        <v>0</v>
      </c>
      <c r="E580" s="905">
        <f>+โตนด!D903</f>
        <v>0</v>
      </c>
      <c r="F580" s="904">
        <f>+โตนด!E903</f>
        <v>0</v>
      </c>
      <c r="G580" s="904">
        <f>+โตนด!F903</f>
        <v>0</v>
      </c>
      <c r="H580" s="905">
        <f>+โตนด!G903</f>
        <v>0</v>
      </c>
      <c r="I580" s="904" t="e">
        <f>+โตนด!H903</f>
        <v>#DIV/0!</v>
      </c>
      <c r="J580" s="905">
        <f>+โตนด!I903</f>
        <v>0</v>
      </c>
      <c r="K580" s="904">
        <f>+โตนด!J903</f>
        <v>0</v>
      </c>
      <c r="L580" s="905" t="e">
        <f>+H580*I580</f>
        <v>#DIV/0!</v>
      </c>
    </row>
    <row r="581" spans="1:12" ht="24.6">
      <c r="A581" s="1493" t="s">
        <v>171</v>
      </c>
      <c r="B581" s="1494"/>
      <c r="C581" s="904"/>
      <c r="D581" s="904"/>
      <c r="E581" s="904"/>
      <c r="F581" s="904"/>
      <c r="G581" s="904"/>
      <c r="H581" s="904"/>
      <c r="I581" s="904"/>
      <c r="J581" s="904"/>
      <c r="K581" s="904"/>
      <c r="L581" s="904"/>
    </row>
    <row r="582" spans="1:12" ht="24.6">
      <c r="A582" s="1493" t="s">
        <v>172</v>
      </c>
      <c r="B582" s="1494"/>
      <c r="C582" s="904"/>
      <c r="D582" s="904"/>
      <c r="E582" s="904"/>
      <c r="F582" s="904"/>
      <c r="G582" s="904"/>
      <c r="H582" s="904"/>
      <c r="I582" s="904"/>
      <c r="J582" s="904"/>
      <c r="K582" s="918"/>
      <c r="L582" s="904"/>
    </row>
    <row r="583" spans="1:12" ht="24.6">
      <c r="A583" s="1493" t="s">
        <v>173</v>
      </c>
      <c r="B583" s="1494"/>
      <c r="C583" s="904"/>
      <c r="D583" s="904"/>
      <c r="E583" s="904"/>
      <c r="F583" s="904"/>
      <c r="G583" s="904"/>
      <c r="H583" s="904"/>
      <c r="I583" s="904"/>
      <c r="J583" s="904"/>
      <c r="K583" s="904"/>
      <c r="L583" s="904"/>
    </row>
    <row r="584" spans="1:12" ht="24.6">
      <c r="A584" s="1493" t="s">
        <v>174</v>
      </c>
      <c r="B584" s="1494"/>
      <c r="C584" s="904"/>
      <c r="D584" s="904"/>
      <c r="E584" s="904"/>
      <c r="F584" s="904"/>
      <c r="G584" s="904"/>
      <c r="H584" s="904"/>
      <c r="I584" s="904"/>
      <c r="J584" s="904"/>
      <c r="K584" s="904"/>
      <c r="L584" s="904"/>
    </row>
    <row r="585" spans="1:12" ht="24.6">
      <c r="A585" s="1493" t="s">
        <v>175</v>
      </c>
      <c r="B585" s="1494"/>
      <c r="C585" s="904"/>
      <c r="D585" s="904"/>
      <c r="E585" s="904"/>
      <c r="F585" s="904"/>
      <c r="G585" s="904"/>
      <c r="H585" s="904"/>
      <c r="I585" s="904"/>
      <c r="J585" s="904"/>
      <c r="K585" s="904"/>
      <c r="L585" s="904"/>
    </row>
    <row r="586" spans="1:12" ht="24.6">
      <c r="A586" s="1493" t="s">
        <v>176</v>
      </c>
      <c r="B586" s="1494"/>
      <c r="C586" s="904"/>
      <c r="D586" s="904"/>
      <c r="E586" s="904"/>
      <c r="F586" s="904"/>
      <c r="G586" s="904"/>
      <c r="H586" s="904"/>
      <c r="I586" s="904"/>
      <c r="J586" s="904"/>
      <c r="K586" s="904"/>
      <c r="L586" s="904"/>
    </row>
    <row r="587" spans="1:12" ht="24.6">
      <c r="A587" s="1493" t="s">
        <v>177</v>
      </c>
      <c r="B587" s="1494"/>
      <c r="C587" s="904"/>
      <c r="D587" s="904"/>
      <c r="E587" s="904"/>
      <c r="F587" s="904"/>
      <c r="G587" s="904"/>
      <c r="H587" s="904"/>
      <c r="I587" s="904"/>
      <c r="J587" s="904"/>
      <c r="K587" s="904"/>
      <c r="L587" s="904"/>
    </row>
    <row r="588" spans="1:12" ht="24.6">
      <c r="A588" s="1493" t="s">
        <v>178</v>
      </c>
      <c r="B588" s="1494"/>
      <c r="C588" s="904"/>
      <c r="D588" s="904"/>
      <c r="E588" s="904"/>
      <c r="F588" s="904"/>
      <c r="G588" s="904"/>
      <c r="H588" s="904"/>
      <c r="I588" s="904"/>
      <c r="J588" s="904"/>
      <c r="K588" s="904"/>
      <c r="L588" s="904"/>
    </row>
    <row r="589" spans="1:12" ht="27">
      <c r="A589" s="1493" t="s">
        <v>179</v>
      </c>
      <c r="B589" s="1494"/>
      <c r="C589" s="928"/>
      <c r="D589" s="928"/>
      <c r="E589" s="928"/>
      <c r="F589" s="928"/>
      <c r="G589" s="928"/>
      <c r="H589" s="928"/>
      <c r="I589" s="928"/>
      <c r="J589" s="928"/>
      <c r="K589" s="930"/>
      <c r="L589" s="904"/>
    </row>
    <row r="590" spans="1:12" ht="27">
      <c r="A590" s="907" t="s">
        <v>32</v>
      </c>
      <c r="B590" s="907" t="s">
        <v>180</v>
      </c>
      <c r="C590" s="926">
        <f t="shared" ref="C590:H590" si="22">SUM(C580:C589)</f>
        <v>0</v>
      </c>
      <c r="D590" s="926">
        <f t="shared" si="22"/>
        <v>0</v>
      </c>
      <c r="E590" s="926">
        <f t="shared" si="22"/>
        <v>0</v>
      </c>
      <c r="F590" s="924">
        <f t="shared" si="22"/>
        <v>0</v>
      </c>
      <c r="G590" s="924">
        <f t="shared" si="22"/>
        <v>0</v>
      </c>
      <c r="H590" s="926">
        <f t="shared" si="22"/>
        <v>0</v>
      </c>
      <c r="I590" s="924" t="e">
        <f>+L590/H590</f>
        <v>#DIV/0!</v>
      </c>
      <c r="J590" s="926">
        <f>SUM(J580:J589)</f>
        <v>0</v>
      </c>
      <c r="K590" s="931">
        <f>SUM(K580:K589)</f>
        <v>0</v>
      </c>
      <c r="L590" s="909" t="e">
        <f>SUM(L580:L589)</f>
        <v>#DIV/0!</v>
      </c>
    </row>
    <row r="598" spans="1:12" ht="24.6">
      <c r="A598" s="1505" t="s">
        <v>382</v>
      </c>
      <c r="B598" s="1506"/>
      <c r="C598" s="1506"/>
      <c r="D598" s="1506"/>
      <c r="E598" s="1506"/>
      <c r="F598" s="1506"/>
      <c r="G598" s="1506"/>
      <c r="H598" s="1506"/>
      <c r="I598" s="1506"/>
      <c r="J598" s="1506"/>
    </row>
    <row r="599" spans="1:12" ht="24.6">
      <c r="A599" s="1505" t="s">
        <v>386</v>
      </c>
      <c r="B599" s="1505"/>
      <c r="C599" s="1505"/>
      <c r="D599" s="1505"/>
      <c r="E599" s="1505"/>
      <c r="F599" s="1505"/>
      <c r="G599" s="1505"/>
      <c r="H599" s="1505"/>
      <c r="I599" s="1505"/>
      <c r="J599" s="1505"/>
    </row>
    <row r="600" spans="1:12" ht="24.6">
      <c r="A600" s="1505" t="s">
        <v>167</v>
      </c>
      <c r="B600" s="1506"/>
      <c r="C600" s="1506"/>
      <c r="D600" s="1506"/>
      <c r="E600" s="1506"/>
      <c r="F600" s="1506"/>
      <c r="G600" s="1506"/>
      <c r="H600" s="1506"/>
      <c r="I600" s="1506"/>
      <c r="J600" s="1506"/>
    </row>
    <row r="601" spans="1:12" ht="24.6">
      <c r="A601" s="1505" t="s">
        <v>322</v>
      </c>
      <c r="B601" s="1506"/>
      <c r="C601" s="1506"/>
      <c r="D601" s="1506"/>
      <c r="E601" s="1506"/>
      <c r="F601" s="1506"/>
      <c r="G601" s="1506"/>
      <c r="H601" s="1506"/>
      <c r="I601" s="1506"/>
      <c r="J601" s="1506"/>
    </row>
    <row r="602" spans="1:12" ht="24.6">
      <c r="A602" s="1495"/>
      <c r="B602" s="1495"/>
      <c r="C602" s="1495"/>
      <c r="D602" s="1495"/>
      <c r="E602" s="1495"/>
      <c r="F602" s="1495"/>
      <c r="G602" s="1495"/>
      <c r="H602" s="1495"/>
      <c r="I602" s="1495"/>
      <c r="J602" s="1495"/>
      <c r="K602" s="1495"/>
      <c r="L602" s="1495"/>
    </row>
    <row r="603" spans="1:12" ht="24.6">
      <c r="A603" s="1496" t="s">
        <v>169</v>
      </c>
      <c r="B603" s="1497"/>
      <c r="C603" s="892"/>
      <c r="D603" s="1502" t="s">
        <v>50</v>
      </c>
      <c r="E603" s="1502"/>
      <c r="F603" s="1503"/>
      <c r="G603" s="1503"/>
      <c r="H603" s="1503"/>
      <c r="I603" s="1504"/>
      <c r="J603" s="892"/>
      <c r="K603" s="893" t="s">
        <v>202</v>
      </c>
      <c r="L603" s="894"/>
    </row>
    <row r="604" spans="1:12" ht="24.6">
      <c r="A604" s="1498"/>
      <c r="B604" s="1499"/>
      <c r="C604" s="895" t="s">
        <v>2</v>
      </c>
      <c r="D604" s="896" t="s">
        <v>5</v>
      </c>
      <c r="E604" s="897" t="s">
        <v>6</v>
      </c>
      <c r="F604" s="897" t="s">
        <v>7</v>
      </c>
      <c r="G604" s="897" t="s">
        <v>8</v>
      </c>
      <c r="H604" s="897" t="s">
        <v>9</v>
      </c>
      <c r="I604" s="897" t="s">
        <v>10</v>
      </c>
      <c r="J604" s="898" t="s">
        <v>11</v>
      </c>
      <c r="K604" s="899" t="s">
        <v>203</v>
      </c>
      <c r="L604" s="898" t="s">
        <v>204</v>
      </c>
    </row>
    <row r="605" spans="1:12" ht="24.6">
      <c r="A605" s="1498"/>
      <c r="B605" s="1499"/>
      <c r="C605" s="895" t="s">
        <v>4</v>
      </c>
      <c r="D605" s="895" t="s">
        <v>13</v>
      </c>
      <c r="E605" s="898" t="s">
        <v>51</v>
      </c>
      <c r="F605" s="898" t="s">
        <v>15</v>
      </c>
      <c r="G605" s="898" t="s">
        <v>16</v>
      </c>
      <c r="H605" s="898" t="s">
        <v>17</v>
      </c>
      <c r="I605" s="898" t="s">
        <v>18</v>
      </c>
      <c r="J605" s="898" t="s">
        <v>19</v>
      </c>
      <c r="K605" s="900"/>
      <c r="L605" s="900"/>
    </row>
    <row r="606" spans="1:12" ht="24.6">
      <c r="A606" s="1500"/>
      <c r="B606" s="1501"/>
      <c r="C606" s="901" t="s">
        <v>12</v>
      </c>
      <c r="D606" s="901" t="s">
        <v>12</v>
      </c>
      <c r="E606" s="902" t="s">
        <v>12</v>
      </c>
      <c r="F606" s="902" t="s">
        <v>12</v>
      </c>
      <c r="G606" s="902" t="s">
        <v>12</v>
      </c>
      <c r="H606" s="902" t="s">
        <v>12</v>
      </c>
      <c r="I606" s="902" t="s">
        <v>20</v>
      </c>
      <c r="J606" s="902" t="s">
        <v>12</v>
      </c>
      <c r="K606" s="903"/>
      <c r="L606" s="903"/>
    </row>
    <row r="607" spans="1:12" ht="24.6">
      <c r="A607" s="1493" t="s">
        <v>170</v>
      </c>
      <c r="B607" s="1494"/>
      <c r="C607" s="904"/>
      <c r="D607" s="904"/>
      <c r="E607" s="904"/>
      <c r="F607" s="904"/>
      <c r="G607" s="904"/>
      <c r="H607" s="904"/>
      <c r="I607" s="904"/>
      <c r="J607" s="904"/>
      <c r="K607" s="904"/>
      <c r="L607" s="904"/>
    </row>
    <row r="608" spans="1:12" ht="24.6">
      <c r="A608" s="1493" t="s">
        <v>171</v>
      </c>
      <c r="B608" s="1494"/>
      <c r="C608" s="904"/>
      <c r="D608" s="904"/>
      <c r="E608" s="904"/>
      <c r="F608" s="904"/>
      <c r="G608" s="904"/>
      <c r="H608" s="904"/>
      <c r="I608" s="904"/>
      <c r="J608" s="904"/>
      <c r="K608" s="904"/>
      <c r="L608" s="904"/>
    </row>
    <row r="609" spans="1:12" ht="24.6">
      <c r="A609" s="1493" t="s">
        <v>172</v>
      </c>
      <c r="B609" s="1494"/>
      <c r="C609" s="904"/>
      <c r="D609" s="904"/>
      <c r="E609" s="904"/>
      <c r="F609" s="904"/>
      <c r="G609" s="904"/>
      <c r="H609" s="904"/>
      <c r="I609" s="904"/>
      <c r="J609" s="904"/>
      <c r="K609" s="904"/>
      <c r="L609" s="904"/>
    </row>
    <row r="610" spans="1:12" ht="24.6">
      <c r="A610" s="1493" t="s">
        <v>173</v>
      </c>
      <c r="B610" s="1494"/>
      <c r="C610" s="912"/>
      <c r="D610" s="912"/>
      <c r="E610" s="912"/>
      <c r="F610" s="912"/>
      <c r="G610" s="912"/>
      <c r="H610" s="912"/>
      <c r="I610" s="912"/>
      <c r="J610" s="912"/>
      <c r="K610" s="912"/>
      <c r="L610" s="912"/>
    </row>
    <row r="611" spans="1:12" ht="24.6">
      <c r="A611" s="1493" t="s">
        <v>174</v>
      </c>
      <c r="B611" s="1494"/>
      <c r="C611" s="904"/>
      <c r="D611" s="904"/>
      <c r="E611" s="904"/>
      <c r="F611" s="904"/>
      <c r="G611" s="904"/>
      <c r="H611" s="904"/>
      <c r="I611" s="904"/>
      <c r="J611" s="904"/>
      <c r="K611" s="904"/>
      <c r="L611" s="904"/>
    </row>
    <row r="612" spans="1:12" ht="24.6">
      <c r="A612" s="1493" t="s">
        <v>175</v>
      </c>
      <c r="B612" s="1494"/>
      <c r="C612" s="904"/>
      <c r="D612" s="904"/>
      <c r="E612" s="904"/>
      <c r="F612" s="904"/>
      <c r="G612" s="904"/>
      <c r="H612" s="904"/>
      <c r="I612" s="904"/>
      <c r="J612" s="904"/>
      <c r="K612" s="904"/>
      <c r="L612" s="904"/>
    </row>
    <row r="613" spans="1:12" ht="24.6">
      <c r="A613" s="1493" t="s">
        <v>176</v>
      </c>
      <c r="B613" s="1494"/>
      <c r="C613" s="904"/>
      <c r="D613" s="904"/>
      <c r="E613" s="904"/>
      <c r="F613" s="904"/>
      <c r="G613" s="904"/>
      <c r="H613" s="904"/>
      <c r="I613" s="904"/>
      <c r="J613" s="904"/>
      <c r="K613" s="904"/>
      <c r="L613" s="904"/>
    </row>
    <row r="614" spans="1:12" ht="24.6">
      <c r="A614" s="1493" t="s">
        <v>177</v>
      </c>
      <c r="B614" s="1494"/>
      <c r="C614" s="904">
        <f>+นาเชิงคีรี!B682</f>
        <v>0</v>
      </c>
      <c r="D614" s="904">
        <f>+นาเชิงคีรี!C682</f>
        <v>0</v>
      </c>
      <c r="E614" s="904">
        <f>+นาเชิงคีรี!D682</f>
        <v>0</v>
      </c>
      <c r="F614" s="904">
        <f>+นาเชิงคีรี!E682</f>
        <v>0</v>
      </c>
      <c r="G614" s="904">
        <f>+นาเชิงคีรี!F682</f>
        <v>0</v>
      </c>
      <c r="H614" s="904">
        <f>+นาเชิงคีรี!G682</f>
        <v>0</v>
      </c>
      <c r="I614" s="904" t="e">
        <f>+นาเชิงคีรี!H682</f>
        <v>#DIV/0!</v>
      </c>
      <c r="J614" s="904">
        <f>+นาเชิงคีรี!I682</f>
        <v>0</v>
      </c>
      <c r="K614" s="904">
        <f>+นาเชิงคีรี!J682</f>
        <v>0</v>
      </c>
      <c r="L614" s="904" t="e">
        <f>+H614*I614</f>
        <v>#DIV/0!</v>
      </c>
    </row>
    <row r="615" spans="1:12" ht="24.6">
      <c r="A615" s="1493" t="s">
        <v>178</v>
      </c>
      <c r="B615" s="1494"/>
      <c r="C615" s="904"/>
      <c r="D615" s="904"/>
      <c r="E615" s="904"/>
      <c r="F615" s="904"/>
      <c r="G615" s="904"/>
      <c r="H615" s="904"/>
      <c r="I615" s="904"/>
      <c r="J615" s="904"/>
      <c r="K615" s="904"/>
      <c r="L615" s="904"/>
    </row>
    <row r="616" spans="1:12" ht="27">
      <c r="A616" s="1493" t="s">
        <v>179</v>
      </c>
      <c r="B616" s="1494"/>
      <c r="C616" s="928"/>
      <c r="D616" s="928"/>
      <c r="E616" s="928"/>
      <c r="F616" s="928"/>
      <c r="G616" s="928"/>
      <c r="H616" s="928"/>
      <c r="I616" s="928"/>
      <c r="J616" s="928"/>
      <c r="K616" s="930"/>
      <c r="L616" s="904"/>
    </row>
    <row r="617" spans="1:12" ht="27">
      <c r="A617" s="907" t="s">
        <v>32</v>
      </c>
      <c r="B617" s="907" t="s">
        <v>180</v>
      </c>
      <c r="C617" s="924">
        <f t="shared" ref="C617:K617" si="23">SUM(C607:C616)</f>
        <v>0</v>
      </c>
      <c r="D617" s="924">
        <f t="shared" si="23"/>
        <v>0</v>
      </c>
      <c r="E617" s="924">
        <f t="shared" si="23"/>
        <v>0</v>
      </c>
      <c r="F617" s="924">
        <f t="shared" si="23"/>
        <v>0</v>
      </c>
      <c r="G617" s="924">
        <f t="shared" si="23"/>
        <v>0</v>
      </c>
      <c r="H617" s="924">
        <f t="shared" si="23"/>
        <v>0</v>
      </c>
      <c r="I617" s="924" t="e">
        <f>+L617/H617</f>
        <v>#DIV/0!</v>
      </c>
      <c r="J617" s="924">
        <f t="shared" si="23"/>
        <v>0</v>
      </c>
      <c r="K617" s="924">
        <f t="shared" si="23"/>
        <v>0</v>
      </c>
      <c r="L617" s="909" t="e">
        <f>SUM(L607:L616)</f>
        <v>#DIV/0!</v>
      </c>
    </row>
    <row r="623" spans="1:12" ht="24.6">
      <c r="A623" s="1505" t="s">
        <v>382</v>
      </c>
      <c r="B623" s="1506"/>
      <c r="C623" s="1506"/>
      <c r="D623" s="1506"/>
      <c r="E623" s="1506"/>
      <c r="F623" s="1506"/>
      <c r="G623" s="1506"/>
      <c r="H623" s="1506"/>
      <c r="I623" s="1506"/>
      <c r="J623" s="1506"/>
    </row>
    <row r="624" spans="1:12" ht="24.6">
      <c r="A624" s="1505" t="s">
        <v>386</v>
      </c>
      <c r="B624" s="1505"/>
      <c r="C624" s="1505"/>
      <c r="D624" s="1505"/>
      <c r="E624" s="1505"/>
      <c r="F624" s="1505"/>
      <c r="G624" s="1505"/>
      <c r="H624" s="1505"/>
      <c r="I624" s="1505"/>
      <c r="J624" s="1505"/>
    </row>
    <row r="625" spans="1:12" ht="24.6">
      <c r="A625" s="1505" t="s">
        <v>167</v>
      </c>
      <c r="B625" s="1506"/>
      <c r="C625" s="1506"/>
      <c r="D625" s="1506"/>
      <c r="E625" s="1506"/>
      <c r="F625" s="1506"/>
      <c r="G625" s="1506"/>
      <c r="H625" s="1506"/>
      <c r="I625" s="1506"/>
      <c r="J625" s="1506"/>
    </row>
    <row r="626" spans="1:12" ht="24.6">
      <c r="A626" s="1505" t="s">
        <v>340</v>
      </c>
      <c r="B626" s="1506"/>
      <c r="C626" s="1506"/>
      <c r="D626" s="1506"/>
      <c r="E626" s="1506"/>
      <c r="F626" s="1506"/>
      <c r="G626" s="1506"/>
      <c r="H626" s="1506"/>
      <c r="I626" s="1506"/>
      <c r="J626" s="1506"/>
    </row>
    <row r="627" spans="1:12" ht="24.6">
      <c r="A627" s="1495"/>
      <c r="B627" s="1495"/>
      <c r="C627" s="1495"/>
      <c r="D627" s="1495"/>
      <c r="E627" s="1495"/>
      <c r="F627" s="1495"/>
      <c r="G627" s="1495"/>
      <c r="H627" s="1495"/>
      <c r="I627" s="1495"/>
      <c r="J627" s="1495"/>
      <c r="K627" s="1495"/>
      <c r="L627" s="1495"/>
    </row>
    <row r="628" spans="1:12" ht="24.6">
      <c r="A628" s="1496" t="s">
        <v>169</v>
      </c>
      <c r="B628" s="1497"/>
      <c r="C628" s="892"/>
      <c r="D628" s="1502" t="s">
        <v>50</v>
      </c>
      <c r="E628" s="1502"/>
      <c r="F628" s="1503"/>
      <c r="G628" s="1503"/>
      <c r="H628" s="1503"/>
      <c r="I628" s="1504"/>
      <c r="J628" s="892"/>
      <c r="K628" s="893" t="s">
        <v>202</v>
      </c>
      <c r="L628" s="894"/>
    </row>
    <row r="629" spans="1:12" ht="24.6">
      <c r="A629" s="1498"/>
      <c r="B629" s="1499"/>
      <c r="C629" s="895" t="s">
        <v>2</v>
      </c>
      <c r="D629" s="896" t="s">
        <v>5</v>
      </c>
      <c r="E629" s="897" t="s">
        <v>6</v>
      </c>
      <c r="F629" s="897" t="s">
        <v>7</v>
      </c>
      <c r="G629" s="897" t="s">
        <v>8</v>
      </c>
      <c r="H629" s="897" t="s">
        <v>9</v>
      </c>
      <c r="I629" s="897" t="s">
        <v>10</v>
      </c>
      <c r="J629" s="898" t="s">
        <v>11</v>
      </c>
      <c r="K629" s="899" t="s">
        <v>203</v>
      </c>
      <c r="L629" s="898" t="s">
        <v>204</v>
      </c>
    </row>
    <row r="630" spans="1:12" ht="24.6">
      <c r="A630" s="1498"/>
      <c r="B630" s="1499"/>
      <c r="C630" s="895" t="s">
        <v>4</v>
      </c>
      <c r="D630" s="895" t="s">
        <v>13</v>
      </c>
      <c r="E630" s="898" t="s">
        <v>51</v>
      </c>
      <c r="F630" s="898" t="s">
        <v>15</v>
      </c>
      <c r="G630" s="898" t="s">
        <v>16</v>
      </c>
      <c r="H630" s="898" t="s">
        <v>17</v>
      </c>
      <c r="I630" s="898" t="s">
        <v>18</v>
      </c>
      <c r="J630" s="898" t="s">
        <v>19</v>
      </c>
      <c r="K630" s="900"/>
      <c r="L630" s="900"/>
    </row>
    <row r="631" spans="1:12" ht="24.6">
      <c r="A631" s="1500"/>
      <c r="B631" s="1501"/>
      <c r="C631" s="901" t="s">
        <v>12</v>
      </c>
      <c r="D631" s="901" t="s">
        <v>12</v>
      </c>
      <c r="E631" s="902" t="s">
        <v>12</v>
      </c>
      <c r="F631" s="902" t="s">
        <v>12</v>
      </c>
      <c r="G631" s="902" t="s">
        <v>12</v>
      </c>
      <c r="H631" s="902" t="s">
        <v>12</v>
      </c>
      <c r="I631" s="902" t="s">
        <v>20</v>
      </c>
      <c r="J631" s="902" t="s">
        <v>12</v>
      </c>
      <c r="K631" s="903"/>
      <c r="L631" s="903"/>
    </row>
    <row r="632" spans="1:12" ht="24.6">
      <c r="A632" s="1493" t="s">
        <v>170</v>
      </c>
      <c r="B632" s="1494"/>
      <c r="C632" s="904">
        <f>+โตนด!B965</f>
        <v>0</v>
      </c>
      <c r="D632" s="904">
        <f>+โตนด!C965</f>
        <v>0</v>
      </c>
      <c r="E632" s="904">
        <f>+โตนด!D965</f>
        <v>0</v>
      </c>
      <c r="F632" s="904">
        <f>+โตนด!E965</f>
        <v>0</v>
      </c>
      <c r="G632" s="904">
        <f>+โตนด!F965</f>
        <v>0</v>
      </c>
      <c r="H632" s="904">
        <f>+โตนด!G965</f>
        <v>0</v>
      </c>
      <c r="I632" s="904" t="e">
        <f>+โตนด!H965</f>
        <v>#DIV/0!</v>
      </c>
      <c r="J632" s="904">
        <f>+โตนด!I965</f>
        <v>0</v>
      </c>
      <c r="K632" s="904">
        <f>+โตนด!J965</f>
        <v>0</v>
      </c>
      <c r="L632" s="904" t="e">
        <f>+H632*I632</f>
        <v>#DIV/0!</v>
      </c>
    </row>
    <row r="633" spans="1:12" ht="24.6">
      <c r="A633" s="1493" t="s">
        <v>171</v>
      </c>
      <c r="B633" s="1494"/>
      <c r="C633" s="904"/>
      <c r="D633" s="904"/>
      <c r="E633" s="904"/>
      <c r="F633" s="904"/>
      <c r="G633" s="904"/>
      <c r="H633" s="904"/>
      <c r="I633" s="904"/>
      <c r="J633" s="904"/>
      <c r="K633" s="904"/>
      <c r="L633" s="904"/>
    </row>
    <row r="634" spans="1:12" ht="24.6">
      <c r="A634" s="1493" t="s">
        <v>172</v>
      </c>
      <c r="B634" s="1494"/>
      <c r="C634" s="904"/>
      <c r="D634" s="904"/>
      <c r="E634" s="904"/>
      <c r="F634" s="904"/>
      <c r="G634" s="904"/>
      <c r="H634" s="904"/>
      <c r="I634" s="904"/>
      <c r="J634" s="904"/>
      <c r="K634" s="904"/>
      <c r="L634" s="904"/>
    </row>
    <row r="635" spans="1:12" ht="24.6">
      <c r="A635" s="1493" t="s">
        <v>173</v>
      </c>
      <c r="B635" s="1494"/>
      <c r="C635" s="912"/>
      <c r="D635" s="912"/>
      <c r="E635" s="912"/>
      <c r="F635" s="912"/>
      <c r="G635" s="912"/>
      <c r="H635" s="912"/>
      <c r="I635" s="912"/>
      <c r="J635" s="912"/>
      <c r="K635" s="912"/>
      <c r="L635" s="912"/>
    </row>
    <row r="636" spans="1:12" ht="24.6">
      <c r="A636" s="1493" t="s">
        <v>174</v>
      </c>
      <c r="B636" s="1494"/>
      <c r="C636" s="904">
        <f>+สามพวง!B817</f>
        <v>0</v>
      </c>
      <c r="D636" s="904">
        <f>+สามพวง!C817</f>
        <v>0</v>
      </c>
      <c r="E636" s="904">
        <f>+สามพวง!D817</f>
        <v>0</v>
      </c>
      <c r="F636" s="904">
        <f>+สามพวง!E817</f>
        <v>0</v>
      </c>
      <c r="G636" s="904">
        <f>+สามพวง!F817</f>
        <v>0</v>
      </c>
      <c r="H636" s="904">
        <f>+สามพวง!G817</f>
        <v>0</v>
      </c>
      <c r="I636" s="904" t="e">
        <f>+สามพวง!H817</f>
        <v>#DIV/0!</v>
      </c>
      <c r="J636" s="904">
        <f>+สามพวง!I817</f>
        <v>0</v>
      </c>
      <c r="K636" s="904">
        <f>+สามพวง!J817</f>
        <v>0</v>
      </c>
      <c r="L636" s="904">
        <f>+สามพวง!K817</f>
        <v>0</v>
      </c>
    </row>
    <row r="637" spans="1:12" ht="24.6">
      <c r="A637" s="1493" t="s">
        <v>175</v>
      </c>
      <c r="B637" s="1494"/>
      <c r="C637" s="904"/>
      <c r="D637" s="904"/>
      <c r="E637" s="904"/>
      <c r="F637" s="904"/>
      <c r="G637" s="904"/>
      <c r="H637" s="904"/>
      <c r="I637" s="904"/>
      <c r="J637" s="904"/>
      <c r="K637" s="904"/>
      <c r="L637" s="904"/>
    </row>
    <row r="638" spans="1:12" ht="24.6">
      <c r="A638" s="1493" t="s">
        <v>176</v>
      </c>
      <c r="B638" s="1494"/>
      <c r="C638" s="904"/>
      <c r="D638" s="904"/>
      <c r="E638" s="904"/>
      <c r="F638" s="904"/>
      <c r="G638" s="904"/>
      <c r="H638" s="904"/>
      <c r="I638" s="904"/>
      <c r="J638" s="904"/>
      <c r="K638" s="904"/>
      <c r="L638" s="904"/>
    </row>
    <row r="639" spans="1:12" ht="24.6">
      <c r="A639" s="1493" t="s">
        <v>177</v>
      </c>
      <c r="B639" s="1494"/>
      <c r="C639" s="904"/>
      <c r="D639" s="904"/>
      <c r="E639" s="904"/>
      <c r="F639" s="904"/>
      <c r="G639" s="904"/>
      <c r="H639" s="904"/>
      <c r="I639" s="904"/>
      <c r="J639" s="904"/>
      <c r="K639" s="904"/>
      <c r="L639" s="904"/>
    </row>
    <row r="640" spans="1:12" ht="24.6">
      <c r="A640" s="1493" t="s">
        <v>178</v>
      </c>
      <c r="B640" s="1494"/>
      <c r="C640" s="904"/>
      <c r="D640" s="904"/>
      <c r="E640" s="904"/>
      <c r="F640" s="904"/>
      <c r="G640" s="904"/>
      <c r="H640" s="904"/>
      <c r="I640" s="904"/>
      <c r="J640" s="904"/>
      <c r="K640" s="904"/>
      <c r="L640" s="904"/>
    </row>
    <row r="641" spans="1:12" ht="27">
      <c r="A641" s="1493" t="s">
        <v>179</v>
      </c>
      <c r="B641" s="1494"/>
      <c r="C641" s="928"/>
      <c r="D641" s="928"/>
      <c r="E641" s="928"/>
      <c r="F641" s="928"/>
      <c r="G641" s="928"/>
      <c r="H641" s="928"/>
      <c r="I641" s="928"/>
      <c r="J641" s="928"/>
      <c r="K641" s="930"/>
      <c r="L641" s="904"/>
    </row>
    <row r="642" spans="1:12" ht="27">
      <c r="A642" s="907" t="s">
        <v>32</v>
      </c>
      <c r="B642" s="907" t="s">
        <v>180</v>
      </c>
      <c r="C642" s="924">
        <f t="shared" ref="C642:K642" si="24">SUM(C632:C641)</f>
        <v>0</v>
      </c>
      <c r="D642" s="924">
        <f t="shared" si="24"/>
        <v>0</v>
      </c>
      <c r="E642" s="924">
        <f t="shared" si="24"/>
        <v>0</v>
      </c>
      <c r="F642" s="924">
        <f t="shared" si="24"/>
        <v>0</v>
      </c>
      <c r="G642" s="924">
        <f t="shared" si="24"/>
        <v>0</v>
      </c>
      <c r="H642" s="924">
        <f t="shared" si="24"/>
        <v>0</v>
      </c>
      <c r="I642" s="924" t="e">
        <f>+L642/H642</f>
        <v>#DIV/0!</v>
      </c>
      <c r="J642" s="924">
        <f t="shared" si="24"/>
        <v>0</v>
      </c>
      <c r="K642" s="924">
        <f t="shared" si="24"/>
        <v>0</v>
      </c>
      <c r="L642" s="909" t="e">
        <f>SUM(L632:L641)</f>
        <v>#DIV/0!</v>
      </c>
    </row>
    <row r="648" spans="1:12" ht="24.6">
      <c r="A648" s="1505" t="s">
        <v>382</v>
      </c>
      <c r="B648" s="1506"/>
      <c r="C648" s="1506"/>
      <c r="D648" s="1506"/>
      <c r="E648" s="1506"/>
      <c r="F648" s="1506"/>
      <c r="G648" s="1506"/>
      <c r="H648" s="1506"/>
      <c r="I648" s="1506"/>
      <c r="J648" s="1506"/>
    </row>
    <row r="649" spans="1:12" ht="24.6">
      <c r="A649" s="1505" t="s">
        <v>386</v>
      </c>
      <c r="B649" s="1505"/>
      <c r="C649" s="1505"/>
      <c r="D649" s="1505"/>
      <c r="E649" s="1505"/>
      <c r="F649" s="1505"/>
      <c r="G649" s="1505"/>
      <c r="H649" s="1505"/>
      <c r="I649" s="1505"/>
      <c r="J649" s="1505"/>
    </row>
    <row r="650" spans="1:12" ht="24.6">
      <c r="A650" s="1505" t="s">
        <v>167</v>
      </c>
      <c r="B650" s="1506"/>
      <c r="C650" s="1506"/>
      <c r="D650" s="1506"/>
      <c r="E650" s="1506"/>
      <c r="F650" s="1506"/>
      <c r="G650" s="1506"/>
      <c r="H650" s="1506"/>
      <c r="I650" s="1506"/>
      <c r="J650" s="1506"/>
    </row>
    <row r="651" spans="1:12" ht="24.6">
      <c r="A651" s="1505" t="s">
        <v>317</v>
      </c>
      <c r="B651" s="1506"/>
      <c r="C651" s="1506"/>
      <c r="D651" s="1506"/>
      <c r="E651" s="1506"/>
      <c r="F651" s="1506"/>
      <c r="G651" s="1506"/>
      <c r="H651" s="1506"/>
      <c r="I651" s="1506"/>
      <c r="J651" s="1506"/>
    </row>
    <row r="652" spans="1:12" ht="24.6">
      <c r="A652" s="1495"/>
      <c r="B652" s="1495"/>
      <c r="C652" s="1495"/>
      <c r="D652" s="1495"/>
      <c r="E652" s="1495"/>
      <c r="F652" s="1495"/>
      <c r="G652" s="1495"/>
      <c r="H652" s="1495"/>
      <c r="I652" s="1495"/>
      <c r="J652" s="1495"/>
      <c r="K652" s="1495"/>
      <c r="L652" s="1495"/>
    </row>
    <row r="653" spans="1:12" ht="24.6">
      <c r="A653" s="1496" t="s">
        <v>169</v>
      </c>
      <c r="B653" s="1497"/>
      <c r="C653" s="892"/>
      <c r="D653" s="1502" t="s">
        <v>50</v>
      </c>
      <c r="E653" s="1502"/>
      <c r="F653" s="1503"/>
      <c r="G653" s="1503"/>
      <c r="H653" s="1503"/>
      <c r="I653" s="1504"/>
      <c r="J653" s="892"/>
      <c r="K653" s="893" t="s">
        <v>202</v>
      </c>
      <c r="L653" s="894"/>
    </row>
    <row r="654" spans="1:12" ht="24.6">
      <c r="A654" s="1498"/>
      <c r="B654" s="1499"/>
      <c r="C654" s="895" t="s">
        <v>2</v>
      </c>
      <c r="D654" s="896" t="s">
        <v>5</v>
      </c>
      <c r="E654" s="897" t="s">
        <v>6</v>
      </c>
      <c r="F654" s="897" t="s">
        <v>7</v>
      </c>
      <c r="G654" s="897" t="s">
        <v>8</v>
      </c>
      <c r="H654" s="897" t="s">
        <v>9</v>
      </c>
      <c r="I654" s="897" t="s">
        <v>10</v>
      </c>
      <c r="J654" s="898" t="s">
        <v>11</v>
      </c>
      <c r="K654" s="899" t="s">
        <v>203</v>
      </c>
      <c r="L654" s="898" t="s">
        <v>204</v>
      </c>
    </row>
    <row r="655" spans="1:12" ht="24.6">
      <c r="A655" s="1498"/>
      <c r="B655" s="1499"/>
      <c r="C655" s="895" t="s">
        <v>4</v>
      </c>
      <c r="D655" s="895" t="s">
        <v>13</v>
      </c>
      <c r="E655" s="898" t="s">
        <v>51</v>
      </c>
      <c r="F655" s="898" t="s">
        <v>15</v>
      </c>
      <c r="G655" s="898" t="s">
        <v>16</v>
      </c>
      <c r="H655" s="898" t="s">
        <v>17</v>
      </c>
      <c r="I655" s="898" t="s">
        <v>18</v>
      </c>
      <c r="J655" s="898" t="s">
        <v>19</v>
      </c>
      <c r="K655" s="900"/>
      <c r="L655" s="900"/>
    </row>
    <row r="656" spans="1:12" ht="24.6">
      <c r="A656" s="1500"/>
      <c r="B656" s="1501"/>
      <c r="C656" s="901" t="s">
        <v>12</v>
      </c>
      <c r="D656" s="901" t="s">
        <v>12</v>
      </c>
      <c r="E656" s="902" t="s">
        <v>12</v>
      </c>
      <c r="F656" s="902" t="s">
        <v>12</v>
      </c>
      <c r="G656" s="902" t="s">
        <v>12</v>
      </c>
      <c r="H656" s="902" t="s">
        <v>12</v>
      </c>
      <c r="I656" s="902" t="s">
        <v>20</v>
      </c>
      <c r="J656" s="902" t="s">
        <v>12</v>
      </c>
      <c r="K656" s="903"/>
      <c r="L656" s="903"/>
    </row>
    <row r="657" spans="1:12" ht="24.6">
      <c r="A657" s="1493" t="s">
        <v>170</v>
      </c>
      <c r="B657" s="1494"/>
      <c r="C657" s="904"/>
      <c r="D657" s="904"/>
      <c r="E657" s="904"/>
      <c r="F657" s="904"/>
      <c r="G657" s="904"/>
      <c r="H657" s="904"/>
      <c r="I657" s="904"/>
      <c r="J657" s="904"/>
      <c r="K657" s="904"/>
      <c r="L657" s="904"/>
    </row>
    <row r="658" spans="1:12" ht="24.6">
      <c r="A658" s="1493" t="s">
        <v>171</v>
      </c>
      <c r="B658" s="1494"/>
      <c r="C658" s="904"/>
      <c r="D658" s="904"/>
      <c r="E658" s="904"/>
      <c r="F658" s="904"/>
      <c r="G658" s="904"/>
      <c r="H658" s="904"/>
      <c r="I658" s="904"/>
      <c r="J658" s="904"/>
      <c r="K658" s="904"/>
      <c r="L658" s="904"/>
    </row>
    <row r="659" spans="1:12" ht="24.6">
      <c r="A659" s="1493" t="s">
        <v>172</v>
      </c>
      <c r="B659" s="1494"/>
      <c r="C659" s="904">
        <f>+บ้านป้อม!B650</f>
        <v>0</v>
      </c>
      <c r="D659" s="904">
        <f>+บ้านป้อม!C650</f>
        <v>0</v>
      </c>
      <c r="E659" s="904">
        <f>+บ้านป้อม!D650</f>
        <v>0</v>
      </c>
      <c r="F659" s="904">
        <f>+บ้านป้อม!E650</f>
        <v>0</v>
      </c>
      <c r="G659" s="904">
        <f>+บ้านป้อม!F650</f>
        <v>0</v>
      </c>
      <c r="H659" s="904">
        <f>+บ้านป้อม!G650</f>
        <v>0</v>
      </c>
      <c r="I659" s="904" t="e">
        <f>+บ้านป้อม!H650</f>
        <v>#DIV/0!</v>
      </c>
      <c r="J659" s="904">
        <f>+บ้านป้อม!I650</f>
        <v>0</v>
      </c>
      <c r="K659" s="904">
        <f>+บ้านป้อม!J650</f>
        <v>0</v>
      </c>
      <c r="L659" s="904" t="e">
        <f>+I659*H659</f>
        <v>#DIV/0!</v>
      </c>
    </row>
    <row r="660" spans="1:12" ht="24.6">
      <c r="A660" s="1493" t="s">
        <v>173</v>
      </c>
      <c r="B660" s="1494"/>
      <c r="C660" s="912">
        <f>+ศรีคีรีมาศ!B664</f>
        <v>227</v>
      </c>
      <c r="D660" s="912">
        <f>+ศรีคีรีมาศ!C664</f>
        <v>0</v>
      </c>
      <c r="E660" s="912">
        <f>+ศรีคีรีมาศ!D664</f>
        <v>0</v>
      </c>
      <c r="F660" s="912">
        <f>+ศรีคีรีมาศ!E664</f>
        <v>0</v>
      </c>
      <c r="G660" s="912">
        <f>+ศรีคีรีมาศ!F664</f>
        <v>0</v>
      </c>
      <c r="H660" s="912">
        <f>+ศรีคีรีมาศ!G664</f>
        <v>52</v>
      </c>
      <c r="I660" s="912">
        <f>+ศรีคีรีมาศ!H664</f>
        <v>148.30769230769232</v>
      </c>
      <c r="J660" s="912">
        <f>+ศรีคีรีมาศ!I664</f>
        <v>175</v>
      </c>
      <c r="K660" s="912">
        <f>+ศรีคีรีมาศ!J664</f>
        <v>39</v>
      </c>
      <c r="L660" s="912">
        <f>+ศรีคีรีมาศ!K664</f>
        <v>7712</v>
      </c>
    </row>
    <row r="661" spans="1:12" ht="24.6">
      <c r="A661" s="1493" t="s">
        <v>174</v>
      </c>
      <c r="B661" s="1494"/>
      <c r="C661" s="904"/>
      <c r="D661" s="904"/>
      <c r="E661" s="904"/>
      <c r="F661" s="904"/>
      <c r="G661" s="904"/>
      <c r="H661" s="904"/>
      <c r="I661" s="904"/>
      <c r="J661" s="904"/>
      <c r="K661" s="904"/>
      <c r="L661" s="904"/>
    </row>
    <row r="662" spans="1:12" ht="24.6">
      <c r="A662" s="1493" t="s">
        <v>175</v>
      </c>
      <c r="B662" s="1494"/>
      <c r="C662" s="904"/>
      <c r="D662" s="904"/>
      <c r="E662" s="904"/>
      <c r="F662" s="904"/>
      <c r="G662" s="904"/>
      <c r="H662" s="904"/>
      <c r="I662" s="904"/>
      <c r="J662" s="904"/>
      <c r="K662" s="904"/>
      <c r="L662" s="904"/>
    </row>
    <row r="663" spans="1:12" ht="24.6">
      <c r="A663" s="1493" t="s">
        <v>176</v>
      </c>
      <c r="B663" s="1494"/>
      <c r="C663" s="904"/>
      <c r="D663" s="904"/>
      <c r="E663" s="904"/>
      <c r="F663" s="904"/>
      <c r="G663" s="904"/>
      <c r="H663" s="904"/>
      <c r="I663" s="904"/>
      <c r="J663" s="904"/>
      <c r="K663" s="904"/>
      <c r="L663" s="904"/>
    </row>
    <row r="664" spans="1:12" ht="24.6">
      <c r="A664" s="1493" t="s">
        <v>177</v>
      </c>
      <c r="B664" s="1494"/>
      <c r="C664" s="904">
        <f>+นาเชิงคีรี!B762</f>
        <v>0</v>
      </c>
      <c r="D664" s="904">
        <f>+นาเชิงคีรี!C762</f>
        <v>0</v>
      </c>
      <c r="E664" s="904">
        <f>+นาเชิงคีรี!D762</f>
        <v>0</v>
      </c>
      <c r="F664" s="904">
        <f>+นาเชิงคีรี!E762</f>
        <v>0</v>
      </c>
      <c r="G664" s="904">
        <f>+นาเชิงคีรี!F762</f>
        <v>0</v>
      </c>
      <c r="H664" s="904">
        <f>+นาเชิงคีรี!G762</f>
        <v>0</v>
      </c>
      <c r="I664" s="904"/>
      <c r="J664" s="904">
        <f>+นาเชิงคีรี!I762</f>
        <v>0</v>
      </c>
      <c r="K664" s="904">
        <f>+นาเชิงคีรี!J762</f>
        <v>0</v>
      </c>
      <c r="L664" s="904">
        <f>+นาเชิงคีรี!K762</f>
        <v>0</v>
      </c>
    </row>
    <row r="665" spans="1:12" ht="24.6">
      <c r="A665" s="1493" t="s">
        <v>178</v>
      </c>
      <c r="B665" s="1494"/>
      <c r="C665" s="904"/>
      <c r="D665" s="904"/>
      <c r="E665" s="904"/>
      <c r="F665" s="904"/>
      <c r="G665" s="904"/>
      <c r="H665" s="904"/>
      <c r="I665" s="904"/>
      <c r="J665" s="904"/>
      <c r="K665" s="904"/>
      <c r="L665" s="904"/>
    </row>
    <row r="666" spans="1:12" ht="27">
      <c r="A666" s="1493" t="s">
        <v>179</v>
      </c>
      <c r="B666" s="1494"/>
      <c r="C666" s="928"/>
      <c r="D666" s="928"/>
      <c r="E666" s="928"/>
      <c r="F666" s="928"/>
      <c r="G666" s="928"/>
      <c r="H666" s="928"/>
      <c r="I666" s="928"/>
      <c r="J666" s="928"/>
      <c r="K666" s="930"/>
      <c r="L666" s="904"/>
    </row>
    <row r="667" spans="1:12" ht="27">
      <c r="A667" s="907" t="s">
        <v>32</v>
      </c>
      <c r="B667" s="907" t="s">
        <v>180</v>
      </c>
      <c r="C667" s="924">
        <f t="shared" ref="C667:K667" si="25">SUM(C657:C666)</f>
        <v>227</v>
      </c>
      <c r="D667" s="924">
        <f t="shared" si="25"/>
        <v>0</v>
      </c>
      <c r="E667" s="924">
        <f t="shared" si="25"/>
        <v>0</v>
      </c>
      <c r="F667" s="924">
        <f t="shared" si="25"/>
        <v>0</v>
      </c>
      <c r="G667" s="924">
        <f t="shared" si="25"/>
        <v>0</v>
      </c>
      <c r="H667" s="924">
        <f t="shared" si="25"/>
        <v>52</v>
      </c>
      <c r="I667" s="924" t="e">
        <f>+L667/H667</f>
        <v>#DIV/0!</v>
      </c>
      <c r="J667" s="924">
        <f t="shared" si="25"/>
        <v>175</v>
      </c>
      <c r="K667" s="924">
        <f t="shared" si="25"/>
        <v>39</v>
      </c>
      <c r="L667" s="909" t="e">
        <f>SUM(L657:L666)</f>
        <v>#DIV/0!</v>
      </c>
    </row>
    <row r="675" spans="1:12" ht="24.6">
      <c r="A675" s="1505" t="s">
        <v>382</v>
      </c>
      <c r="B675" s="1506"/>
      <c r="C675" s="1506"/>
      <c r="D675" s="1506"/>
      <c r="E675" s="1506"/>
      <c r="F675" s="1506"/>
      <c r="G675" s="1506"/>
      <c r="H675" s="1506"/>
      <c r="I675" s="1506"/>
      <c r="J675" s="1506"/>
    </row>
    <row r="676" spans="1:12" ht="24.6">
      <c r="A676" s="1505" t="s">
        <v>386</v>
      </c>
      <c r="B676" s="1505"/>
      <c r="C676" s="1505"/>
      <c r="D676" s="1505"/>
      <c r="E676" s="1505"/>
      <c r="F676" s="1505"/>
      <c r="G676" s="1505"/>
      <c r="H676" s="1505"/>
      <c r="I676" s="1505"/>
      <c r="J676" s="1505"/>
    </row>
    <row r="677" spans="1:12" ht="24.6">
      <c r="A677" s="1505" t="s">
        <v>167</v>
      </c>
      <c r="B677" s="1506"/>
      <c r="C677" s="1506"/>
      <c r="D677" s="1506"/>
      <c r="E677" s="1506"/>
      <c r="F677" s="1506"/>
      <c r="G677" s="1506"/>
      <c r="H677" s="1506"/>
      <c r="I677" s="1506"/>
      <c r="J677" s="1506"/>
    </row>
    <row r="678" spans="1:12" ht="24.6">
      <c r="A678" s="1505" t="s">
        <v>324</v>
      </c>
      <c r="B678" s="1506"/>
      <c r="C678" s="1506"/>
      <c r="D678" s="1506"/>
      <c r="E678" s="1506"/>
      <c r="F678" s="1506"/>
      <c r="G678" s="1506"/>
      <c r="H678" s="1506"/>
      <c r="I678" s="1506"/>
      <c r="J678" s="1506"/>
    </row>
    <row r="679" spans="1:12" ht="24.6">
      <c r="A679" s="1495"/>
      <c r="B679" s="1495"/>
      <c r="C679" s="1495"/>
      <c r="D679" s="1495"/>
      <c r="E679" s="1495"/>
      <c r="F679" s="1495"/>
      <c r="G679" s="1495"/>
      <c r="H679" s="1495"/>
      <c r="I679" s="1495"/>
      <c r="J679" s="1495"/>
      <c r="K679" s="1495"/>
      <c r="L679" s="1495"/>
    </row>
    <row r="680" spans="1:12" ht="24.6">
      <c r="A680" s="1496" t="s">
        <v>169</v>
      </c>
      <c r="B680" s="1497"/>
      <c r="C680" s="892"/>
      <c r="D680" s="1502" t="s">
        <v>50</v>
      </c>
      <c r="E680" s="1502"/>
      <c r="F680" s="1503"/>
      <c r="G680" s="1503"/>
      <c r="H680" s="1503"/>
      <c r="I680" s="1504"/>
      <c r="J680" s="892"/>
      <c r="K680" s="893" t="s">
        <v>202</v>
      </c>
      <c r="L680" s="894"/>
    </row>
    <row r="681" spans="1:12" ht="24.6">
      <c r="A681" s="1498"/>
      <c r="B681" s="1499"/>
      <c r="C681" s="895" t="s">
        <v>2</v>
      </c>
      <c r="D681" s="896" t="s">
        <v>5</v>
      </c>
      <c r="E681" s="897" t="s">
        <v>6</v>
      </c>
      <c r="F681" s="897" t="s">
        <v>7</v>
      </c>
      <c r="G681" s="897" t="s">
        <v>8</v>
      </c>
      <c r="H681" s="897" t="s">
        <v>9</v>
      </c>
      <c r="I681" s="897" t="s">
        <v>10</v>
      </c>
      <c r="J681" s="898" t="s">
        <v>11</v>
      </c>
      <c r="K681" s="899" t="s">
        <v>203</v>
      </c>
      <c r="L681" s="898" t="s">
        <v>204</v>
      </c>
    </row>
    <row r="682" spans="1:12" ht="24.6">
      <c r="A682" s="1498"/>
      <c r="B682" s="1499"/>
      <c r="C682" s="895" t="s">
        <v>4</v>
      </c>
      <c r="D682" s="895" t="s">
        <v>13</v>
      </c>
      <c r="E682" s="898" t="s">
        <v>51</v>
      </c>
      <c r="F682" s="898" t="s">
        <v>15</v>
      </c>
      <c r="G682" s="898" t="s">
        <v>16</v>
      </c>
      <c r="H682" s="898" t="s">
        <v>17</v>
      </c>
      <c r="I682" s="898" t="s">
        <v>18</v>
      </c>
      <c r="J682" s="898" t="s">
        <v>19</v>
      </c>
      <c r="K682" s="900"/>
      <c r="L682" s="900"/>
    </row>
    <row r="683" spans="1:12" ht="24.6">
      <c r="A683" s="1500"/>
      <c r="B683" s="1501"/>
      <c r="C683" s="901" t="s">
        <v>12</v>
      </c>
      <c r="D683" s="901" t="s">
        <v>12</v>
      </c>
      <c r="E683" s="902" t="s">
        <v>12</v>
      </c>
      <c r="F683" s="902" t="s">
        <v>12</v>
      </c>
      <c r="G683" s="902" t="s">
        <v>12</v>
      </c>
      <c r="H683" s="902" t="s">
        <v>12</v>
      </c>
      <c r="I683" s="902" t="s">
        <v>20</v>
      </c>
      <c r="J683" s="902" t="s">
        <v>12</v>
      </c>
      <c r="K683" s="903"/>
      <c r="L683" s="903"/>
    </row>
    <row r="684" spans="1:12" ht="24.6">
      <c r="A684" s="1493" t="s">
        <v>170</v>
      </c>
      <c r="B684" s="1494"/>
      <c r="C684" s="904"/>
      <c r="D684" s="904"/>
      <c r="E684" s="904"/>
      <c r="F684" s="904"/>
      <c r="G684" s="904"/>
      <c r="H684" s="904"/>
      <c r="I684" s="904"/>
      <c r="J684" s="904"/>
      <c r="K684" s="904"/>
      <c r="L684" s="904"/>
    </row>
    <row r="685" spans="1:12" ht="24.6">
      <c r="A685" s="1493" t="s">
        <v>171</v>
      </c>
      <c r="B685" s="1494"/>
      <c r="C685" s="904">
        <f>+ทุ่งหลวง!B799</f>
        <v>4</v>
      </c>
      <c r="D685" s="904">
        <f>+ทุ่งหลวง!C799</f>
        <v>0</v>
      </c>
      <c r="E685" s="904">
        <f>+ทุ่งหลวง!D799</f>
        <v>0</v>
      </c>
      <c r="F685" s="904">
        <f>+ทุ่งหลวง!E799</f>
        <v>0</v>
      </c>
      <c r="G685" s="904">
        <f>+ทุ่งหลวง!F799</f>
        <v>0</v>
      </c>
      <c r="H685" s="904">
        <f>+ทุ่งหลวง!G799</f>
        <v>0</v>
      </c>
      <c r="I685" s="904"/>
      <c r="J685" s="904">
        <f>+ทุ่งหลวง!I799</f>
        <v>4</v>
      </c>
      <c r="K685" s="904">
        <f>+ทุ่งหลวง!J799</f>
        <v>1</v>
      </c>
      <c r="L685" s="904"/>
    </row>
    <row r="686" spans="1:12" ht="24.6">
      <c r="A686" s="1493" t="s">
        <v>172</v>
      </c>
      <c r="B686" s="1494"/>
      <c r="C686" s="904"/>
      <c r="D686" s="904"/>
      <c r="E686" s="904"/>
      <c r="F686" s="904"/>
      <c r="G686" s="904"/>
      <c r="H686" s="904"/>
      <c r="I686" s="904"/>
      <c r="J686" s="904"/>
      <c r="K686" s="904"/>
      <c r="L686" s="904"/>
    </row>
    <row r="687" spans="1:12" ht="24.6">
      <c r="A687" s="1493" t="s">
        <v>173</v>
      </c>
      <c r="B687" s="1494"/>
      <c r="C687" s="912"/>
      <c r="D687" s="912"/>
      <c r="E687" s="912"/>
      <c r="F687" s="912"/>
      <c r="G687" s="912"/>
      <c r="H687" s="912"/>
      <c r="I687" s="904"/>
      <c r="J687" s="912"/>
      <c r="K687" s="912"/>
      <c r="L687" s="912"/>
    </row>
    <row r="688" spans="1:12" ht="24.6">
      <c r="A688" s="1493" t="s">
        <v>174</v>
      </c>
      <c r="B688" s="1494"/>
      <c r="C688" s="904"/>
      <c r="D688" s="904"/>
      <c r="E688" s="904"/>
      <c r="F688" s="904"/>
      <c r="G688" s="904"/>
      <c r="H688" s="904"/>
      <c r="I688" s="904"/>
      <c r="J688" s="904"/>
      <c r="K688" s="904"/>
      <c r="L688" s="904"/>
    </row>
    <row r="689" spans="1:12" ht="24.6">
      <c r="A689" s="1493" t="s">
        <v>175</v>
      </c>
      <c r="B689" s="1494"/>
      <c r="C689" s="904"/>
      <c r="D689" s="904"/>
      <c r="E689" s="904"/>
      <c r="F689" s="904"/>
      <c r="G689" s="904"/>
      <c r="H689" s="904"/>
      <c r="I689" s="904"/>
      <c r="J689" s="904"/>
      <c r="K689" s="904"/>
      <c r="L689" s="904"/>
    </row>
    <row r="690" spans="1:12" ht="24.6">
      <c r="A690" s="1493" t="s">
        <v>176</v>
      </c>
      <c r="B690" s="1494"/>
      <c r="C690" s="904"/>
      <c r="D690" s="904"/>
      <c r="E690" s="904"/>
      <c r="F690" s="904"/>
      <c r="G690" s="904"/>
      <c r="H690" s="904"/>
      <c r="I690" s="904"/>
      <c r="J690" s="904"/>
      <c r="K690" s="904"/>
      <c r="L690" s="904"/>
    </row>
    <row r="691" spans="1:12" ht="24.6">
      <c r="A691" s="1493" t="s">
        <v>177</v>
      </c>
      <c r="B691" s="1494"/>
      <c r="C691" s="904"/>
      <c r="D691" s="904"/>
      <c r="E691" s="904"/>
      <c r="F691" s="904"/>
      <c r="G691" s="904"/>
      <c r="H691" s="904"/>
      <c r="I691" s="905"/>
      <c r="J691" s="904"/>
      <c r="K691" s="904"/>
      <c r="L691" s="904"/>
    </row>
    <row r="692" spans="1:12" ht="24.6">
      <c r="A692" s="1493" t="s">
        <v>178</v>
      </c>
      <c r="B692" s="1494"/>
      <c r="C692" s="904"/>
      <c r="D692" s="904"/>
      <c r="E692" s="904"/>
      <c r="F692" s="904"/>
      <c r="G692" s="904"/>
      <c r="H692" s="904"/>
      <c r="I692" s="904"/>
      <c r="J692" s="904"/>
      <c r="K692" s="904"/>
      <c r="L692" s="904"/>
    </row>
    <row r="693" spans="1:12" ht="27">
      <c r="A693" s="1493" t="s">
        <v>179</v>
      </c>
      <c r="B693" s="1494"/>
      <c r="C693" s="928"/>
      <c r="D693" s="928"/>
      <c r="E693" s="928"/>
      <c r="F693" s="928"/>
      <c r="G693" s="928"/>
      <c r="H693" s="928"/>
      <c r="I693" s="928"/>
      <c r="J693" s="928"/>
      <c r="K693" s="930"/>
      <c r="L693" s="904"/>
    </row>
    <row r="694" spans="1:12" ht="27">
      <c r="A694" s="907" t="s">
        <v>32</v>
      </c>
      <c r="B694" s="907" t="s">
        <v>180</v>
      </c>
      <c r="C694" s="924">
        <f t="shared" ref="C694:K694" si="26">SUM(C684:C693)</f>
        <v>4</v>
      </c>
      <c r="D694" s="924">
        <f t="shared" si="26"/>
        <v>0</v>
      </c>
      <c r="E694" s="924">
        <f t="shared" si="26"/>
        <v>0</v>
      </c>
      <c r="F694" s="924">
        <f t="shared" si="26"/>
        <v>0</v>
      </c>
      <c r="G694" s="924">
        <f t="shared" si="26"/>
        <v>0</v>
      </c>
      <c r="H694" s="924">
        <f t="shared" si="26"/>
        <v>0</v>
      </c>
      <c r="I694" s="924" t="e">
        <f>+L694/H694</f>
        <v>#DIV/0!</v>
      </c>
      <c r="J694" s="924">
        <f t="shared" si="26"/>
        <v>4</v>
      </c>
      <c r="K694" s="924">
        <f t="shared" si="26"/>
        <v>1</v>
      </c>
      <c r="L694" s="909">
        <f>SUM(L684:L693)</f>
        <v>0</v>
      </c>
    </row>
    <row r="701" spans="1:12" ht="24.6">
      <c r="A701" s="1505" t="s">
        <v>382</v>
      </c>
      <c r="B701" s="1506"/>
      <c r="C701" s="1506"/>
      <c r="D701" s="1506"/>
      <c r="E701" s="1506"/>
      <c r="F701" s="1506"/>
      <c r="G701" s="1506"/>
      <c r="H701" s="1506"/>
      <c r="I701" s="1506"/>
      <c r="J701" s="1506"/>
    </row>
    <row r="702" spans="1:12" ht="24.6">
      <c r="A702" s="1505" t="s">
        <v>386</v>
      </c>
      <c r="B702" s="1505"/>
      <c r="C702" s="1505"/>
      <c r="D702" s="1505"/>
      <c r="E702" s="1505"/>
      <c r="F702" s="1505"/>
      <c r="G702" s="1505"/>
      <c r="H702" s="1505"/>
      <c r="I702" s="1505"/>
      <c r="J702" s="1505"/>
    </row>
    <row r="703" spans="1:12" ht="24.6">
      <c r="A703" s="1505" t="s">
        <v>167</v>
      </c>
      <c r="B703" s="1506"/>
      <c r="C703" s="1506"/>
      <c r="D703" s="1506"/>
      <c r="E703" s="1506"/>
      <c r="F703" s="1506"/>
      <c r="G703" s="1506"/>
      <c r="H703" s="1506"/>
      <c r="I703" s="1506"/>
      <c r="J703" s="1506"/>
    </row>
    <row r="704" spans="1:12" ht="24.6">
      <c r="A704" s="1505" t="s">
        <v>363</v>
      </c>
      <c r="B704" s="1506"/>
      <c r="C704" s="1506"/>
      <c r="D704" s="1506"/>
      <c r="E704" s="1506"/>
      <c r="F704" s="1506"/>
      <c r="G704" s="1506"/>
      <c r="H704" s="1506"/>
      <c r="I704" s="1506"/>
      <c r="J704" s="1506"/>
    </row>
    <row r="705" spans="1:12" ht="24.6">
      <c r="A705" s="1495"/>
      <c r="B705" s="1495"/>
      <c r="C705" s="1495"/>
      <c r="D705" s="1495"/>
      <c r="E705" s="1495"/>
      <c r="F705" s="1495"/>
      <c r="G705" s="1495"/>
      <c r="H705" s="1495"/>
      <c r="I705" s="1495"/>
      <c r="J705" s="1495"/>
      <c r="K705" s="1495"/>
      <c r="L705" s="1495"/>
    </row>
    <row r="706" spans="1:12" ht="24.6">
      <c r="A706" s="1496" t="s">
        <v>169</v>
      </c>
      <c r="B706" s="1497"/>
      <c r="C706" s="892"/>
      <c r="D706" s="1502" t="s">
        <v>50</v>
      </c>
      <c r="E706" s="1502"/>
      <c r="F706" s="1503"/>
      <c r="G706" s="1503"/>
      <c r="H706" s="1503"/>
      <c r="I706" s="1504"/>
      <c r="J706" s="892"/>
      <c r="K706" s="893" t="s">
        <v>202</v>
      </c>
      <c r="L706" s="894"/>
    </row>
    <row r="707" spans="1:12" ht="24.6">
      <c r="A707" s="1498"/>
      <c r="B707" s="1499"/>
      <c r="C707" s="895" t="s">
        <v>2</v>
      </c>
      <c r="D707" s="896" t="s">
        <v>5</v>
      </c>
      <c r="E707" s="897" t="s">
        <v>6</v>
      </c>
      <c r="F707" s="897" t="s">
        <v>7</v>
      </c>
      <c r="G707" s="897" t="s">
        <v>8</v>
      </c>
      <c r="H707" s="897" t="s">
        <v>9</v>
      </c>
      <c r="I707" s="897" t="s">
        <v>10</v>
      </c>
      <c r="J707" s="898" t="s">
        <v>11</v>
      </c>
      <c r="K707" s="899" t="s">
        <v>203</v>
      </c>
      <c r="L707" s="898" t="s">
        <v>204</v>
      </c>
    </row>
    <row r="708" spans="1:12" ht="24.6">
      <c r="A708" s="1498"/>
      <c r="B708" s="1499"/>
      <c r="C708" s="895" t="s">
        <v>4</v>
      </c>
      <c r="D708" s="895" t="s">
        <v>13</v>
      </c>
      <c r="E708" s="898" t="s">
        <v>51</v>
      </c>
      <c r="F708" s="898" t="s">
        <v>15</v>
      </c>
      <c r="G708" s="898" t="s">
        <v>16</v>
      </c>
      <c r="H708" s="898" t="s">
        <v>17</v>
      </c>
      <c r="I708" s="898" t="s">
        <v>18</v>
      </c>
      <c r="J708" s="898" t="s">
        <v>19</v>
      </c>
      <c r="K708" s="900"/>
      <c r="L708" s="900"/>
    </row>
    <row r="709" spans="1:12" ht="24.6">
      <c r="A709" s="1500"/>
      <c r="B709" s="1501"/>
      <c r="C709" s="901" t="s">
        <v>12</v>
      </c>
      <c r="D709" s="901" t="s">
        <v>12</v>
      </c>
      <c r="E709" s="902" t="s">
        <v>12</v>
      </c>
      <c r="F709" s="902" t="s">
        <v>12</v>
      </c>
      <c r="G709" s="902" t="s">
        <v>12</v>
      </c>
      <c r="H709" s="902" t="s">
        <v>12</v>
      </c>
      <c r="I709" s="902" t="s">
        <v>20</v>
      </c>
      <c r="J709" s="902" t="s">
        <v>12</v>
      </c>
      <c r="K709" s="903"/>
      <c r="L709" s="903"/>
    </row>
    <row r="710" spans="1:12" ht="24.6">
      <c r="A710" s="1493" t="s">
        <v>170</v>
      </c>
      <c r="B710" s="1494"/>
      <c r="C710" s="905">
        <f>+โตนด!B1057</f>
        <v>0</v>
      </c>
      <c r="D710" s="905">
        <f>+โตนด!C1057</f>
        <v>0</v>
      </c>
      <c r="E710" s="905">
        <f>+โตนด!D1057</f>
        <v>0</v>
      </c>
      <c r="F710" s="905">
        <f>+โตนด!E1057</f>
        <v>0</v>
      </c>
      <c r="G710" s="905">
        <f>+โตนด!F1057</f>
        <v>0</v>
      </c>
      <c r="H710" s="905">
        <f>+โตนด!G1057</f>
        <v>0</v>
      </c>
      <c r="I710" s="904" t="e">
        <f>+โตนด!H1057</f>
        <v>#DIV/0!</v>
      </c>
      <c r="J710" s="905">
        <f>+โตนด!I1057</f>
        <v>0</v>
      </c>
      <c r="K710" s="905">
        <f>+โตนด!J1057</f>
        <v>0</v>
      </c>
      <c r="L710" s="904">
        <f>+โตนด!K1057</f>
        <v>0</v>
      </c>
    </row>
    <row r="711" spans="1:12" ht="24.6">
      <c r="A711" s="1493" t="s">
        <v>171</v>
      </c>
      <c r="B711" s="1494"/>
      <c r="C711" s="904"/>
      <c r="D711" s="904"/>
      <c r="E711" s="904"/>
      <c r="F711" s="904"/>
      <c r="G711" s="904"/>
      <c r="H711" s="904"/>
      <c r="I711" s="904"/>
      <c r="J711" s="904"/>
      <c r="K711" s="904"/>
      <c r="L711" s="904"/>
    </row>
    <row r="712" spans="1:12" ht="24.6">
      <c r="A712" s="1493" t="s">
        <v>172</v>
      </c>
      <c r="B712" s="1494"/>
      <c r="C712" s="904"/>
      <c r="D712" s="904"/>
      <c r="E712" s="904"/>
      <c r="F712" s="904"/>
      <c r="G712" s="904"/>
      <c r="H712" s="904"/>
      <c r="I712" s="904"/>
      <c r="J712" s="904"/>
      <c r="K712" s="904"/>
      <c r="L712" s="904"/>
    </row>
    <row r="713" spans="1:12" ht="24.6">
      <c r="A713" s="1493" t="s">
        <v>173</v>
      </c>
      <c r="B713" s="1494"/>
      <c r="C713" s="912"/>
      <c r="D713" s="912"/>
      <c r="E713" s="912"/>
      <c r="F713" s="912"/>
      <c r="G713" s="912"/>
      <c r="H713" s="912"/>
      <c r="I713" s="904"/>
      <c r="J713" s="912"/>
      <c r="K713" s="912"/>
      <c r="L713" s="912"/>
    </row>
    <row r="714" spans="1:12" ht="24.6">
      <c r="A714" s="1493" t="s">
        <v>174</v>
      </c>
      <c r="B714" s="1494"/>
      <c r="C714" s="904"/>
      <c r="D714" s="904"/>
      <c r="E714" s="904"/>
      <c r="F714" s="904"/>
      <c r="G714" s="904"/>
      <c r="H714" s="904"/>
      <c r="I714" s="904"/>
      <c r="J714" s="904"/>
      <c r="K714" s="904"/>
      <c r="L714" s="904"/>
    </row>
    <row r="715" spans="1:12" ht="24.6">
      <c r="A715" s="1493" t="s">
        <v>175</v>
      </c>
      <c r="B715" s="1494"/>
      <c r="C715" s="904"/>
      <c r="D715" s="904"/>
      <c r="E715" s="904"/>
      <c r="F715" s="904"/>
      <c r="G715" s="904"/>
      <c r="H715" s="904"/>
      <c r="I715" s="904"/>
      <c r="J715" s="904"/>
      <c r="K715" s="904"/>
      <c r="L715" s="904"/>
    </row>
    <row r="716" spans="1:12" ht="24.6">
      <c r="A716" s="1493" t="s">
        <v>176</v>
      </c>
      <c r="B716" s="1494"/>
      <c r="C716" s="904"/>
      <c r="D716" s="904"/>
      <c r="E716" s="904"/>
      <c r="F716" s="904"/>
      <c r="G716" s="904"/>
      <c r="H716" s="904"/>
      <c r="I716" s="904"/>
      <c r="J716" s="904"/>
      <c r="K716" s="904"/>
      <c r="L716" s="904"/>
    </row>
    <row r="717" spans="1:12" ht="24.6">
      <c r="A717" s="1493" t="s">
        <v>177</v>
      </c>
      <c r="B717" s="1494"/>
      <c r="C717" s="904"/>
      <c r="D717" s="904"/>
      <c r="E717" s="904"/>
      <c r="F717" s="904"/>
      <c r="G717" s="904"/>
      <c r="H717" s="904"/>
      <c r="I717" s="905"/>
      <c r="J717" s="904"/>
      <c r="K717" s="904"/>
      <c r="L717" s="904"/>
    </row>
    <row r="718" spans="1:12" ht="24.6">
      <c r="A718" s="1493" t="s">
        <v>178</v>
      </c>
      <c r="B718" s="1494"/>
      <c r="C718" s="904"/>
      <c r="D718" s="904"/>
      <c r="E718" s="904"/>
      <c r="F718" s="904"/>
      <c r="G718" s="904"/>
      <c r="H718" s="904"/>
      <c r="I718" s="904"/>
      <c r="J718" s="904"/>
      <c r="K718" s="904"/>
      <c r="L718" s="904"/>
    </row>
    <row r="719" spans="1:12" ht="27">
      <c r="A719" s="1493" t="s">
        <v>179</v>
      </c>
      <c r="B719" s="1494"/>
      <c r="C719" s="928"/>
      <c r="D719" s="928"/>
      <c r="E719" s="928"/>
      <c r="F719" s="928"/>
      <c r="G719" s="928"/>
      <c r="H719" s="928"/>
      <c r="I719" s="928"/>
      <c r="J719" s="928"/>
      <c r="K719" s="930"/>
      <c r="L719" s="904"/>
    </row>
    <row r="720" spans="1:12" ht="27">
      <c r="A720" s="907" t="s">
        <v>32</v>
      </c>
      <c r="B720" s="907" t="s">
        <v>180</v>
      </c>
      <c r="C720" s="926">
        <f t="shared" ref="C720:H720" si="27">SUM(C710:C719)</f>
        <v>0</v>
      </c>
      <c r="D720" s="926">
        <f t="shared" si="27"/>
        <v>0</v>
      </c>
      <c r="E720" s="926">
        <f t="shared" si="27"/>
        <v>0</v>
      </c>
      <c r="F720" s="924">
        <f t="shared" si="27"/>
        <v>0</v>
      </c>
      <c r="G720" s="924">
        <f t="shared" si="27"/>
        <v>0</v>
      </c>
      <c r="H720" s="926">
        <f t="shared" si="27"/>
        <v>0</v>
      </c>
      <c r="I720" s="924" t="e">
        <f>+L720/H720</f>
        <v>#DIV/0!</v>
      </c>
      <c r="J720" s="926">
        <f>SUM(J710:J719)</f>
        <v>0</v>
      </c>
      <c r="K720" s="924">
        <f>SUM(K710:K719)</f>
        <v>0</v>
      </c>
      <c r="L720" s="909">
        <f>SUM(L710:L719)</f>
        <v>0</v>
      </c>
    </row>
    <row r="728" spans="1:12" ht="24.6">
      <c r="A728" s="1505" t="s">
        <v>382</v>
      </c>
      <c r="B728" s="1506"/>
      <c r="C728" s="1506"/>
      <c r="D728" s="1506"/>
      <c r="E728" s="1506"/>
      <c r="F728" s="1506"/>
      <c r="G728" s="1506"/>
      <c r="H728" s="1506"/>
      <c r="I728" s="1506"/>
      <c r="J728" s="1506"/>
    </row>
    <row r="729" spans="1:12" ht="24.6">
      <c r="A729" s="1505" t="s">
        <v>386</v>
      </c>
      <c r="B729" s="1505"/>
      <c r="C729" s="1505"/>
      <c r="D729" s="1505"/>
      <c r="E729" s="1505"/>
      <c r="F729" s="1505"/>
      <c r="G729" s="1505"/>
      <c r="H729" s="1505"/>
      <c r="I729" s="1505"/>
      <c r="J729" s="1505"/>
    </row>
    <row r="730" spans="1:12" ht="24.6">
      <c r="A730" s="1505" t="s">
        <v>167</v>
      </c>
      <c r="B730" s="1506"/>
      <c r="C730" s="1506"/>
      <c r="D730" s="1506"/>
      <c r="E730" s="1506"/>
      <c r="F730" s="1506"/>
      <c r="G730" s="1506"/>
      <c r="H730" s="1506"/>
      <c r="I730" s="1506"/>
      <c r="J730" s="1506"/>
    </row>
    <row r="731" spans="1:12" ht="24.6">
      <c r="A731" s="1505" t="s">
        <v>325</v>
      </c>
      <c r="B731" s="1506"/>
      <c r="C731" s="1506"/>
      <c r="D731" s="1506"/>
      <c r="E731" s="1506"/>
      <c r="F731" s="1506"/>
      <c r="G731" s="1506"/>
      <c r="H731" s="1506"/>
      <c r="I731" s="1506"/>
      <c r="J731" s="1506"/>
    </row>
    <row r="732" spans="1:12" ht="24.6">
      <c r="A732" s="1495"/>
      <c r="B732" s="1495"/>
      <c r="C732" s="1495"/>
      <c r="D732" s="1495"/>
      <c r="E732" s="1495"/>
      <c r="F732" s="1495"/>
      <c r="G732" s="1495"/>
      <c r="H732" s="1495"/>
      <c r="I732" s="1495"/>
      <c r="J732" s="1495"/>
      <c r="K732" s="1495"/>
      <c r="L732" s="1495"/>
    </row>
    <row r="733" spans="1:12" ht="24.6">
      <c r="A733" s="1496" t="s">
        <v>169</v>
      </c>
      <c r="B733" s="1497"/>
      <c r="C733" s="892"/>
      <c r="D733" s="1502" t="s">
        <v>50</v>
      </c>
      <c r="E733" s="1502"/>
      <c r="F733" s="1503"/>
      <c r="G733" s="1503"/>
      <c r="H733" s="1503"/>
      <c r="I733" s="1504"/>
      <c r="J733" s="892"/>
      <c r="K733" s="893" t="s">
        <v>202</v>
      </c>
      <c r="L733" s="894"/>
    </row>
    <row r="734" spans="1:12" ht="24.6">
      <c r="A734" s="1498"/>
      <c r="B734" s="1499"/>
      <c r="C734" s="895" t="s">
        <v>2</v>
      </c>
      <c r="D734" s="896" t="s">
        <v>5</v>
      </c>
      <c r="E734" s="897" t="s">
        <v>6</v>
      </c>
      <c r="F734" s="897" t="s">
        <v>7</v>
      </c>
      <c r="G734" s="897" t="s">
        <v>8</v>
      </c>
      <c r="H734" s="897" t="s">
        <v>9</v>
      </c>
      <c r="I734" s="897" t="s">
        <v>10</v>
      </c>
      <c r="J734" s="898" t="s">
        <v>11</v>
      </c>
      <c r="K734" s="899" t="s">
        <v>203</v>
      </c>
      <c r="L734" s="898" t="s">
        <v>204</v>
      </c>
    </row>
    <row r="735" spans="1:12" ht="24.6">
      <c r="A735" s="1498"/>
      <c r="B735" s="1499"/>
      <c r="C735" s="895" t="s">
        <v>4</v>
      </c>
      <c r="D735" s="895" t="s">
        <v>13</v>
      </c>
      <c r="E735" s="898" t="s">
        <v>51</v>
      </c>
      <c r="F735" s="898" t="s">
        <v>15</v>
      </c>
      <c r="G735" s="898" t="s">
        <v>16</v>
      </c>
      <c r="H735" s="898" t="s">
        <v>17</v>
      </c>
      <c r="I735" s="898" t="s">
        <v>18</v>
      </c>
      <c r="J735" s="898" t="s">
        <v>19</v>
      </c>
      <c r="K735" s="900"/>
      <c r="L735" s="900"/>
    </row>
    <row r="736" spans="1:12" ht="24.6">
      <c r="A736" s="1500"/>
      <c r="B736" s="1501"/>
      <c r="C736" s="901" t="s">
        <v>12</v>
      </c>
      <c r="D736" s="901" t="s">
        <v>12</v>
      </c>
      <c r="E736" s="902" t="s">
        <v>12</v>
      </c>
      <c r="F736" s="902" t="s">
        <v>12</v>
      </c>
      <c r="G736" s="902" t="s">
        <v>12</v>
      </c>
      <c r="H736" s="902" t="s">
        <v>12</v>
      </c>
      <c r="I736" s="902" t="s">
        <v>20</v>
      </c>
      <c r="J736" s="902" t="s">
        <v>12</v>
      </c>
      <c r="K736" s="903"/>
      <c r="L736" s="903"/>
    </row>
    <row r="737" spans="1:12" ht="24.6">
      <c r="A737" s="1493" t="s">
        <v>170</v>
      </c>
      <c r="B737" s="1494"/>
      <c r="C737" s="905">
        <f>+โตนด!B1089</f>
        <v>0</v>
      </c>
      <c r="D737" s="905">
        <f>+โตนด!C1089</f>
        <v>0</v>
      </c>
      <c r="E737" s="905">
        <f>+โตนด!D1089</f>
        <v>0</v>
      </c>
      <c r="F737" s="905">
        <f>+โตนด!E1089</f>
        <v>0</v>
      </c>
      <c r="G737" s="905">
        <f>+โตนด!F1089</f>
        <v>0</v>
      </c>
      <c r="H737" s="905">
        <f>+โตนด!G1089</f>
        <v>0</v>
      </c>
      <c r="I737" s="905" t="e">
        <f>+โตนด!H1089</f>
        <v>#DIV/0!</v>
      </c>
      <c r="J737" s="905">
        <f>+โตนด!I1089</f>
        <v>0</v>
      </c>
      <c r="K737" s="905">
        <f>+โตนด!J1089</f>
        <v>0</v>
      </c>
      <c r="L737" s="905">
        <f>+โตนด!K1089</f>
        <v>0</v>
      </c>
    </row>
    <row r="738" spans="1:12" ht="24.6">
      <c r="A738" s="1493" t="s">
        <v>171</v>
      </c>
      <c r="B738" s="1494"/>
      <c r="C738" s="904"/>
      <c r="D738" s="904"/>
      <c r="E738" s="904"/>
      <c r="F738" s="904"/>
      <c r="G738" s="904"/>
      <c r="H738" s="904"/>
      <c r="I738" s="904"/>
      <c r="J738" s="904"/>
      <c r="K738" s="904"/>
      <c r="L738" s="904"/>
    </row>
    <row r="739" spans="1:12" ht="24.6">
      <c r="A739" s="1493" t="s">
        <v>172</v>
      </c>
      <c r="B739" s="1494"/>
      <c r="C739" s="904"/>
      <c r="D739" s="904"/>
      <c r="E739" s="904"/>
      <c r="F739" s="904"/>
      <c r="G739" s="904"/>
      <c r="H739" s="904"/>
      <c r="I739" s="904"/>
      <c r="J739" s="904"/>
      <c r="K739" s="904"/>
      <c r="L739" s="904"/>
    </row>
    <row r="740" spans="1:12" ht="24.6">
      <c r="A740" s="1493" t="s">
        <v>173</v>
      </c>
      <c r="B740" s="1494"/>
      <c r="C740" s="912"/>
      <c r="D740" s="912"/>
      <c r="E740" s="912"/>
      <c r="F740" s="912"/>
      <c r="G740" s="912"/>
      <c r="H740" s="912"/>
      <c r="I740" s="904"/>
      <c r="J740" s="912"/>
      <c r="K740" s="912"/>
      <c r="L740" s="912"/>
    </row>
    <row r="741" spans="1:12" ht="24.6">
      <c r="A741" s="1493" t="s">
        <v>174</v>
      </c>
      <c r="B741" s="1494"/>
      <c r="C741" s="904"/>
      <c r="D741" s="904"/>
      <c r="E741" s="904"/>
      <c r="F741" s="904"/>
      <c r="G741" s="904"/>
      <c r="H741" s="904"/>
      <c r="I741" s="904"/>
      <c r="J741" s="904"/>
      <c r="K741" s="904"/>
      <c r="L741" s="904"/>
    </row>
    <row r="742" spans="1:12" ht="24.6">
      <c r="A742" s="1493" t="s">
        <v>175</v>
      </c>
      <c r="B742" s="1494"/>
      <c r="C742" s="904"/>
      <c r="D742" s="904"/>
      <c r="E742" s="904"/>
      <c r="F742" s="904"/>
      <c r="G742" s="904"/>
      <c r="H742" s="904"/>
      <c r="I742" s="904"/>
      <c r="J742" s="904"/>
      <c r="K742" s="904"/>
      <c r="L742" s="904"/>
    </row>
    <row r="743" spans="1:12" ht="24.6">
      <c r="A743" s="1493" t="s">
        <v>176</v>
      </c>
      <c r="B743" s="1494"/>
      <c r="C743" s="904"/>
      <c r="D743" s="904"/>
      <c r="E743" s="904"/>
      <c r="F743" s="904"/>
      <c r="G743" s="904"/>
      <c r="H743" s="904"/>
      <c r="I743" s="904"/>
      <c r="J743" s="904"/>
      <c r="K743" s="904"/>
      <c r="L743" s="904"/>
    </row>
    <row r="744" spans="1:12" ht="24.6">
      <c r="A744" s="1493" t="s">
        <v>177</v>
      </c>
      <c r="B744" s="1494"/>
      <c r="C744" s="904"/>
      <c r="D744" s="904"/>
      <c r="E744" s="904"/>
      <c r="F744" s="904"/>
      <c r="G744" s="904"/>
      <c r="H744" s="904"/>
      <c r="I744" s="905"/>
      <c r="J744" s="904"/>
      <c r="K744" s="904"/>
      <c r="L744" s="904"/>
    </row>
    <row r="745" spans="1:12" ht="24.6">
      <c r="A745" s="1493" t="s">
        <v>178</v>
      </c>
      <c r="B745" s="1494"/>
      <c r="C745" s="904"/>
      <c r="D745" s="904"/>
      <c r="E745" s="904"/>
      <c r="F745" s="904"/>
      <c r="G745" s="904"/>
      <c r="H745" s="904"/>
      <c r="I745" s="904"/>
      <c r="J745" s="904"/>
      <c r="K745" s="904"/>
      <c r="L745" s="904"/>
    </row>
    <row r="746" spans="1:12" ht="27">
      <c r="A746" s="1493" t="s">
        <v>179</v>
      </c>
      <c r="B746" s="1494"/>
      <c r="C746" s="928"/>
      <c r="D746" s="928"/>
      <c r="E746" s="928"/>
      <c r="F746" s="928"/>
      <c r="G746" s="928"/>
      <c r="H746" s="928"/>
      <c r="I746" s="928"/>
      <c r="J746" s="928"/>
      <c r="K746" s="930"/>
      <c r="L746" s="904"/>
    </row>
    <row r="747" spans="1:12" ht="27">
      <c r="A747" s="907" t="s">
        <v>32</v>
      </c>
      <c r="B747" s="907" t="s">
        <v>180</v>
      </c>
      <c r="C747" s="926">
        <f t="shared" ref="C747:K747" si="28">SUM(C737:C746)</f>
        <v>0</v>
      </c>
      <c r="D747" s="926">
        <f t="shared" si="28"/>
        <v>0</v>
      </c>
      <c r="E747" s="926">
        <f t="shared" si="28"/>
        <v>0</v>
      </c>
      <c r="F747" s="926">
        <f t="shared" si="28"/>
        <v>0</v>
      </c>
      <c r="G747" s="926">
        <f t="shared" si="28"/>
        <v>0</v>
      </c>
      <c r="H747" s="926">
        <f t="shared" si="28"/>
        <v>0</v>
      </c>
      <c r="I747" s="926" t="e">
        <f t="shared" si="28"/>
        <v>#DIV/0!</v>
      </c>
      <c r="J747" s="926">
        <f t="shared" si="28"/>
        <v>0</v>
      </c>
      <c r="K747" s="926">
        <f t="shared" si="28"/>
        <v>0</v>
      </c>
      <c r="L747" s="909">
        <f>SUM(L737:L746)</f>
        <v>0</v>
      </c>
    </row>
    <row r="754" spans="1:12" ht="24.6">
      <c r="A754" s="1505" t="s">
        <v>382</v>
      </c>
      <c r="B754" s="1506"/>
      <c r="C754" s="1506"/>
      <c r="D754" s="1506"/>
      <c r="E754" s="1506"/>
      <c r="F754" s="1506"/>
      <c r="G754" s="1506"/>
      <c r="H754" s="1506"/>
      <c r="I754" s="1506"/>
      <c r="J754" s="1506"/>
    </row>
    <row r="755" spans="1:12" ht="24.6">
      <c r="A755" s="1505" t="s">
        <v>386</v>
      </c>
      <c r="B755" s="1505"/>
      <c r="C755" s="1505"/>
      <c r="D755" s="1505"/>
      <c r="E755" s="1505"/>
      <c r="F755" s="1505"/>
      <c r="G755" s="1505"/>
      <c r="H755" s="1505"/>
      <c r="I755" s="1505"/>
      <c r="J755" s="1505"/>
    </row>
    <row r="756" spans="1:12" ht="24.6">
      <c r="A756" s="1505" t="s">
        <v>167</v>
      </c>
      <c r="B756" s="1506"/>
      <c r="C756" s="1506"/>
      <c r="D756" s="1506"/>
      <c r="E756" s="1506"/>
      <c r="F756" s="1506"/>
      <c r="G756" s="1506"/>
      <c r="H756" s="1506"/>
      <c r="I756" s="1506"/>
      <c r="J756" s="1506"/>
    </row>
    <row r="757" spans="1:12" ht="24.6">
      <c r="A757" s="1505" t="s">
        <v>347</v>
      </c>
      <c r="B757" s="1506"/>
      <c r="C757" s="1506"/>
      <c r="D757" s="1506"/>
      <c r="E757" s="1506"/>
      <c r="F757" s="1506"/>
      <c r="G757" s="1506"/>
      <c r="H757" s="1506"/>
      <c r="I757" s="1506"/>
      <c r="J757" s="1506"/>
    </row>
    <row r="758" spans="1:12" ht="24.6">
      <c r="A758" s="1495"/>
      <c r="B758" s="1495"/>
      <c r="C758" s="1495"/>
      <c r="D758" s="1495"/>
      <c r="E758" s="1495"/>
      <c r="F758" s="1495"/>
      <c r="G758" s="1495"/>
      <c r="H758" s="1495"/>
      <c r="I758" s="1495"/>
      <c r="J758" s="1495"/>
      <c r="K758" s="1495"/>
      <c r="L758" s="1495"/>
    </row>
    <row r="759" spans="1:12" ht="24.6">
      <c r="A759" s="1496" t="s">
        <v>169</v>
      </c>
      <c r="B759" s="1497"/>
      <c r="C759" s="892"/>
      <c r="D759" s="1502" t="s">
        <v>50</v>
      </c>
      <c r="E759" s="1502"/>
      <c r="F759" s="1503"/>
      <c r="G759" s="1503"/>
      <c r="H759" s="1503"/>
      <c r="I759" s="1504"/>
      <c r="J759" s="892"/>
      <c r="K759" s="893" t="s">
        <v>202</v>
      </c>
      <c r="L759" s="894"/>
    </row>
    <row r="760" spans="1:12" ht="24.6">
      <c r="A760" s="1498"/>
      <c r="B760" s="1499"/>
      <c r="C760" s="895" t="s">
        <v>2</v>
      </c>
      <c r="D760" s="896" t="s">
        <v>5</v>
      </c>
      <c r="E760" s="897" t="s">
        <v>6</v>
      </c>
      <c r="F760" s="897" t="s">
        <v>7</v>
      </c>
      <c r="G760" s="897" t="s">
        <v>8</v>
      </c>
      <c r="H760" s="897" t="s">
        <v>9</v>
      </c>
      <c r="I760" s="897" t="s">
        <v>10</v>
      </c>
      <c r="J760" s="898" t="s">
        <v>11</v>
      </c>
      <c r="K760" s="899" t="s">
        <v>203</v>
      </c>
      <c r="L760" s="898" t="s">
        <v>204</v>
      </c>
    </row>
    <row r="761" spans="1:12" ht="24.6">
      <c r="A761" s="1498"/>
      <c r="B761" s="1499"/>
      <c r="C761" s="895" t="s">
        <v>4</v>
      </c>
      <c r="D761" s="895" t="s">
        <v>13</v>
      </c>
      <c r="E761" s="898" t="s">
        <v>51</v>
      </c>
      <c r="F761" s="898" t="s">
        <v>15</v>
      </c>
      <c r="G761" s="898" t="s">
        <v>16</v>
      </c>
      <c r="H761" s="898" t="s">
        <v>17</v>
      </c>
      <c r="I761" s="898" t="s">
        <v>18</v>
      </c>
      <c r="J761" s="898" t="s">
        <v>19</v>
      </c>
      <c r="K761" s="900"/>
      <c r="L761" s="900"/>
    </row>
    <row r="762" spans="1:12" ht="24.6">
      <c r="A762" s="1500"/>
      <c r="B762" s="1501"/>
      <c r="C762" s="901" t="s">
        <v>12</v>
      </c>
      <c r="D762" s="901" t="s">
        <v>12</v>
      </c>
      <c r="E762" s="902" t="s">
        <v>12</v>
      </c>
      <c r="F762" s="902" t="s">
        <v>12</v>
      </c>
      <c r="G762" s="902" t="s">
        <v>12</v>
      </c>
      <c r="H762" s="902" t="s">
        <v>12</v>
      </c>
      <c r="I762" s="902" t="s">
        <v>20</v>
      </c>
      <c r="J762" s="902" t="s">
        <v>12</v>
      </c>
      <c r="K762" s="903"/>
      <c r="L762" s="903"/>
    </row>
    <row r="763" spans="1:12" ht="24.6">
      <c r="A763" s="1493" t="s">
        <v>170</v>
      </c>
      <c r="B763" s="1494"/>
      <c r="C763" s="905">
        <f>+โตนด!B1118</f>
        <v>0</v>
      </c>
      <c r="D763" s="905">
        <f>+โตนด!C1118</f>
        <v>0</v>
      </c>
      <c r="E763" s="905">
        <f>+โตนด!D1118</f>
        <v>0</v>
      </c>
      <c r="F763" s="905">
        <f>+โตนด!E1118</f>
        <v>0</v>
      </c>
      <c r="G763" s="905">
        <f>+โตนด!F1118</f>
        <v>0</v>
      </c>
      <c r="H763" s="905">
        <f>+โตนด!G1118</f>
        <v>0</v>
      </c>
      <c r="I763" s="904" t="e">
        <f>+โตนด!H1118</f>
        <v>#DIV/0!</v>
      </c>
      <c r="J763" s="905">
        <f>+โตนด!I1118</f>
        <v>0</v>
      </c>
      <c r="K763" s="904">
        <f>+โตนด!J1118</f>
        <v>0</v>
      </c>
      <c r="L763" s="905" t="e">
        <f>+I763*H763</f>
        <v>#DIV/0!</v>
      </c>
    </row>
    <row r="764" spans="1:12" ht="24.6">
      <c r="A764" s="1493" t="s">
        <v>171</v>
      </c>
      <c r="B764" s="1494"/>
      <c r="C764" s="904"/>
      <c r="D764" s="904"/>
      <c r="E764" s="904"/>
      <c r="F764" s="904"/>
      <c r="G764" s="904"/>
      <c r="H764" s="904"/>
      <c r="I764" s="904"/>
      <c r="J764" s="904"/>
      <c r="K764" s="904"/>
      <c r="L764" s="904"/>
    </row>
    <row r="765" spans="1:12" ht="24.6">
      <c r="A765" s="1493" t="s">
        <v>172</v>
      </c>
      <c r="B765" s="1494"/>
      <c r="C765" s="904"/>
      <c r="D765" s="904"/>
      <c r="E765" s="904"/>
      <c r="F765" s="904"/>
      <c r="G765" s="904"/>
      <c r="H765" s="904"/>
      <c r="I765" s="904"/>
      <c r="J765" s="904"/>
      <c r="K765" s="904"/>
      <c r="L765" s="904"/>
    </row>
    <row r="766" spans="1:12" ht="24.6">
      <c r="A766" s="1493" t="s">
        <v>173</v>
      </c>
      <c r="B766" s="1494"/>
      <c r="C766" s="912"/>
      <c r="D766" s="912"/>
      <c r="E766" s="912"/>
      <c r="F766" s="912"/>
      <c r="G766" s="912"/>
      <c r="H766" s="912"/>
      <c r="I766" s="904"/>
      <c r="J766" s="912"/>
      <c r="K766" s="912"/>
      <c r="L766" s="912"/>
    </row>
    <row r="767" spans="1:12" ht="24.6">
      <c r="A767" s="1493" t="s">
        <v>174</v>
      </c>
      <c r="B767" s="1494"/>
      <c r="C767" s="904"/>
      <c r="D767" s="904"/>
      <c r="E767" s="904"/>
      <c r="F767" s="904"/>
      <c r="G767" s="904"/>
      <c r="H767" s="904"/>
      <c r="I767" s="904"/>
      <c r="J767" s="904"/>
      <c r="K767" s="904"/>
      <c r="L767" s="904"/>
    </row>
    <row r="768" spans="1:12" ht="24.6">
      <c r="A768" s="1493" t="s">
        <v>175</v>
      </c>
      <c r="B768" s="1494"/>
      <c r="C768" s="904"/>
      <c r="D768" s="904"/>
      <c r="E768" s="904"/>
      <c r="F768" s="904"/>
      <c r="G768" s="904"/>
      <c r="H768" s="904"/>
      <c r="I768" s="904"/>
      <c r="J768" s="904"/>
      <c r="K768" s="904"/>
      <c r="L768" s="904"/>
    </row>
    <row r="769" spans="1:12" ht="24.6">
      <c r="A769" s="1493" t="s">
        <v>176</v>
      </c>
      <c r="B769" s="1494"/>
      <c r="C769" s="904"/>
      <c r="D769" s="904"/>
      <c r="E769" s="904"/>
      <c r="F769" s="904"/>
      <c r="G769" s="904"/>
      <c r="H769" s="904"/>
      <c r="I769" s="904"/>
      <c r="J769" s="904"/>
      <c r="K769" s="904"/>
      <c r="L769" s="904"/>
    </row>
    <row r="770" spans="1:12" ht="24.6">
      <c r="A770" s="1493" t="s">
        <v>177</v>
      </c>
      <c r="B770" s="1494"/>
      <c r="C770" s="904"/>
      <c r="D770" s="904"/>
      <c r="E770" s="904"/>
      <c r="F770" s="904"/>
      <c r="G770" s="904"/>
      <c r="H770" s="904"/>
      <c r="I770" s="905"/>
      <c r="J770" s="904"/>
      <c r="K770" s="904"/>
      <c r="L770" s="904"/>
    </row>
    <row r="771" spans="1:12" ht="24.6">
      <c r="A771" s="1493" t="s">
        <v>178</v>
      </c>
      <c r="B771" s="1494"/>
      <c r="C771" s="904"/>
      <c r="D771" s="904"/>
      <c r="E771" s="904"/>
      <c r="F771" s="904"/>
      <c r="G771" s="904"/>
      <c r="H771" s="904"/>
      <c r="I771" s="904"/>
      <c r="J771" s="904"/>
      <c r="K771" s="904"/>
      <c r="L771" s="904"/>
    </row>
    <row r="772" spans="1:12" ht="27">
      <c r="A772" s="1493" t="s">
        <v>179</v>
      </c>
      <c r="B772" s="1494"/>
      <c r="C772" s="928"/>
      <c r="D772" s="928"/>
      <c r="E772" s="928"/>
      <c r="F772" s="928"/>
      <c r="G772" s="928"/>
      <c r="H772" s="928"/>
      <c r="I772" s="928"/>
      <c r="J772" s="928"/>
      <c r="K772" s="930"/>
      <c r="L772" s="904"/>
    </row>
    <row r="773" spans="1:12" ht="27">
      <c r="A773" s="907" t="s">
        <v>32</v>
      </c>
      <c r="B773" s="907" t="s">
        <v>180</v>
      </c>
      <c r="C773" s="926">
        <f t="shared" ref="C773:H773" si="29">SUM(C763:C772)</f>
        <v>0</v>
      </c>
      <c r="D773" s="926">
        <f t="shared" si="29"/>
        <v>0</v>
      </c>
      <c r="E773" s="924">
        <f t="shared" si="29"/>
        <v>0</v>
      </c>
      <c r="F773" s="924">
        <f t="shared" si="29"/>
        <v>0</v>
      </c>
      <c r="G773" s="924">
        <f t="shared" si="29"/>
        <v>0</v>
      </c>
      <c r="H773" s="926">
        <f t="shared" si="29"/>
        <v>0</v>
      </c>
      <c r="I773" s="924"/>
      <c r="J773" s="926">
        <f>SUM(J763:J772)</f>
        <v>0</v>
      </c>
      <c r="K773" s="924">
        <f>SUM(K763:K772)</f>
        <v>0</v>
      </c>
      <c r="L773" s="909" t="e">
        <f>SUM(L763:L772)</f>
        <v>#DIV/0!</v>
      </c>
    </row>
    <row r="779" spans="1:12" ht="24.6">
      <c r="A779" s="1505" t="s">
        <v>382</v>
      </c>
      <c r="B779" s="1506"/>
      <c r="C779" s="1506"/>
      <c r="D779" s="1506"/>
      <c r="E779" s="1506"/>
      <c r="F779" s="1506"/>
      <c r="G779" s="1506"/>
      <c r="H779" s="1506"/>
      <c r="I779" s="1506"/>
      <c r="J779" s="1506"/>
    </row>
    <row r="780" spans="1:12" ht="24.6">
      <c r="A780" s="1505" t="s">
        <v>386</v>
      </c>
      <c r="B780" s="1505"/>
      <c r="C780" s="1505"/>
      <c r="D780" s="1505"/>
      <c r="E780" s="1505"/>
      <c r="F780" s="1505"/>
      <c r="G780" s="1505"/>
      <c r="H780" s="1505"/>
      <c r="I780" s="1505"/>
      <c r="J780" s="1505"/>
    </row>
    <row r="781" spans="1:12" ht="24.6">
      <c r="A781" s="1505" t="s">
        <v>167</v>
      </c>
      <c r="B781" s="1506"/>
      <c r="C781" s="1506"/>
      <c r="D781" s="1506"/>
      <c r="E781" s="1506"/>
      <c r="F781" s="1506"/>
      <c r="G781" s="1506"/>
      <c r="H781" s="1506"/>
      <c r="I781" s="1506"/>
      <c r="J781" s="1506"/>
    </row>
    <row r="782" spans="1:12" ht="24.6">
      <c r="A782" s="1505" t="s">
        <v>326</v>
      </c>
      <c r="B782" s="1506"/>
      <c r="C782" s="1506"/>
      <c r="D782" s="1506"/>
      <c r="E782" s="1506"/>
      <c r="F782" s="1506"/>
      <c r="G782" s="1506"/>
      <c r="H782" s="1506"/>
      <c r="I782" s="1506"/>
      <c r="J782" s="1506"/>
    </row>
    <row r="783" spans="1:12" ht="24.6">
      <c r="A783" s="1495"/>
      <c r="B783" s="1495"/>
      <c r="C783" s="1495"/>
      <c r="D783" s="1495"/>
      <c r="E783" s="1495"/>
      <c r="F783" s="1495"/>
      <c r="G783" s="1495"/>
      <c r="H783" s="1495"/>
      <c r="I783" s="1495"/>
      <c r="J783" s="1495"/>
      <c r="K783" s="1495"/>
      <c r="L783" s="1495"/>
    </row>
    <row r="784" spans="1:12" ht="24.6">
      <c r="A784" s="1496" t="s">
        <v>169</v>
      </c>
      <c r="B784" s="1497"/>
      <c r="C784" s="892"/>
      <c r="D784" s="1502" t="s">
        <v>50</v>
      </c>
      <c r="E784" s="1502"/>
      <c r="F784" s="1503"/>
      <c r="G784" s="1503"/>
      <c r="H784" s="1503"/>
      <c r="I784" s="1504"/>
      <c r="J784" s="892"/>
      <c r="K784" s="893" t="s">
        <v>202</v>
      </c>
      <c r="L784" s="894"/>
    </row>
    <row r="785" spans="1:12" ht="24.6">
      <c r="A785" s="1498"/>
      <c r="B785" s="1499"/>
      <c r="C785" s="895" t="s">
        <v>2</v>
      </c>
      <c r="D785" s="896" t="s">
        <v>5</v>
      </c>
      <c r="E785" s="897" t="s">
        <v>6</v>
      </c>
      <c r="F785" s="897" t="s">
        <v>7</v>
      </c>
      <c r="G785" s="897" t="s">
        <v>8</v>
      </c>
      <c r="H785" s="897" t="s">
        <v>9</v>
      </c>
      <c r="I785" s="897" t="s">
        <v>10</v>
      </c>
      <c r="J785" s="898" t="s">
        <v>11</v>
      </c>
      <c r="K785" s="899" t="s">
        <v>203</v>
      </c>
      <c r="L785" s="898" t="s">
        <v>204</v>
      </c>
    </row>
    <row r="786" spans="1:12" ht="24.6">
      <c r="A786" s="1498"/>
      <c r="B786" s="1499"/>
      <c r="C786" s="895" t="s">
        <v>4</v>
      </c>
      <c r="D786" s="895" t="s">
        <v>13</v>
      </c>
      <c r="E786" s="898" t="s">
        <v>51</v>
      </c>
      <c r="F786" s="898" t="s">
        <v>15</v>
      </c>
      <c r="G786" s="898" t="s">
        <v>16</v>
      </c>
      <c r="H786" s="898" t="s">
        <v>17</v>
      </c>
      <c r="I786" s="898" t="s">
        <v>18</v>
      </c>
      <c r="J786" s="898" t="s">
        <v>19</v>
      </c>
      <c r="K786" s="900"/>
      <c r="L786" s="900"/>
    </row>
    <row r="787" spans="1:12" ht="24.6">
      <c r="A787" s="1500"/>
      <c r="B787" s="1501"/>
      <c r="C787" s="901" t="s">
        <v>12</v>
      </c>
      <c r="D787" s="901" t="s">
        <v>12</v>
      </c>
      <c r="E787" s="902" t="s">
        <v>12</v>
      </c>
      <c r="F787" s="902" t="s">
        <v>12</v>
      </c>
      <c r="G787" s="902" t="s">
        <v>12</v>
      </c>
      <c r="H787" s="902" t="s">
        <v>12</v>
      </c>
      <c r="I787" s="902" t="s">
        <v>20</v>
      </c>
      <c r="J787" s="902" t="s">
        <v>12</v>
      </c>
      <c r="K787" s="903"/>
      <c r="L787" s="903"/>
    </row>
    <row r="788" spans="1:12" ht="24.6">
      <c r="A788" s="1493" t="s">
        <v>170</v>
      </c>
      <c r="B788" s="1494"/>
      <c r="C788" s="904"/>
      <c r="D788" s="904"/>
      <c r="E788" s="904"/>
      <c r="F788" s="904"/>
      <c r="G788" s="904"/>
      <c r="H788" s="904"/>
      <c r="I788" s="904"/>
      <c r="J788" s="904"/>
      <c r="K788" s="904"/>
      <c r="L788" s="904"/>
    </row>
    <row r="789" spans="1:12" ht="24.6">
      <c r="A789" s="1493" t="s">
        <v>171</v>
      </c>
      <c r="B789" s="1494"/>
      <c r="C789" s="904"/>
      <c r="D789" s="904"/>
      <c r="E789" s="904"/>
      <c r="F789" s="904"/>
      <c r="G789" s="904"/>
      <c r="H789" s="904"/>
      <c r="I789" s="904"/>
      <c r="J789" s="904"/>
      <c r="K789" s="904"/>
      <c r="L789" s="904"/>
    </row>
    <row r="790" spans="1:12" ht="24.6">
      <c r="A790" s="1493" t="s">
        <v>172</v>
      </c>
      <c r="B790" s="1494"/>
      <c r="C790" s="904"/>
      <c r="D790" s="904"/>
      <c r="E790" s="904"/>
      <c r="F790" s="904"/>
      <c r="G790" s="904"/>
      <c r="H790" s="904"/>
      <c r="I790" s="904"/>
      <c r="J790" s="904"/>
      <c r="K790" s="904"/>
      <c r="L790" s="904"/>
    </row>
    <row r="791" spans="1:12" ht="24.6">
      <c r="A791" s="1493" t="s">
        <v>173</v>
      </c>
      <c r="B791" s="1494"/>
      <c r="C791" s="912"/>
      <c r="D791" s="912"/>
      <c r="E791" s="912"/>
      <c r="F791" s="912"/>
      <c r="G791" s="912"/>
      <c r="H791" s="912"/>
      <c r="I791" s="904"/>
      <c r="J791" s="912"/>
      <c r="K791" s="912"/>
      <c r="L791" s="912"/>
    </row>
    <row r="792" spans="1:12" ht="24.6">
      <c r="A792" s="1493" t="s">
        <v>174</v>
      </c>
      <c r="B792" s="1494"/>
      <c r="C792" s="904"/>
      <c r="D792" s="904"/>
      <c r="E792" s="904"/>
      <c r="F792" s="904"/>
      <c r="G792" s="904"/>
      <c r="H792" s="904"/>
      <c r="I792" s="904"/>
      <c r="J792" s="904"/>
      <c r="K792" s="904"/>
      <c r="L792" s="904"/>
    </row>
    <row r="793" spans="1:12" ht="24.6">
      <c r="A793" s="1493" t="s">
        <v>175</v>
      </c>
      <c r="B793" s="1494"/>
      <c r="C793" s="904"/>
      <c r="D793" s="904"/>
      <c r="E793" s="904"/>
      <c r="F793" s="904"/>
      <c r="G793" s="904"/>
      <c r="H793" s="904"/>
      <c r="I793" s="904"/>
      <c r="J793" s="904"/>
      <c r="K793" s="904"/>
      <c r="L793" s="904"/>
    </row>
    <row r="794" spans="1:12" ht="24.6">
      <c r="A794" s="1493" t="s">
        <v>176</v>
      </c>
      <c r="B794" s="1494"/>
      <c r="C794" s="904"/>
      <c r="D794" s="904"/>
      <c r="E794" s="904"/>
      <c r="F794" s="904"/>
      <c r="G794" s="904"/>
      <c r="H794" s="904"/>
      <c r="I794" s="904"/>
      <c r="J794" s="904"/>
      <c r="K794" s="904"/>
      <c r="L794" s="904"/>
    </row>
    <row r="795" spans="1:12" ht="24.6">
      <c r="A795" s="1493" t="s">
        <v>177</v>
      </c>
      <c r="B795" s="1494"/>
      <c r="C795" s="904"/>
      <c r="D795" s="904"/>
      <c r="E795" s="904"/>
      <c r="F795" s="904"/>
      <c r="G795" s="904"/>
      <c r="H795" s="904"/>
      <c r="I795" s="905"/>
      <c r="J795" s="904"/>
      <c r="K795" s="904"/>
      <c r="L795" s="904"/>
    </row>
    <row r="796" spans="1:12" ht="24.6">
      <c r="A796" s="1493" t="s">
        <v>178</v>
      </c>
      <c r="B796" s="1494"/>
      <c r="C796" s="904"/>
      <c r="D796" s="904"/>
      <c r="E796" s="904"/>
      <c r="F796" s="904"/>
      <c r="G796" s="904"/>
      <c r="H796" s="904"/>
      <c r="I796" s="904"/>
      <c r="J796" s="904"/>
      <c r="K796" s="904"/>
      <c r="L796" s="904"/>
    </row>
    <row r="797" spans="1:12" ht="27">
      <c r="A797" s="1493" t="s">
        <v>179</v>
      </c>
      <c r="B797" s="1494"/>
      <c r="C797" s="928">
        <f>+ทุ่งยางเมือง!B543</f>
        <v>0</v>
      </c>
      <c r="D797" s="928">
        <f>+ทุ่งยางเมือง!C543</f>
        <v>0</v>
      </c>
      <c r="E797" s="928">
        <f>+ทุ่งยางเมือง!D543</f>
        <v>0</v>
      </c>
      <c r="F797" s="928">
        <f>+ทุ่งยางเมือง!E543</f>
        <v>0</v>
      </c>
      <c r="G797" s="928">
        <f>+ทุ่งยางเมือง!F543</f>
        <v>0</v>
      </c>
      <c r="H797" s="928">
        <f>+ทุ่งยางเมือง!G543</f>
        <v>0</v>
      </c>
      <c r="I797" s="928" t="e">
        <f>+ทุ่งยางเมือง!H543</f>
        <v>#DIV/0!</v>
      </c>
      <c r="J797" s="928">
        <f>+ทุ่งยางเมือง!I543</f>
        <v>0</v>
      </c>
      <c r="K797" s="928">
        <f>+ทุ่งยางเมือง!J543</f>
        <v>0</v>
      </c>
      <c r="L797" s="904" t="e">
        <f>+I797*H797</f>
        <v>#DIV/0!</v>
      </c>
    </row>
    <row r="798" spans="1:12" ht="27">
      <c r="A798" s="907" t="s">
        <v>32</v>
      </c>
      <c r="B798" s="907" t="s">
        <v>180</v>
      </c>
      <c r="C798" s="924">
        <f t="shared" ref="C798:H798" si="30">SUM(C788:C797)</f>
        <v>0</v>
      </c>
      <c r="D798" s="924">
        <f t="shared" si="30"/>
        <v>0</v>
      </c>
      <c r="E798" s="924">
        <f t="shared" si="30"/>
        <v>0</v>
      </c>
      <c r="F798" s="924">
        <f t="shared" si="30"/>
        <v>0</v>
      </c>
      <c r="G798" s="924">
        <f t="shared" si="30"/>
        <v>0</v>
      </c>
      <c r="H798" s="924">
        <f t="shared" si="30"/>
        <v>0</v>
      </c>
      <c r="I798" s="924">
        <v>0</v>
      </c>
      <c r="J798" s="924">
        <f>SUM(J788:J797)</f>
        <v>0</v>
      </c>
      <c r="K798" s="924">
        <f>SUM(K788:K797)</f>
        <v>0</v>
      </c>
      <c r="L798" s="909" t="e">
        <f>SUM(L788:L797)</f>
        <v>#DIV/0!</v>
      </c>
    </row>
  </sheetData>
  <mergeCells count="523">
    <mergeCell ref="A563:B563"/>
    <mergeCell ref="A564:B564"/>
    <mergeCell ref="A565:B565"/>
    <mergeCell ref="A557:B557"/>
    <mergeCell ref="A558:B558"/>
    <mergeCell ref="A559:B559"/>
    <mergeCell ref="A560:B560"/>
    <mergeCell ref="A561:B561"/>
    <mergeCell ref="A562:B562"/>
    <mergeCell ref="A745:B745"/>
    <mergeCell ref="A746:B746"/>
    <mergeCell ref="A547:J547"/>
    <mergeCell ref="A548:J548"/>
    <mergeCell ref="A549:J549"/>
    <mergeCell ref="A550:J550"/>
    <mergeCell ref="A551:L551"/>
    <mergeCell ref="A552:B555"/>
    <mergeCell ref="D552:I552"/>
    <mergeCell ref="A556:B556"/>
    <mergeCell ref="A739:B739"/>
    <mergeCell ref="A740:B740"/>
    <mergeCell ref="A741:B741"/>
    <mergeCell ref="A742:B742"/>
    <mergeCell ref="A743:B743"/>
    <mergeCell ref="A744:B744"/>
    <mergeCell ref="A731:J731"/>
    <mergeCell ref="A732:L732"/>
    <mergeCell ref="A733:B736"/>
    <mergeCell ref="D733:I733"/>
    <mergeCell ref="A737:B737"/>
    <mergeCell ref="A738:B738"/>
    <mergeCell ref="A717:B717"/>
    <mergeCell ref="A718:B718"/>
    <mergeCell ref="A719:B719"/>
    <mergeCell ref="A728:J728"/>
    <mergeCell ref="A729:J729"/>
    <mergeCell ref="A730:J730"/>
    <mergeCell ref="A711:B711"/>
    <mergeCell ref="A712:B712"/>
    <mergeCell ref="A713:B713"/>
    <mergeCell ref="A714:B714"/>
    <mergeCell ref="A715:B715"/>
    <mergeCell ref="A716:B716"/>
    <mergeCell ref="A703:J703"/>
    <mergeCell ref="A704:J704"/>
    <mergeCell ref="A705:L705"/>
    <mergeCell ref="A706:B709"/>
    <mergeCell ref="D706:I706"/>
    <mergeCell ref="A710:B710"/>
    <mergeCell ref="A690:B690"/>
    <mergeCell ref="A691:B691"/>
    <mergeCell ref="A692:B692"/>
    <mergeCell ref="A693:B693"/>
    <mergeCell ref="A701:J701"/>
    <mergeCell ref="A702:J702"/>
    <mergeCell ref="A684:B684"/>
    <mergeCell ref="A685:B685"/>
    <mergeCell ref="A686:B686"/>
    <mergeCell ref="A687:B687"/>
    <mergeCell ref="A688:B688"/>
    <mergeCell ref="A689:B689"/>
    <mergeCell ref="A675:J675"/>
    <mergeCell ref="A676:J676"/>
    <mergeCell ref="A677:J677"/>
    <mergeCell ref="A678:J678"/>
    <mergeCell ref="A679:L679"/>
    <mergeCell ref="A680:B683"/>
    <mergeCell ref="D680:I680"/>
    <mergeCell ref="A663:B663"/>
    <mergeCell ref="A664:B664"/>
    <mergeCell ref="A665:B665"/>
    <mergeCell ref="A666:B666"/>
    <mergeCell ref="A657:B657"/>
    <mergeCell ref="A658:B658"/>
    <mergeCell ref="A659:B659"/>
    <mergeCell ref="A660:B660"/>
    <mergeCell ref="A661:B661"/>
    <mergeCell ref="A662:B662"/>
    <mergeCell ref="A648:J648"/>
    <mergeCell ref="A649:J649"/>
    <mergeCell ref="A650:J650"/>
    <mergeCell ref="A651:J651"/>
    <mergeCell ref="A652:L652"/>
    <mergeCell ref="A653:B656"/>
    <mergeCell ref="D653:I653"/>
    <mergeCell ref="A638:B638"/>
    <mergeCell ref="A639:B639"/>
    <mergeCell ref="A640:B640"/>
    <mergeCell ref="A641:B641"/>
    <mergeCell ref="A632:B632"/>
    <mergeCell ref="A633:B633"/>
    <mergeCell ref="A634:B634"/>
    <mergeCell ref="A635:B635"/>
    <mergeCell ref="A636:B636"/>
    <mergeCell ref="A637:B637"/>
    <mergeCell ref="A623:J623"/>
    <mergeCell ref="A624:J624"/>
    <mergeCell ref="A625:J625"/>
    <mergeCell ref="A626:J626"/>
    <mergeCell ref="A627:L627"/>
    <mergeCell ref="A628:B631"/>
    <mergeCell ref="D628:I628"/>
    <mergeCell ref="A537:B537"/>
    <mergeCell ref="A538:B538"/>
    <mergeCell ref="A539:B539"/>
    <mergeCell ref="A540:B540"/>
    <mergeCell ref="A531:B531"/>
    <mergeCell ref="A532:B532"/>
    <mergeCell ref="A533:B533"/>
    <mergeCell ref="A534:B534"/>
    <mergeCell ref="A535:B535"/>
    <mergeCell ref="A536:B536"/>
    <mergeCell ref="A522:J522"/>
    <mergeCell ref="A523:J523"/>
    <mergeCell ref="A524:J524"/>
    <mergeCell ref="A525:J525"/>
    <mergeCell ref="A526:L526"/>
    <mergeCell ref="A527:B530"/>
    <mergeCell ref="D527:I527"/>
    <mergeCell ref="A506:B506"/>
    <mergeCell ref="A507:B507"/>
    <mergeCell ref="A514:B514"/>
    <mergeCell ref="A508:B508"/>
    <mergeCell ref="A509:B509"/>
    <mergeCell ref="A510:B510"/>
    <mergeCell ref="A511:B511"/>
    <mergeCell ref="A512:B512"/>
    <mergeCell ref="A513:B513"/>
    <mergeCell ref="A498:J498"/>
    <mergeCell ref="A499:J499"/>
    <mergeCell ref="A500:L500"/>
    <mergeCell ref="A501:B504"/>
    <mergeCell ref="D501:I501"/>
    <mergeCell ref="A505:B505"/>
    <mergeCell ref="A485:B485"/>
    <mergeCell ref="A486:B486"/>
    <mergeCell ref="A487:B487"/>
    <mergeCell ref="A488:B488"/>
    <mergeCell ref="A496:J496"/>
    <mergeCell ref="A497:J497"/>
    <mergeCell ref="A479:B479"/>
    <mergeCell ref="A480:B480"/>
    <mergeCell ref="A481:B481"/>
    <mergeCell ref="A482:B482"/>
    <mergeCell ref="A483:B483"/>
    <mergeCell ref="A484:B484"/>
    <mergeCell ref="A470:J470"/>
    <mergeCell ref="A471:J471"/>
    <mergeCell ref="A472:J472"/>
    <mergeCell ref="A473:J473"/>
    <mergeCell ref="A474:L474"/>
    <mergeCell ref="A475:B478"/>
    <mergeCell ref="D475:I475"/>
    <mergeCell ref="A460:B460"/>
    <mergeCell ref="A461:B461"/>
    <mergeCell ref="A462:B462"/>
    <mergeCell ref="A453:B453"/>
    <mergeCell ref="A454:B454"/>
    <mergeCell ref="A455:B455"/>
    <mergeCell ref="A456:B456"/>
    <mergeCell ref="A457:B457"/>
    <mergeCell ref="A458:B458"/>
    <mergeCell ref="A446:J446"/>
    <mergeCell ref="A447:J447"/>
    <mergeCell ref="A448:L448"/>
    <mergeCell ref="A449:B452"/>
    <mergeCell ref="D449:I449"/>
    <mergeCell ref="A459:B459"/>
    <mergeCell ref="A444:J444"/>
    <mergeCell ref="A445:J445"/>
    <mergeCell ref="A302:B302"/>
    <mergeCell ref="A303:B303"/>
    <mergeCell ref="A304:B304"/>
    <mergeCell ref="A401:B401"/>
    <mergeCell ref="A402:B402"/>
    <mergeCell ref="A403:B403"/>
    <mergeCell ref="A404:B404"/>
    <mergeCell ref="A394:J394"/>
    <mergeCell ref="A395:J395"/>
    <mergeCell ref="A397:B400"/>
    <mergeCell ref="D397:I397"/>
    <mergeCell ref="A396:L396"/>
    <mergeCell ref="D423:I423"/>
    <mergeCell ref="A427:B427"/>
    <mergeCell ref="A428:B428"/>
    <mergeCell ref="A409:B409"/>
    <mergeCell ref="A298:B298"/>
    <mergeCell ref="A300:B300"/>
    <mergeCell ref="A301:B301"/>
    <mergeCell ref="A299:B299"/>
    <mergeCell ref="A392:J392"/>
    <mergeCell ref="A274:B274"/>
    <mergeCell ref="A275:B275"/>
    <mergeCell ref="A276:B276"/>
    <mergeCell ref="A269:B269"/>
    <mergeCell ref="A270:B270"/>
    <mergeCell ref="A271:B271"/>
    <mergeCell ref="A272:B272"/>
    <mergeCell ref="A291:B294"/>
    <mergeCell ref="A277:B277"/>
    <mergeCell ref="A297:B297"/>
    <mergeCell ref="A323:B323"/>
    <mergeCell ref="A352:B352"/>
    <mergeCell ref="A344:L344"/>
    <mergeCell ref="A345:B348"/>
    <mergeCell ref="A324:B324"/>
    <mergeCell ref="A325:B325"/>
    <mergeCell ref="A330:B330"/>
    <mergeCell ref="A326:B326"/>
    <mergeCell ref="A327:B327"/>
    <mergeCell ref="A27:L27"/>
    <mergeCell ref="A10:B10"/>
    <mergeCell ref="A11:B11"/>
    <mergeCell ref="A16:B16"/>
    <mergeCell ref="A12:B12"/>
    <mergeCell ref="A260:L260"/>
    <mergeCell ref="A264:L264"/>
    <mergeCell ref="A265:B268"/>
    <mergeCell ref="A1:L1"/>
    <mergeCell ref="A2:L2"/>
    <mergeCell ref="A3:L3"/>
    <mergeCell ref="A4:L4"/>
    <mergeCell ref="A5:L5"/>
    <mergeCell ref="A6:B9"/>
    <mergeCell ref="A13:B13"/>
    <mergeCell ref="D6:I6"/>
    <mergeCell ref="A26:L26"/>
    <mergeCell ref="A34:B34"/>
    <mergeCell ref="A17:B17"/>
    <mergeCell ref="A18:B18"/>
    <mergeCell ref="A19:B19"/>
    <mergeCell ref="A25:L25"/>
    <mergeCell ref="A14:B14"/>
    <mergeCell ref="A15:B15"/>
    <mergeCell ref="A28:L28"/>
    <mergeCell ref="A30:B33"/>
    <mergeCell ref="A39:B39"/>
    <mergeCell ref="A40:B40"/>
    <mergeCell ref="A41:B41"/>
    <mergeCell ref="D30:I30"/>
    <mergeCell ref="A29:L29"/>
    <mergeCell ref="A42:B42"/>
    <mergeCell ref="A35:B35"/>
    <mergeCell ref="A36:B36"/>
    <mergeCell ref="A37:B37"/>
    <mergeCell ref="A38:B38"/>
    <mergeCell ref="A66:B66"/>
    <mergeCell ref="A54:J54"/>
    <mergeCell ref="A55:K55"/>
    <mergeCell ref="A56:B59"/>
    <mergeCell ref="D56:I56"/>
    <mergeCell ref="A43:B43"/>
    <mergeCell ref="A51:J51"/>
    <mergeCell ref="A52:J52"/>
    <mergeCell ref="A53:J53"/>
    <mergeCell ref="A60:B60"/>
    <mergeCell ref="A61:B61"/>
    <mergeCell ref="A62:B62"/>
    <mergeCell ref="A63:B63"/>
    <mergeCell ref="A64:B64"/>
    <mergeCell ref="A65:B65"/>
    <mergeCell ref="A67:B67"/>
    <mergeCell ref="A77:J77"/>
    <mergeCell ref="D187:I187"/>
    <mergeCell ref="A186:L186"/>
    <mergeCell ref="A68:B68"/>
    <mergeCell ref="A69:B69"/>
    <mergeCell ref="A104:J104"/>
    <mergeCell ref="A105:J105"/>
    <mergeCell ref="A79:J79"/>
    <mergeCell ref="A80:J80"/>
    <mergeCell ref="A81:K81"/>
    <mergeCell ref="A168:B168"/>
    <mergeCell ref="A78:J78"/>
    <mergeCell ref="D82:I82"/>
    <mergeCell ref="A86:B86"/>
    <mergeCell ref="A87:B87"/>
    <mergeCell ref="A112:B112"/>
    <mergeCell ref="A113:B113"/>
    <mergeCell ref="A114:B114"/>
    <mergeCell ref="A116:B116"/>
    <mergeCell ref="A159:J159"/>
    <mergeCell ref="A171:B171"/>
    <mergeCell ref="A172:B172"/>
    <mergeCell ref="A173:B173"/>
    <mergeCell ref="A182:L182"/>
    <mergeCell ref="A183:L183"/>
    <mergeCell ref="A184:L184"/>
    <mergeCell ref="A185:L185"/>
    <mergeCell ref="A187:B190"/>
    <mergeCell ref="A117:B117"/>
    <mergeCell ref="A169:B169"/>
    <mergeCell ref="A170:B170"/>
    <mergeCell ref="A210:L210"/>
    <mergeCell ref="A130:J130"/>
    <mergeCell ref="A131:J131"/>
    <mergeCell ref="A132:J132"/>
    <mergeCell ref="A133:J133"/>
    <mergeCell ref="A134:B137"/>
    <mergeCell ref="D134:I134"/>
    <mergeCell ref="A144:B144"/>
    <mergeCell ref="A145:B145"/>
    <mergeCell ref="A146:B146"/>
    <mergeCell ref="A138:B138"/>
    <mergeCell ref="A139:B139"/>
    <mergeCell ref="A140:B140"/>
    <mergeCell ref="A141:B141"/>
    <mergeCell ref="A142:B142"/>
    <mergeCell ref="A143:B143"/>
    <mergeCell ref="A217:B217"/>
    <mergeCell ref="A218:B218"/>
    <mergeCell ref="A213:B216"/>
    <mergeCell ref="D213:I213"/>
    <mergeCell ref="A219:B219"/>
    <mergeCell ref="A220:B220"/>
    <mergeCell ref="A198:B198"/>
    <mergeCell ref="A191:B191"/>
    <mergeCell ref="A192:B192"/>
    <mergeCell ref="A193:B193"/>
    <mergeCell ref="A194:B194"/>
    <mergeCell ref="A199:B199"/>
    <mergeCell ref="A195:B195"/>
    <mergeCell ref="A196:B196"/>
    <mergeCell ref="A197:B197"/>
    <mergeCell ref="A436:B436"/>
    <mergeCell ref="A431:B431"/>
    <mergeCell ref="A432:B432"/>
    <mergeCell ref="A433:B433"/>
    <mergeCell ref="A434:B434"/>
    <mergeCell ref="A429:B429"/>
    <mergeCell ref="A430:B430"/>
    <mergeCell ref="A423:B426"/>
    <mergeCell ref="A261:L261"/>
    <mergeCell ref="A262:L262"/>
    <mergeCell ref="A263:L263"/>
    <mergeCell ref="A273:B273"/>
    <mergeCell ref="A393:J393"/>
    <mergeCell ref="A371:B374"/>
    <mergeCell ref="D371:I371"/>
    <mergeCell ref="A375:B375"/>
    <mergeCell ref="A376:B376"/>
    <mergeCell ref="A377:B377"/>
    <mergeCell ref="A382:B382"/>
    <mergeCell ref="A383:B383"/>
    <mergeCell ref="A384:B384"/>
    <mergeCell ref="A380:B380"/>
    <mergeCell ref="A381:B381"/>
    <mergeCell ref="A379:B379"/>
    <mergeCell ref="A90:B90"/>
    <mergeCell ref="A118:B118"/>
    <mergeCell ref="A410:B410"/>
    <mergeCell ref="A420:J420"/>
    <mergeCell ref="A421:J421"/>
    <mergeCell ref="A418:J418"/>
    <mergeCell ref="A419:J419"/>
    <mergeCell ref="A408:B408"/>
    <mergeCell ref="A435:B435"/>
    <mergeCell ref="A234:L234"/>
    <mergeCell ref="A235:L235"/>
    <mergeCell ref="A221:B221"/>
    <mergeCell ref="A222:B222"/>
    <mergeCell ref="A367:L367"/>
    <mergeCell ref="A225:B225"/>
    <mergeCell ref="D345:I345"/>
    <mergeCell ref="A247:B247"/>
    <mergeCell ref="A200:B200"/>
    <mergeCell ref="A211:L211"/>
    <mergeCell ref="A223:B223"/>
    <mergeCell ref="A224:B224"/>
    <mergeCell ref="A212:L212"/>
    <mergeCell ref="A208:L208"/>
    <mergeCell ref="A209:L209"/>
    <mergeCell ref="A295:B295"/>
    <mergeCell ref="A296:B296"/>
    <mergeCell ref="A405:B405"/>
    <mergeCell ref="A406:B406"/>
    <mergeCell ref="A407:B407"/>
    <mergeCell ref="A82:B85"/>
    <mergeCell ref="A174:B174"/>
    <mergeCell ref="D161:I161"/>
    <mergeCell ref="A165:B165"/>
    <mergeCell ref="A156:J156"/>
    <mergeCell ref="A157:J157"/>
    <mergeCell ref="A158:J158"/>
    <mergeCell ref="A161:B164"/>
    <mergeCell ref="D108:I108"/>
    <mergeCell ref="A91:B91"/>
    <mergeCell ref="A92:B92"/>
    <mergeCell ref="A93:B93"/>
    <mergeCell ref="A94:B94"/>
    <mergeCell ref="A115:B115"/>
    <mergeCell ref="A108:B111"/>
    <mergeCell ref="A95:B95"/>
    <mergeCell ref="A119:B119"/>
    <mergeCell ref="A88:B88"/>
    <mergeCell ref="A89:B89"/>
    <mergeCell ref="D317:I317"/>
    <mergeCell ref="A321:B321"/>
    <mergeCell ref="A322:B322"/>
    <mergeCell ref="A248:B248"/>
    <mergeCell ref="A378:B378"/>
    <mergeCell ref="A366:L366"/>
    <mergeCell ref="A357:B357"/>
    <mergeCell ref="A358:B358"/>
    <mergeCell ref="A106:J106"/>
    <mergeCell ref="A107:J107"/>
    <mergeCell ref="A166:B166"/>
    <mergeCell ref="A167:B167"/>
    <mergeCell ref="A120:B120"/>
    <mergeCell ref="A121:B121"/>
    <mergeCell ref="A314:L314"/>
    <mergeCell ref="A315:L315"/>
    <mergeCell ref="A349:B349"/>
    <mergeCell ref="A350:B350"/>
    <mergeCell ref="A340:L340"/>
    <mergeCell ref="A341:L341"/>
    <mergeCell ref="A342:L342"/>
    <mergeCell ref="A343:L343"/>
    <mergeCell ref="A316:L316"/>
    <mergeCell ref="A317:B320"/>
    <mergeCell ref="D239:I239"/>
    <mergeCell ref="A238:L238"/>
    <mergeCell ref="A245:B245"/>
    <mergeCell ref="A246:B246"/>
    <mergeCell ref="A312:L312"/>
    <mergeCell ref="A313:L313"/>
    <mergeCell ref="A236:L236"/>
    <mergeCell ref="A237:L237"/>
    <mergeCell ref="A226:B226"/>
    <mergeCell ref="A290:L290"/>
    <mergeCell ref="A251:B251"/>
    <mergeCell ref="A252:B252"/>
    <mergeCell ref="A243:B243"/>
    <mergeCell ref="A244:B244"/>
    <mergeCell ref="A278:B278"/>
    <mergeCell ref="D265:I265"/>
    <mergeCell ref="A239:B242"/>
    <mergeCell ref="A249:B249"/>
    <mergeCell ref="A250:B250"/>
    <mergeCell ref="A286:L286"/>
    <mergeCell ref="A287:L287"/>
    <mergeCell ref="A288:L288"/>
    <mergeCell ref="A289:L289"/>
    <mergeCell ref="D291:I291"/>
    <mergeCell ref="A328:B328"/>
    <mergeCell ref="A329:B329"/>
    <mergeCell ref="A351:B351"/>
    <mergeCell ref="A354:B354"/>
    <mergeCell ref="A370:L370"/>
    <mergeCell ref="A368:L368"/>
    <mergeCell ref="A369:L369"/>
    <mergeCell ref="A355:B355"/>
    <mergeCell ref="A353:B353"/>
    <mergeCell ref="A356:B356"/>
    <mergeCell ref="D576:I576"/>
    <mergeCell ref="A580:B580"/>
    <mergeCell ref="A581:B581"/>
    <mergeCell ref="A582:B582"/>
    <mergeCell ref="A589:B589"/>
    <mergeCell ref="A583:B583"/>
    <mergeCell ref="A584:B584"/>
    <mergeCell ref="A585:B585"/>
    <mergeCell ref="A586:B586"/>
    <mergeCell ref="A587:B587"/>
    <mergeCell ref="A588:B588"/>
    <mergeCell ref="A754:J754"/>
    <mergeCell ref="A755:J755"/>
    <mergeCell ref="A756:J756"/>
    <mergeCell ref="A757:J757"/>
    <mergeCell ref="A758:L758"/>
    <mergeCell ref="A759:B762"/>
    <mergeCell ref="D759:I759"/>
    <mergeCell ref="A769:B769"/>
    <mergeCell ref="A770:B770"/>
    <mergeCell ref="A763:B763"/>
    <mergeCell ref="A764:B764"/>
    <mergeCell ref="A765:B765"/>
    <mergeCell ref="A766:B766"/>
    <mergeCell ref="A796:B796"/>
    <mergeCell ref="A797:B797"/>
    <mergeCell ref="A788:B788"/>
    <mergeCell ref="A789:B789"/>
    <mergeCell ref="A790:B790"/>
    <mergeCell ref="A791:B791"/>
    <mergeCell ref="A792:B792"/>
    <mergeCell ref="A793:B793"/>
    <mergeCell ref="A767:B767"/>
    <mergeCell ref="A768:B768"/>
    <mergeCell ref="A781:J781"/>
    <mergeCell ref="A782:J782"/>
    <mergeCell ref="A783:L783"/>
    <mergeCell ref="A784:B787"/>
    <mergeCell ref="D784:I784"/>
    <mergeCell ref="A794:B794"/>
    <mergeCell ref="A795:B795"/>
    <mergeCell ref="A779:J779"/>
    <mergeCell ref="A780:J780"/>
    <mergeCell ref="A771:B771"/>
    <mergeCell ref="A772:B772"/>
    <mergeCell ref="A147:B147"/>
    <mergeCell ref="A602:L602"/>
    <mergeCell ref="A603:B606"/>
    <mergeCell ref="D603:I603"/>
    <mergeCell ref="A613:B613"/>
    <mergeCell ref="A614:B614"/>
    <mergeCell ref="A615:B615"/>
    <mergeCell ref="A616:B616"/>
    <mergeCell ref="A607:B607"/>
    <mergeCell ref="A608:B608"/>
    <mergeCell ref="A609:B609"/>
    <mergeCell ref="A610:B610"/>
    <mergeCell ref="A611:B611"/>
    <mergeCell ref="A612:B612"/>
    <mergeCell ref="A574:J574"/>
    <mergeCell ref="A598:J598"/>
    <mergeCell ref="A601:J601"/>
    <mergeCell ref="A599:J599"/>
    <mergeCell ref="A600:J600"/>
    <mergeCell ref="A571:J571"/>
    <mergeCell ref="A572:J572"/>
    <mergeCell ref="A573:J573"/>
    <mergeCell ref="A575:L575"/>
    <mergeCell ref="A576:B579"/>
  </mergeCells>
  <phoneticPr fontId="8" type="noConversion"/>
  <pageMargins left="0.15748031496063" right="0.15748031496063" top="0.39370078740157499" bottom="0.39370078740157499" header="0.511811023622047" footer="0.511811023622047"/>
  <pageSetup paperSize="9" scale="9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32"/>
  <sheetViews>
    <sheetView zoomScale="78" zoomScaleNormal="78" workbookViewId="0">
      <selection activeCell="H9" sqref="H9"/>
    </sheetView>
  </sheetViews>
  <sheetFormatPr defaultColWidth="9.109375" defaultRowHeight="24.6"/>
  <cols>
    <col min="1" max="1" width="19.109375" style="891" customWidth="1"/>
    <col min="2" max="2" width="11.33203125" style="958" customWidth="1"/>
    <col min="3" max="3" width="16.21875" style="891" customWidth="1"/>
    <col min="4" max="4" width="17.44140625" style="891" customWidth="1"/>
    <col min="5" max="5" width="10.109375" style="891" customWidth="1"/>
    <col min="6" max="6" width="13.88671875" style="891" bestFit="1" customWidth="1"/>
    <col min="7" max="7" width="11.5546875" style="891" bestFit="1" customWidth="1"/>
    <col min="8" max="8" width="15" style="891" customWidth="1"/>
    <col min="9" max="9" width="14.44140625" style="891" customWidth="1"/>
    <col min="10" max="10" width="14.33203125" style="891" customWidth="1"/>
    <col min="11" max="11" width="16" style="891" customWidth="1"/>
    <col min="12" max="12" width="17.109375" style="891" hidden="1" customWidth="1"/>
    <col min="13" max="13" width="11.88671875" style="542" customWidth="1"/>
    <col min="14" max="16384" width="9.109375" style="891"/>
  </cols>
  <sheetData>
    <row r="1" spans="1:13">
      <c r="A1" s="1505" t="s">
        <v>381</v>
      </c>
      <c r="B1" s="1505"/>
      <c r="C1" s="1505"/>
      <c r="D1" s="1505"/>
      <c r="E1" s="1505"/>
      <c r="F1" s="1505"/>
      <c r="G1" s="1505"/>
      <c r="H1" s="1505"/>
      <c r="I1" s="1505"/>
      <c r="J1" s="1505"/>
      <c r="K1" s="1505"/>
      <c r="L1" s="1505"/>
    </row>
    <row r="2" spans="1:13">
      <c r="A2" s="1505" t="s">
        <v>385</v>
      </c>
      <c r="B2" s="1505"/>
      <c r="C2" s="1505"/>
      <c r="D2" s="1505"/>
      <c r="E2" s="1505"/>
      <c r="F2" s="1505"/>
      <c r="G2" s="1505"/>
      <c r="H2" s="1505"/>
      <c r="I2" s="1505"/>
      <c r="J2" s="1505"/>
      <c r="K2" s="1505"/>
      <c r="L2" s="1505"/>
    </row>
    <row r="3" spans="1:13">
      <c r="A3" s="1495" t="s">
        <v>184</v>
      </c>
      <c r="B3" s="1495"/>
      <c r="C3" s="1495"/>
      <c r="D3" s="1495"/>
      <c r="E3" s="1495"/>
      <c r="F3" s="1495"/>
      <c r="G3" s="1495"/>
      <c r="H3" s="1495"/>
      <c r="I3" s="1495"/>
      <c r="J3" s="1495"/>
      <c r="K3" s="1495"/>
      <c r="L3" s="1495"/>
    </row>
    <row r="4" spans="1:13" ht="23.25" customHeight="1">
      <c r="A4" s="1512" t="s">
        <v>1</v>
      </c>
      <c r="B4" s="1512" t="s">
        <v>185</v>
      </c>
      <c r="C4" s="943"/>
      <c r="D4" s="1515" t="s">
        <v>50</v>
      </c>
      <c r="E4" s="1515"/>
      <c r="F4" s="1516"/>
      <c r="G4" s="1516"/>
      <c r="H4" s="1516"/>
      <c r="I4" s="1517"/>
      <c r="J4" s="943"/>
      <c r="K4" s="944" t="s">
        <v>202</v>
      </c>
      <c r="L4" s="1510" t="s">
        <v>204</v>
      </c>
    </row>
    <row r="5" spans="1:13">
      <c r="A5" s="1513"/>
      <c r="B5" s="1513"/>
      <c r="C5" s="945" t="s">
        <v>2</v>
      </c>
      <c r="D5" s="946" t="s">
        <v>5</v>
      </c>
      <c r="E5" s="944" t="s">
        <v>6</v>
      </c>
      <c r="F5" s="944" t="s">
        <v>7</v>
      </c>
      <c r="G5" s="944" t="s">
        <v>8</v>
      </c>
      <c r="H5" s="944" t="s">
        <v>9</v>
      </c>
      <c r="I5" s="944" t="s">
        <v>10</v>
      </c>
      <c r="J5" s="947" t="s">
        <v>11</v>
      </c>
      <c r="K5" s="947" t="s">
        <v>203</v>
      </c>
      <c r="L5" s="1511"/>
    </row>
    <row r="6" spans="1:13">
      <c r="A6" s="1513"/>
      <c r="B6" s="1513"/>
      <c r="C6" s="945" t="s">
        <v>4</v>
      </c>
      <c r="D6" s="945" t="s">
        <v>13</v>
      </c>
      <c r="E6" s="947" t="s">
        <v>51</v>
      </c>
      <c r="F6" s="947" t="s">
        <v>15</v>
      </c>
      <c r="G6" s="947" t="s">
        <v>16</v>
      </c>
      <c r="H6" s="947" t="s">
        <v>17</v>
      </c>
      <c r="I6" s="947" t="s">
        <v>18</v>
      </c>
      <c r="J6" s="947" t="s">
        <v>19</v>
      </c>
      <c r="K6" s="900"/>
      <c r="L6" s="899"/>
    </row>
    <row r="7" spans="1:13">
      <c r="A7" s="1514"/>
      <c r="B7" s="948"/>
      <c r="C7" s="949" t="s">
        <v>12</v>
      </c>
      <c r="D7" s="949" t="s">
        <v>12</v>
      </c>
      <c r="E7" s="950" t="s">
        <v>12</v>
      </c>
      <c r="F7" s="950" t="s">
        <v>12</v>
      </c>
      <c r="G7" s="950" t="s">
        <v>12</v>
      </c>
      <c r="H7" s="950" t="s">
        <v>12</v>
      </c>
      <c r="I7" s="950" t="s">
        <v>20</v>
      </c>
      <c r="J7" s="950" t="s">
        <v>12</v>
      </c>
      <c r="K7" s="903"/>
      <c r="L7" s="951"/>
    </row>
    <row r="8" spans="1:13">
      <c r="A8" s="952" t="s">
        <v>21</v>
      </c>
      <c r="B8" s="953" t="s">
        <v>343</v>
      </c>
      <c r="C8" s="932">
        <f>+รต.!C20</f>
        <v>293</v>
      </c>
      <c r="D8" s="932">
        <f>+รต.!D20</f>
        <v>0</v>
      </c>
      <c r="E8" s="932">
        <f>+รต.!E20</f>
        <v>0</v>
      </c>
      <c r="F8" s="932">
        <f>+รต.!F20</f>
        <v>0</v>
      </c>
      <c r="G8" s="932">
        <f>+รต.!G20</f>
        <v>0</v>
      </c>
      <c r="H8" s="932">
        <f>+รต.!H20</f>
        <v>293</v>
      </c>
      <c r="I8" s="932">
        <f>+รต.!I20</f>
        <v>590.80204778156997</v>
      </c>
      <c r="J8" s="932">
        <f>+รต.!J20</f>
        <v>0</v>
      </c>
      <c r="K8" s="932">
        <f>+รต.!K20</f>
        <v>5612</v>
      </c>
      <c r="L8" s="932">
        <f>+รต.!L20</f>
        <v>173105</v>
      </c>
      <c r="M8" s="954"/>
    </row>
    <row r="9" spans="1:13">
      <c r="A9" s="952" t="s">
        <v>22</v>
      </c>
      <c r="B9" s="953" t="s">
        <v>352</v>
      </c>
      <c r="C9" s="932">
        <f>+รต.!C44</f>
        <v>42402</v>
      </c>
      <c r="D9" s="932">
        <f>+รต.!D44</f>
        <v>10005</v>
      </c>
      <c r="E9" s="932">
        <f>+รต.!E44</f>
        <v>0</v>
      </c>
      <c r="F9" s="932">
        <f>+รต.!F44</f>
        <v>0</v>
      </c>
      <c r="G9" s="932">
        <f>+รต.!G44</f>
        <v>0</v>
      </c>
      <c r="H9" s="932">
        <f>+รต.!H44</f>
        <v>119</v>
      </c>
      <c r="I9" s="932">
        <f>+รต.!I44</f>
        <v>621</v>
      </c>
      <c r="J9" s="932">
        <f>+รต.!J44</f>
        <v>52288</v>
      </c>
      <c r="K9" s="932">
        <f>+รต.!K44</f>
        <v>5257</v>
      </c>
      <c r="L9" s="932">
        <f>+รต.!L44</f>
        <v>73899</v>
      </c>
      <c r="M9" s="954"/>
    </row>
    <row r="10" spans="1:13">
      <c r="A10" s="952" t="s">
        <v>216</v>
      </c>
      <c r="B10" s="953" t="s">
        <v>187</v>
      </c>
      <c r="C10" s="932">
        <f>+รต.!C70</f>
        <v>0</v>
      </c>
      <c r="D10" s="932">
        <f>+รต.!D70</f>
        <v>0</v>
      </c>
      <c r="E10" s="932">
        <f>+รต.!E70</f>
        <v>0</v>
      </c>
      <c r="F10" s="932">
        <f>+รต.!F70</f>
        <v>0</v>
      </c>
      <c r="G10" s="932">
        <f>+รต.!G70</f>
        <v>0</v>
      </c>
      <c r="H10" s="932">
        <f>+รต.!H70</f>
        <v>0</v>
      </c>
      <c r="I10" s="932" t="e">
        <f>+รต.!I70</f>
        <v>#DIV/0!</v>
      </c>
      <c r="J10" s="932">
        <f>+รต.!J70</f>
        <v>0</v>
      </c>
      <c r="K10" s="932">
        <f>+รต.!K70</f>
        <v>231</v>
      </c>
      <c r="L10" s="932">
        <f>+รต.!L70</f>
        <v>0</v>
      </c>
      <c r="M10" s="954"/>
    </row>
    <row r="11" spans="1:13">
      <c r="A11" s="952" t="s">
        <v>217</v>
      </c>
      <c r="B11" s="953" t="s">
        <v>187</v>
      </c>
      <c r="C11" s="905">
        <f>+รต.!C96</f>
        <v>2044</v>
      </c>
      <c r="D11" s="905">
        <f>+รต.!D96</f>
        <v>59</v>
      </c>
      <c r="E11" s="905">
        <f>+รต.!E96</f>
        <v>0</v>
      </c>
      <c r="F11" s="905">
        <f>+รต.!F96</f>
        <v>0</v>
      </c>
      <c r="G11" s="905">
        <f>+รต.!G96</f>
        <v>0</v>
      </c>
      <c r="H11" s="905">
        <f>+รต.!H96</f>
        <v>62</v>
      </c>
      <c r="I11" s="905">
        <f>+รต.!I96</f>
        <v>678.93548387096769</v>
      </c>
      <c r="J11" s="905">
        <f>+รต.!J96</f>
        <v>2041</v>
      </c>
      <c r="K11" s="905">
        <f>+รต.!K96</f>
        <v>241</v>
      </c>
      <c r="L11" s="905">
        <f>+รต.!L96</f>
        <v>42094</v>
      </c>
      <c r="M11" s="954"/>
    </row>
    <row r="12" spans="1:13">
      <c r="A12" s="952" t="s">
        <v>193</v>
      </c>
      <c r="B12" s="953" t="s">
        <v>194</v>
      </c>
      <c r="C12" s="905">
        <f>+รต.!C227</f>
        <v>10734</v>
      </c>
      <c r="D12" s="905">
        <f>+รต.!D227</f>
        <v>311</v>
      </c>
      <c r="E12" s="905">
        <f>+รต.!E227</f>
        <v>0</v>
      </c>
      <c r="F12" s="905">
        <f>+รต.!F227</f>
        <v>0</v>
      </c>
      <c r="G12" s="905">
        <f>+รต.!G227</f>
        <v>0</v>
      </c>
      <c r="H12" s="905">
        <f>+รต.!H227</f>
        <v>413</v>
      </c>
      <c r="I12" s="905">
        <f>+รต.!I227</f>
        <v>3349.8789346246972</v>
      </c>
      <c r="J12" s="905">
        <f>+รต.!J227</f>
        <v>10632</v>
      </c>
      <c r="K12" s="905">
        <f>+รต.!K227</f>
        <v>6100</v>
      </c>
      <c r="L12" s="905">
        <f>+รต.!L227</f>
        <v>1383500</v>
      </c>
      <c r="M12" s="954"/>
    </row>
    <row r="13" spans="1:13">
      <c r="A13" s="952" t="s">
        <v>28</v>
      </c>
      <c r="B13" s="953" t="s">
        <v>195</v>
      </c>
      <c r="C13" s="905">
        <f>+รต.!C201</f>
        <v>44764</v>
      </c>
      <c r="D13" s="905">
        <f>+รต.!D201</f>
        <v>7818</v>
      </c>
      <c r="E13" s="905">
        <f>+รต.!E201</f>
        <v>13251</v>
      </c>
      <c r="F13" s="905">
        <f>+รต.!F201</f>
        <v>0</v>
      </c>
      <c r="G13" s="905">
        <f>+รต.!G201</f>
        <v>0</v>
      </c>
      <c r="H13" s="905">
        <f>+รต.!H201</f>
        <v>22048</v>
      </c>
      <c r="I13" s="905">
        <f>+รต.!I201</f>
        <v>11541.352957184325</v>
      </c>
      <c r="J13" s="905">
        <f>+รต.!J201</f>
        <v>43785</v>
      </c>
      <c r="K13" s="905">
        <f>+รต.!K201</f>
        <v>4516</v>
      </c>
      <c r="L13" s="905">
        <f>+รต.!L201</f>
        <v>254463750</v>
      </c>
      <c r="M13" s="954"/>
    </row>
    <row r="14" spans="1:13">
      <c r="A14" s="952" t="s">
        <v>188</v>
      </c>
      <c r="B14" s="953" t="s">
        <v>320</v>
      </c>
      <c r="C14" s="905">
        <f>รต.!C148</f>
        <v>0</v>
      </c>
      <c r="D14" s="905">
        <f>รต.!D148</f>
        <v>0</v>
      </c>
      <c r="E14" s="905">
        <f>รต.!E148</f>
        <v>0</v>
      </c>
      <c r="F14" s="905">
        <f>รต.!F148</f>
        <v>0</v>
      </c>
      <c r="G14" s="905">
        <f>รต.!G148</f>
        <v>0</v>
      </c>
      <c r="H14" s="905">
        <f>รต.!H148</f>
        <v>0</v>
      </c>
      <c r="I14" s="905" t="e">
        <f>รต.!I148</f>
        <v>#DIV/0!</v>
      </c>
      <c r="J14" s="905">
        <f>รต.!J148</f>
        <v>0</v>
      </c>
      <c r="K14" s="905">
        <f>รต.!K148</f>
        <v>2</v>
      </c>
      <c r="L14" s="904">
        <f>+รต.!L122</f>
        <v>0</v>
      </c>
      <c r="M14" s="954"/>
    </row>
    <row r="15" spans="1:13">
      <c r="A15" s="952" t="s">
        <v>244</v>
      </c>
      <c r="B15" s="953" t="s">
        <v>189</v>
      </c>
      <c r="C15" s="905">
        <f>+รต.!C279</f>
        <v>0</v>
      </c>
      <c r="D15" s="905">
        <f>+รต.!D279</f>
        <v>0</v>
      </c>
      <c r="E15" s="905">
        <f>+รต.!E279</f>
        <v>0</v>
      </c>
      <c r="F15" s="905">
        <f>+รต.!F279</f>
        <v>0</v>
      </c>
      <c r="G15" s="905">
        <f>+รต.!G279</f>
        <v>0</v>
      </c>
      <c r="H15" s="905">
        <f>+รต.!H279</f>
        <v>0</v>
      </c>
      <c r="I15" s="905" t="e">
        <f>+รต.!I279</f>
        <v>#DIV/0!</v>
      </c>
      <c r="J15" s="905">
        <f>+รต.!J279</f>
        <v>0</v>
      </c>
      <c r="K15" s="905">
        <f>+รต.!K279</f>
        <v>68</v>
      </c>
      <c r="L15" s="905">
        <f>+รต.!L279</f>
        <v>0</v>
      </c>
      <c r="M15" s="954"/>
    </row>
    <row r="16" spans="1:13">
      <c r="A16" s="952" t="s">
        <v>239</v>
      </c>
      <c r="B16" s="953" t="s">
        <v>349</v>
      </c>
      <c r="C16" s="905">
        <f>+รต.!C359</f>
        <v>100</v>
      </c>
      <c r="D16" s="905">
        <f>+รต.!D359</f>
        <v>0</v>
      </c>
      <c r="E16" s="905">
        <f>+รต.!E359</f>
        <v>0</v>
      </c>
      <c r="F16" s="905">
        <f>+รต.!F359</f>
        <v>0</v>
      </c>
      <c r="G16" s="905">
        <f>+รต.!G359</f>
        <v>0</v>
      </c>
      <c r="H16" s="905">
        <f>+รต.!H359</f>
        <v>0</v>
      </c>
      <c r="I16" s="905" t="e">
        <f>+รต.!I359</f>
        <v>#DIV/0!</v>
      </c>
      <c r="J16" s="905">
        <f>+รต.!J359</f>
        <v>100</v>
      </c>
      <c r="K16" s="905">
        <f>+รต.!K359</f>
        <v>20</v>
      </c>
      <c r="L16" s="905">
        <f>+รต.!L359</f>
        <v>0</v>
      </c>
      <c r="M16" s="954"/>
    </row>
    <row r="17" spans="1:13">
      <c r="A17" s="952" t="s">
        <v>218</v>
      </c>
      <c r="B17" s="953" t="s">
        <v>349</v>
      </c>
      <c r="C17" s="905">
        <f>+รต.!C385</f>
        <v>678</v>
      </c>
      <c r="D17" s="905">
        <f>+รต.!D385</f>
        <v>96</v>
      </c>
      <c r="E17" s="905">
        <f>+รต.!E385</f>
        <v>0</v>
      </c>
      <c r="F17" s="905">
        <f>+รต.!F385</f>
        <v>0</v>
      </c>
      <c r="G17" s="905">
        <f>+รต.!G385</f>
        <v>0</v>
      </c>
      <c r="H17" s="905">
        <f>+รต.!H385</f>
        <v>0</v>
      </c>
      <c r="I17" s="905" t="e">
        <f>+รต.!I385</f>
        <v>#DIV/0!</v>
      </c>
      <c r="J17" s="905">
        <f>+รต.!J385</f>
        <v>774</v>
      </c>
      <c r="K17" s="905">
        <f>+รต.!K385</f>
        <v>116</v>
      </c>
      <c r="L17" s="905">
        <f>+รต.!L385</f>
        <v>0</v>
      </c>
      <c r="M17" s="954"/>
    </row>
    <row r="18" spans="1:13">
      <c r="A18" s="952" t="s">
        <v>246</v>
      </c>
      <c r="B18" s="953" t="s">
        <v>189</v>
      </c>
      <c r="C18" s="905">
        <f>+รต.!C253</f>
        <v>1000</v>
      </c>
      <c r="D18" s="905">
        <f>+รต.!D253</f>
        <v>55</v>
      </c>
      <c r="E18" s="905">
        <f>+รต.!E253</f>
        <v>0</v>
      </c>
      <c r="F18" s="905">
        <f>+รต.!F253</f>
        <v>0</v>
      </c>
      <c r="G18" s="905">
        <f>+รต.!G253</f>
        <v>0</v>
      </c>
      <c r="H18" s="905">
        <f>+รต.!H253</f>
        <v>447</v>
      </c>
      <c r="I18" s="905">
        <f>+รต.!I253</f>
        <v>171.4228187919463</v>
      </c>
      <c r="J18" s="905">
        <f>+รต.!J253</f>
        <v>608</v>
      </c>
      <c r="K18" s="905">
        <f>+รต.!K253</f>
        <v>146</v>
      </c>
      <c r="L18" s="905">
        <f>+รต.!L253</f>
        <v>76626</v>
      </c>
      <c r="M18" s="954"/>
    </row>
    <row r="19" spans="1:13">
      <c r="A19" s="952" t="s">
        <v>316</v>
      </c>
      <c r="B19" s="953" t="s">
        <v>354</v>
      </c>
      <c r="C19" s="905">
        <f>+รต.!C660</f>
        <v>227</v>
      </c>
      <c r="D19" s="905">
        <f>+รต.!D660</f>
        <v>0</v>
      </c>
      <c r="E19" s="905">
        <f>+รต.!E660</f>
        <v>0</v>
      </c>
      <c r="F19" s="905">
        <f>+รต.!F660</f>
        <v>0</v>
      </c>
      <c r="G19" s="905">
        <f>+รต.!G660</f>
        <v>0</v>
      </c>
      <c r="H19" s="905">
        <f>+รต.!H660</f>
        <v>52</v>
      </c>
      <c r="I19" s="905">
        <f>+รต.!I660</f>
        <v>148.30769230769232</v>
      </c>
      <c r="J19" s="905">
        <f>+รต.!J667</f>
        <v>175</v>
      </c>
      <c r="K19" s="905">
        <f>+รต.!K667</f>
        <v>39</v>
      </c>
      <c r="L19" s="904"/>
      <c r="M19" s="954"/>
    </row>
    <row r="20" spans="1:13">
      <c r="A20" s="955" t="s">
        <v>327</v>
      </c>
      <c r="B20" s="953" t="s">
        <v>332</v>
      </c>
      <c r="C20" s="905">
        <f>+รต.!C489</f>
        <v>0</v>
      </c>
      <c r="D20" s="905">
        <f>+รต.!D489</f>
        <v>0</v>
      </c>
      <c r="E20" s="905">
        <f>+รต.!E489</f>
        <v>0</v>
      </c>
      <c r="F20" s="905">
        <f>+รต.!F489</f>
        <v>0</v>
      </c>
      <c r="G20" s="905">
        <f>+รต.!G489</f>
        <v>0</v>
      </c>
      <c r="H20" s="905">
        <f>+รต.!H489</f>
        <v>0</v>
      </c>
      <c r="I20" s="905" t="e">
        <f>+รต.!I489</f>
        <v>#DIV/0!</v>
      </c>
      <c r="J20" s="905">
        <f>+รต.!J489</f>
        <v>0</v>
      </c>
      <c r="K20" s="905">
        <f>+รต.!K489</f>
        <v>0</v>
      </c>
      <c r="L20" s="904"/>
      <c r="M20" s="954"/>
    </row>
    <row r="21" spans="1:13">
      <c r="A21" s="955" t="s">
        <v>342</v>
      </c>
      <c r="B21" s="953" t="s">
        <v>333</v>
      </c>
      <c r="C21" s="905">
        <f>+รต.!C566</f>
        <v>2</v>
      </c>
      <c r="D21" s="905">
        <f>รต.!D566</f>
        <v>0</v>
      </c>
      <c r="E21" s="905"/>
      <c r="F21" s="905"/>
      <c r="G21" s="905"/>
      <c r="H21" s="905">
        <f>รต.!H566</f>
        <v>0</v>
      </c>
      <c r="I21" s="905" t="e">
        <f>+รต.!I566</f>
        <v>#DIV/0!</v>
      </c>
      <c r="J21" s="905">
        <f>+รต.!J566</f>
        <v>2</v>
      </c>
      <c r="K21" s="905">
        <f>+รต.!K566</f>
        <v>2</v>
      </c>
      <c r="L21" s="904" t="e">
        <f>+I21*H21</f>
        <v>#DIV/0!</v>
      </c>
      <c r="M21" s="954"/>
    </row>
    <row r="22" spans="1:13" hidden="1">
      <c r="A22" s="955" t="s">
        <v>341</v>
      </c>
      <c r="B22" s="953" t="s">
        <v>334</v>
      </c>
      <c r="C22" s="905">
        <f>+รต.!C642</f>
        <v>0</v>
      </c>
      <c r="D22" s="905"/>
      <c r="E22" s="905"/>
      <c r="F22" s="905"/>
      <c r="G22" s="905"/>
      <c r="H22" s="905"/>
      <c r="I22" s="905" t="e">
        <f>+รต.!I642</f>
        <v>#DIV/0!</v>
      </c>
      <c r="J22" s="905">
        <f>+รต.!J642</f>
        <v>0</v>
      </c>
      <c r="K22" s="905">
        <f>+รต.!K642</f>
        <v>0</v>
      </c>
      <c r="L22" s="904" t="e">
        <f>+รต.!L642</f>
        <v>#DIV/0!</v>
      </c>
      <c r="M22" s="954"/>
    </row>
    <row r="23" spans="1:13" hidden="1">
      <c r="A23" s="955" t="s">
        <v>328</v>
      </c>
      <c r="B23" s="953" t="s">
        <v>335</v>
      </c>
      <c r="C23" s="905">
        <f>+รต.!C720</f>
        <v>0</v>
      </c>
      <c r="D23" s="905"/>
      <c r="E23" s="905"/>
      <c r="F23" s="905"/>
      <c r="G23" s="905"/>
      <c r="H23" s="905"/>
      <c r="I23" s="905">
        <v>0</v>
      </c>
      <c r="J23" s="905">
        <f>+รต.!J720</f>
        <v>0</v>
      </c>
      <c r="K23" s="905">
        <f>+รต.!K720</f>
        <v>0</v>
      </c>
      <c r="L23" s="955">
        <f>+I23*H23</f>
        <v>0</v>
      </c>
      <c r="M23" s="954"/>
    </row>
    <row r="24" spans="1:13" hidden="1">
      <c r="A24" s="955" t="s">
        <v>329</v>
      </c>
      <c r="B24" s="953" t="s">
        <v>336</v>
      </c>
      <c r="C24" s="905">
        <f>+รต.!C747</f>
        <v>0</v>
      </c>
      <c r="D24" s="905"/>
      <c r="E24" s="905"/>
      <c r="F24" s="905"/>
      <c r="G24" s="905"/>
      <c r="H24" s="905"/>
      <c r="I24" s="905" t="e">
        <f>+รต.!I747</f>
        <v>#DIV/0!</v>
      </c>
      <c r="J24" s="905">
        <f>+รต.!J747</f>
        <v>0</v>
      </c>
      <c r="K24" s="905">
        <f>+รต.!K747</f>
        <v>0</v>
      </c>
      <c r="L24" s="955">
        <f>+รต.!L747</f>
        <v>0</v>
      </c>
      <c r="M24" s="954"/>
    </row>
    <row r="25" spans="1:13" hidden="1">
      <c r="A25" s="955" t="s">
        <v>346</v>
      </c>
      <c r="B25" s="953" t="s">
        <v>348</v>
      </c>
      <c r="C25" s="905">
        <f>+รต.!C773</f>
        <v>0</v>
      </c>
      <c r="D25" s="905"/>
      <c r="E25" s="905"/>
      <c r="F25" s="905"/>
      <c r="G25" s="905"/>
      <c r="H25" s="905"/>
      <c r="I25" s="905"/>
      <c r="J25" s="905">
        <f>+รต.!J773</f>
        <v>0</v>
      </c>
      <c r="K25" s="905">
        <f>+รต.!K773</f>
        <v>0</v>
      </c>
      <c r="L25" s="956" t="e">
        <f>+รต.!L773</f>
        <v>#DIV/0!</v>
      </c>
      <c r="M25" s="954"/>
    </row>
    <row r="26" spans="1:13" hidden="1">
      <c r="A26" s="955" t="s">
        <v>330</v>
      </c>
      <c r="B26" s="953" t="s">
        <v>337</v>
      </c>
      <c r="C26" s="905">
        <f>+รต.!C798</f>
        <v>0</v>
      </c>
      <c r="D26" s="905"/>
      <c r="E26" s="905"/>
      <c r="F26" s="905"/>
      <c r="G26" s="905"/>
      <c r="H26" s="905"/>
      <c r="I26" s="905">
        <v>0</v>
      </c>
      <c r="J26" s="905">
        <f>+รต.!J798</f>
        <v>0</v>
      </c>
      <c r="K26" s="905">
        <f>+รต.!K798</f>
        <v>0</v>
      </c>
      <c r="L26" s="904" t="e">
        <f>+รต.!L798</f>
        <v>#DIV/0!</v>
      </c>
      <c r="M26" s="954"/>
    </row>
    <row r="27" spans="1:13">
      <c r="A27" s="955" t="s">
        <v>331</v>
      </c>
      <c r="B27" s="953" t="s">
        <v>338</v>
      </c>
      <c r="C27" s="905">
        <f>+รต.!C694</f>
        <v>4</v>
      </c>
      <c r="D27" s="905">
        <f>รต.!D694</f>
        <v>0</v>
      </c>
      <c r="E27" s="905"/>
      <c r="F27" s="905"/>
      <c r="G27" s="905"/>
      <c r="H27" s="905">
        <f>รต.!H694</f>
        <v>0</v>
      </c>
      <c r="I27" s="905" t="e">
        <f>รต.!I694</f>
        <v>#DIV/0!</v>
      </c>
      <c r="J27" s="905">
        <f>+รต.!J694</f>
        <v>4</v>
      </c>
      <c r="K27" s="905">
        <f>+รต.!K694</f>
        <v>1</v>
      </c>
      <c r="L27" s="955">
        <f>+รต.!L694</f>
        <v>0</v>
      </c>
      <c r="M27" s="954"/>
    </row>
    <row r="28" spans="1:13" hidden="1">
      <c r="A28" s="955" t="s">
        <v>287</v>
      </c>
      <c r="B28" s="957" t="s">
        <v>350</v>
      </c>
      <c r="C28" s="905">
        <f>+รต.!C463</f>
        <v>0</v>
      </c>
      <c r="D28" s="905"/>
      <c r="E28" s="905"/>
      <c r="F28" s="905"/>
      <c r="G28" s="905"/>
      <c r="H28" s="905"/>
      <c r="I28" s="905"/>
      <c r="J28" s="905">
        <f>+รต.!J463</f>
        <v>0</v>
      </c>
      <c r="K28" s="905">
        <f>+รต.!K463</f>
        <v>0</v>
      </c>
      <c r="L28" s="904">
        <f>+รต.!L463</f>
        <v>0</v>
      </c>
      <c r="M28" s="954"/>
    </row>
    <row r="29" spans="1:13" hidden="1">
      <c r="A29" s="955" t="s">
        <v>362</v>
      </c>
      <c r="B29" s="953" t="s">
        <v>368</v>
      </c>
      <c r="C29" s="905">
        <f>+รต.!C720</f>
        <v>0</v>
      </c>
      <c r="D29" s="905">
        <f>รต.!D720</f>
        <v>0</v>
      </c>
      <c r="E29" s="905"/>
      <c r="F29" s="905"/>
      <c r="G29" s="905"/>
      <c r="H29" s="905">
        <f>รต.!H720</f>
        <v>0</v>
      </c>
      <c r="I29" s="905" t="e">
        <f>รต.!I720</f>
        <v>#DIV/0!</v>
      </c>
      <c r="J29" s="905">
        <f>+รต.!J720</f>
        <v>0</v>
      </c>
      <c r="K29" s="905">
        <f>+รต.!K720</f>
        <v>0</v>
      </c>
      <c r="L29" s="955">
        <f>+รต.!L720</f>
        <v>0</v>
      </c>
      <c r="M29" s="954"/>
    </row>
    <row r="30" spans="1:13" hidden="1">
      <c r="A30" s="955" t="s">
        <v>196</v>
      </c>
      <c r="B30" s="953" t="s">
        <v>366</v>
      </c>
      <c r="C30" s="905">
        <f>+รต.!C515</f>
        <v>0</v>
      </c>
      <c r="D30" s="905">
        <f>รต.!D515</f>
        <v>0</v>
      </c>
      <c r="E30" s="905"/>
      <c r="F30" s="905"/>
      <c r="G30" s="905"/>
      <c r="H30" s="905">
        <f>รต.!H515</f>
        <v>0</v>
      </c>
      <c r="I30" s="905" t="e">
        <f>รต.!I515</f>
        <v>#DIV/0!</v>
      </c>
      <c r="J30" s="905">
        <f>+รต.!J515</f>
        <v>0</v>
      </c>
      <c r="K30" s="905">
        <f>+รต.!K515</f>
        <v>0</v>
      </c>
      <c r="L30" s="955" t="e">
        <f>+รต.!L515</f>
        <v>#DIV/0!</v>
      </c>
      <c r="M30" s="954"/>
    </row>
    <row r="31" spans="1:13" hidden="1">
      <c r="A31" s="955" t="s">
        <v>198</v>
      </c>
      <c r="B31" s="953" t="s">
        <v>367</v>
      </c>
      <c r="C31" s="905">
        <f>+รต.!C590</f>
        <v>0</v>
      </c>
      <c r="D31" s="905">
        <f>รต.!D590</f>
        <v>0</v>
      </c>
      <c r="E31" s="905"/>
      <c r="F31" s="905"/>
      <c r="G31" s="905"/>
      <c r="H31" s="905">
        <f>รต.!H590</f>
        <v>0</v>
      </c>
      <c r="I31" s="905" t="e">
        <f>รต.!I590</f>
        <v>#DIV/0!</v>
      </c>
      <c r="J31" s="905">
        <f>+รต.!J590</f>
        <v>0</v>
      </c>
      <c r="K31" s="905">
        <f>+รต.!K590</f>
        <v>0</v>
      </c>
      <c r="L31" s="955" t="e">
        <f>+รต.!L590</f>
        <v>#DIV/0!</v>
      </c>
      <c r="M31" s="954"/>
    </row>
    <row r="32" spans="1:13" hidden="1">
      <c r="A32" s="955" t="s">
        <v>303</v>
      </c>
      <c r="B32" s="953" t="s">
        <v>369</v>
      </c>
      <c r="C32" s="905">
        <f>+รต.!C541</f>
        <v>0</v>
      </c>
      <c r="D32" s="905">
        <f>รต.!D541</f>
        <v>0</v>
      </c>
      <c r="E32" s="905"/>
      <c r="F32" s="905"/>
      <c r="G32" s="905"/>
      <c r="H32" s="905">
        <f>รต.!H541</f>
        <v>0</v>
      </c>
      <c r="I32" s="905" t="e">
        <f>รต.!I541</f>
        <v>#DIV/0!</v>
      </c>
      <c r="J32" s="905">
        <f>+รต.!J541</f>
        <v>0</v>
      </c>
      <c r="K32" s="905">
        <f>+รต.!K541</f>
        <v>0</v>
      </c>
      <c r="L32" s="955">
        <f>+รต.!L541</f>
        <v>0</v>
      </c>
      <c r="M32" s="954"/>
    </row>
  </sheetData>
  <mergeCells count="7">
    <mergeCell ref="A1:L1"/>
    <mergeCell ref="L4:L5"/>
    <mergeCell ref="A4:A7"/>
    <mergeCell ref="B4:B6"/>
    <mergeCell ref="D4:I4"/>
    <mergeCell ref="A2:L2"/>
    <mergeCell ref="A3:L3"/>
  </mergeCells>
  <phoneticPr fontId="8" type="noConversion"/>
  <pageMargins left="0.35433070866141736" right="0.15748031496062992" top="0.19685039370078741" bottom="0.19685039370078741" header="0.15748031496062992" footer="0.23622047244094491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>
      <selection activeCell="Q13" sqref="Q13"/>
    </sheetView>
  </sheetViews>
  <sheetFormatPr defaultRowHeight="13.2"/>
  <sheetData/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118"/>
  <sheetViews>
    <sheetView zoomScale="80" zoomScaleNormal="80" workbookViewId="0">
      <selection activeCell="H11" sqref="H11"/>
    </sheetView>
  </sheetViews>
  <sheetFormatPr defaultColWidth="9.109375" defaultRowHeight="15.6"/>
  <cols>
    <col min="1" max="1" width="19" style="237" customWidth="1"/>
    <col min="2" max="2" width="13.33203125" style="237" customWidth="1"/>
    <col min="3" max="3" width="13.44140625" style="237" bestFit="1" customWidth="1"/>
    <col min="4" max="4" width="12" style="237" customWidth="1"/>
    <col min="5" max="5" width="13.109375" style="237" customWidth="1"/>
    <col min="6" max="6" width="13.5546875" style="237" customWidth="1"/>
    <col min="7" max="7" width="12.88671875" style="237" customWidth="1"/>
    <col min="8" max="8" width="11.88671875" style="237" customWidth="1"/>
    <col min="9" max="9" width="13.5546875" style="237" customWidth="1"/>
    <col min="10" max="10" width="10" style="237" customWidth="1"/>
    <col min="11" max="11" width="14.88671875" style="237" customWidth="1"/>
    <col min="12" max="16384" width="9.109375" style="237"/>
  </cols>
  <sheetData>
    <row r="1" spans="1:11" ht="24.6">
      <c r="A1" s="1267" t="s">
        <v>370</v>
      </c>
      <c r="B1" s="1267"/>
      <c r="C1" s="1267"/>
      <c r="D1" s="1267"/>
      <c r="E1" s="1267"/>
      <c r="F1" s="1267"/>
      <c r="G1" s="1267"/>
      <c r="H1" s="1267"/>
      <c r="I1" s="1267"/>
    </row>
    <row r="2" spans="1:11" ht="24.6">
      <c r="A2" s="1267" t="s">
        <v>374</v>
      </c>
      <c r="B2" s="1267"/>
      <c r="C2" s="1267"/>
      <c r="D2" s="1267"/>
      <c r="E2" s="1267"/>
      <c r="F2" s="1267"/>
      <c r="G2" s="1267"/>
      <c r="H2" s="1267"/>
      <c r="I2" s="1267"/>
    </row>
    <row r="3" spans="1:11" ht="24.6">
      <c r="A3" s="1268" t="s">
        <v>0</v>
      </c>
      <c r="B3" s="1268"/>
      <c r="C3" s="1268"/>
      <c r="D3" s="1268"/>
      <c r="E3" s="1268"/>
      <c r="F3" s="1268"/>
      <c r="G3" s="1268"/>
      <c r="H3" s="1268"/>
      <c r="I3" s="1268"/>
    </row>
    <row r="4" spans="1:11" ht="24.6">
      <c r="A4" s="243" t="s">
        <v>1</v>
      </c>
      <c r="B4" s="243" t="s">
        <v>2</v>
      </c>
      <c r="C4" s="1269" t="s">
        <v>3</v>
      </c>
      <c r="D4" s="1270"/>
      <c r="E4" s="1270"/>
      <c r="F4" s="1270"/>
      <c r="G4" s="1270"/>
      <c r="H4" s="1271"/>
      <c r="I4" s="238"/>
      <c r="J4" s="243" t="s">
        <v>205</v>
      </c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166" t="s">
        <v>206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245"/>
      <c r="K7" s="167"/>
    </row>
    <row r="8" spans="1:11" ht="24.6">
      <c r="A8" s="169" t="s">
        <v>21</v>
      </c>
      <c r="B8" s="246">
        <f>ช่องคีย์!B4</f>
        <v>0</v>
      </c>
      <c r="C8" s="246">
        <f>ช่องคีย์!C4</f>
        <v>0</v>
      </c>
      <c r="D8" s="246">
        <f>ช่องคีย์!D4</f>
        <v>0</v>
      </c>
      <c r="E8" s="246">
        <f>ช่องคีย์!E4</f>
        <v>0</v>
      </c>
      <c r="F8" s="246">
        <f>ช่องคีย์!F4</f>
        <v>0</v>
      </c>
      <c r="G8" s="246">
        <f>ช่องคีย์!G4</f>
        <v>0</v>
      </c>
      <c r="H8" s="246">
        <f>ช่องคีย์!H4</f>
        <v>621</v>
      </c>
      <c r="I8" s="246">
        <f>ช่องคีย์!I4</f>
        <v>0</v>
      </c>
      <c r="J8" s="246">
        <f>ช่องคีย์!J4</f>
        <v>0</v>
      </c>
      <c r="K8" s="247">
        <f>+G8*H8</f>
        <v>0</v>
      </c>
    </row>
    <row r="9" spans="1:11" ht="24.6">
      <c r="A9" s="169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47">
        <f t="shared" ref="K9:K25" si="0">+G9*H9</f>
        <v>0</v>
      </c>
    </row>
    <row r="10" spans="1:11" ht="24.6">
      <c r="A10" s="169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47">
        <f t="shared" si="0"/>
        <v>0</v>
      </c>
    </row>
    <row r="11" spans="1:11" ht="24.6">
      <c r="A11" s="169" t="s">
        <v>22</v>
      </c>
      <c r="B11" s="246">
        <f>ช่องคีย์!L4</f>
        <v>319</v>
      </c>
      <c r="C11" s="246">
        <f>ช่องคีย์!M4</f>
        <v>30</v>
      </c>
      <c r="D11" s="246">
        <f>ช่องคีย์!N4</f>
        <v>0</v>
      </c>
      <c r="E11" s="246">
        <f>ช่องคีย์!O4</f>
        <v>0</v>
      </c>
      <c r="F11" s="246">
        <f>ช่องคีย์!P4</f>
        <v>0</v>
      </c>
      <c r="G11" s="246">
        <f>ช่องคีย์!Q4</f>
        <v>0</v>
      </c>
      <c r="H11" s="246">
        <f>ช่องคีย์!R4</f>
        <v>0</v>
      </c>
      <c r="I11" s="246">
        <f>ช่องคีย์!S4</f>
        <v>349</v>
      </c>
      <c r="J11" s="246">
        <f>ช่องคีย์!T4</f>
        <v>46</v>
      </c>
      <c r="K11" s="247">
        <f t="shared" si="0"/>
        <v>0</v>
      </c>
    </row>
    <row r="12" spans="1:11" ht="24.6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7">
        <f t="shared" si="0"/>
        <v>0</v>
      </c>
    </row>
    <row r="13" spans="1:11" ht="24.6">
      <c r="A13" s="169" t="s">
        <v>267</v>
      </c>
      <c r="B13" s="246">
        <f>ช่องคีย์!AF4</f>
        <v>0</v>
      </c>
      <c r="C13" s="246">
        <f>ช่องคีย์!AG4</f>
        <v>0</v>
      </c>
      <c r="D13" s="246">
        <f>ช่องคีย์!AH4</f>
        <v>0</v>
      </c>
      <c r="E13" s="246">
        <f>ช่องคีย์!AI4</f>
        <v>0</v>
      </c>
      <c r="F13" s="246">
        <f>ช่องคีย์!AJ4</f>
        <v>0</v>
      </c>
      <c r="G13" s="246">
        <f>ช่องคีย์!AK4</f>
        <v>0</v>
      </c>
      <c r="H13" s="246">
        <f>ช่องคีย์!AL4</f>
        <v>720</v>
      </c>
      <c r="I13" s="246">
        <f>ช่องคีย์!AM4</f>
        <v>0</v>
      </c>
      <c r="J13" s="246">
        <f>ช่องคีย์!AN4</f>
        <v>0</v>
      </c>
      <c r="K13" s="247">
        <f t="shared" si="0"/>
        <v>0</v>
      </c>
    </row>
    <row r="14" spans="1:11" ht="24.6">
      <c r="A14" s="169" t="s">
        <v>268</v>
      </c>
      <c r="B14" s="246">
        <f>ช่องคีย์!CS4</f>
        <v>0</v>
      </c>
      <c r="C14" s="246">
        <f>ช่องคีย์!CT4</f>
        <v>0</v>
      </c>
      <c r="D14" s="246">
        <f>ช่องคีย์!CU4</f>
        <v>0</v>
      </c>
      <c r="E14" s="246">
        <f>ช่องคีย์!CV4</f>
        <v>0</v>
      </c>
      <c r="F14" s="246">
        <f>ช่องคีย์!CW4</f>
        <v>0</v>
      </c>
      <c r="G14" s="246">
        <f>ช่องคีย์!CX4</f>
        <v>0</v>
      </c>
      <c r="H14" s="246">
        <f>ช่องคีย์!CY4</f>
        <v>0</v>
      </c>
      <c r="I14" s="246">
        <f>ช่องคีย์!CZ4</f>
        <v>0</v>
      </c>
      <c r="J14" s="246">
        <f>ช่องคีย์!DA4</f>
        <v>0</v>
      </c>
      <c r="K14" s="247">
        <f t="shared" si="0"/>
        <v>0</v>
      </c>
    </row>
    <row r="15" spans="1:11" ht="24.6">
      <c r="A15" s="169" t="s">
        <v>188</v>
      </c>
      <c r="B15" s="246">
        <f>ช่องคีย์!AP4</f>
        <v>0</v>
      </c>
      <c r="C15" s="246">
        <f>ช่องคีย์!AQ4</f>
        <v>0</v>
      </c>
      <c r="D15" s="246">
        <f>ช่องคีย์!AR4</f>
        <v>0</v>
      </c>
      <c r="E15" s="246">
        <f>ช่องคีย์!AS4</f>
        <v>0</v>
      </c>
      <c r="F15" s="246">
        <f>ช่องคีย์!AT4</f>
        <v>0</v>
      </c>
      <c r="G15" s="246">
        <f>ช่องคีย์!AU4</f>
        <v>0</v>
      </c>
      <c r="H15" s="246">
        <f>ช่องคีย์!AV4</f>
        <v>0</v>
      </c>
      <c r="I15" s="246">
        <f>ช่องคีย์!AW4</f>
        <v>0</v>
      </c>
      <c r="J15" s="246">
        <f>ช่องคีย์!AX4</f>
        <v>0</v>
      </c>
      <c r="K15" s="247">
        <f t="shared" si="0"/>
        <v>0</v>
      </c>
    </row>
    <row r="16" spans="1:11" ht="24.6">
      <c r="A16" s="169" t="s">
        <v>208</v>
      </c>
      <c r="B16" s="246">
        <f>ช่องคีย์!V4</f>
        <v>0</v>
      </c>
      <c r="C16" s="246">
        <f>ช่องคีย์!W4</f>
        <v>0</v>
      </c>
      <c r="D16" s="246">
        <f>ช่องคีย์!X4</f>
        <v>0</v>
      </c>
      <c r="E16" s="246">
        <f>ช่องคีย์!Y4</f>
        <v>0</v>
      </c>
      <c r="F16" s="246">
        <f>ช่องคีย์!Z4</f>
        <v>0</v>
      </c>
      <c r="G16" s="246">
        <f>ช่องคีย์!AA4</f>
        <v>0</v>
      </c>
      <c r="H16" s="246">
        <f>ช่องคีย์!AB4</f>
        <v>124</v>
      </c>
      <c r="I16" s="246">
        <f>ช่องคีย์!AC4</f>
        <v>0</v>
      </c>
      <c r="J16" s="246">
        <f>ช่องคีย์!AD4</f>
        <v>0</v>
      </c>
      <c r="K16" s="247">
        <f t="shared" si="0"/>
        <v>0</v>
      </c>
    </row>
    <row r="17" spans="1:11" ht="24.6">
      <c r="A17" s="169" t="s">
        <v>277</v>
      </c>
      <c r="B17" s="246">
        <f>ช่องคีย์!EG4</f>
        <v>0</v>
      </c>
      <c r="C17" s="246">
        <f>ช่องคีย์!EH4</f>
        <v>0</v>
      </c>
      <c r="D17" s="246">
        <f>ช่องคีย์!EI4</f>
        <v>0</v>
      </c>
      <c r="E17" s="246">
        <f>ช่องคีย์!EJ4</f>
        <v>0</v>
      </c>
      <c r="F17" s="246">
        <f>ช่องคีย์!EK4</f>
        <v>0</v>
      </c>
      <c r="G17" s="246">
        <f>ช่องคีย์!EL4</f>
        <v>0</v>
      </c>
      <c r="H17" s="246">
        <f>ช่องคีย์!EM4</f>
        <v>0</v>
      </c>
      <c r="I17" s="246">
        <f>ช่องคีย์!EN4</f>
        <v>0</v>
      </c>
      <c r="J17" s="246">
        <f>ช่องคีย์!EO4</f>
        <v>0</v>
      </c>
      <c r="K17" s="247">
        <f t="shared" si="0"/>
        <v>0</v>
      </c>
    </row>
    <row r="18" spans="1:11" ht="24.6">
      <c r="A18" s="169" t="s">
        <v>27</v>
      </c>
      <c r="B18" s="246">
        <f>ช่องคีย์!AZ4</f>
        <v>0</v>
      </c>
      <c r="C18" s="246">
        <f>ช่องคีย์!BA4</f>
        <v>0</v>
      </c>
      <c r="D18" s="246">
        <f>ช่องคีย์!BB4</f>
        <v>0</v>
      </c>
      <c r="E18" s="246">
        <f>ช่องคีย์!BC4</f>
        <v>0</v>
      </c>
      <c r="F18" s="246">
        <f>ช่องคีย์!BD4</f>
        <v>0</v>
      </c>
      <c r="G18" s="246">
        <f>ช่องคีย์!BE4</f>
        <v>0</v>
      </c>
      <c r="H18" s="246">
        <f>ช่องคีย์!BF4</f>
        <v>2900</v>
      </c>
      <c r="I18" s="246">
        <f>ช่องคีย์!BG4</f>
        <v>0</v>
      </c>
      <c r="J18" s="246">
        <f>ช่องคีย์!BH4</f>
        <v>0</v>
      </c>
      <c r="K18" s="247">
        <f t="shared" si="0"/>
        <v>0</v>
      </c>
    </row>
    <row r="19" spans="1:11" ht="24.6">
      <c r="A19" s="169" t="s">
        <v>28</v>
      </c>
      <c r="B19" s="246">
        <f>ช่องคีย์!BJ4</f>
        <v>30</v>
      </c>
      <c r="C19" s="246">
        <f>ช่องคีย์!BK4</f>
        <v>0</v>
      </c>
      <c r="D19" s="246">
        <f>ช่องคีย์!BL4</f>
        <v>30</v>
      </c>
      <c r="E19" s="246">
        <f>ช่องคีย์!BM4</f>
        <v>0</v>
      </c>
      <c r="F19" s="246">
        <f>ช่องคีย์!BN4</f>
        <v>0</v>
      </c>
      <c r="G19" s="246">
        <f>ช่องคีย์!BO4</f>
        <v>30</v>
      </c>
      <c r="H19" s="246">
        <f>ช่องคีย์!BP4</f>
        <v>10000</v>
      </c>
      <c r="I19" s="246">
        <f>ช่องคีย์!BV4</f>
        <v>30</v>
      </c>
      <c r="J19" s="246">
        <f>ช่องคีย์!BW4</f>
        <v>18</v>
      </c>
      <c r="K19" s="247">
        <f t="shared" si="0"/>
        <v>300000</v>
      </c>
    </row>
    <row r="20" spans="1:11" ht="24.6">
      <c r="A20" s="169" t="s">
        <v>218</v>
      </c>
      <c r="B20" s="246">
        <f>ช่องคีย์!BY4</f>
        <v>0</v>
      </c>
      <c r="C20" s="246">
        <f>ช่องคีย์!BZ4</f>
        <v>0</v>
      </c>
      <c r="D20" s="246">
        <f>ช่องคีย์!CA4</f>
        <v>0</v>
      </c>
      <c r="E20" s="246">
        <f>ช่องคีย์!CB4</f>
        <v>0</v>
      </c>
      <c r="F20" s="246">
        <f>ช่องคีย์!CC4</f>
        <v>0</v>
      </c>
      <c r="G20" s="246">
        <f>ช่องคีย์!CD4</f>
        <v>0</v>
      </c>
      <c r="H20" s="246">
        <f>ช่องคีย์!CE4</f>
        <v>0</v>
      </c>
      <c r="I20" s="246">
        <f>ช่องคีย์!CF4</f>
        <v>0</v>
      </c>
      <c r="J20" s="246">
        <f>ช่องคีย์!CG4</f>
        <v>0</v>
      </c>
      <c r="K20" s="247">
        <f t="shared" si="0"/>
        <v>0</v>
      </c>
    </row>
    <row r="21" spans="1:11" ht="24.6">
      <c r="A21" s="169" t="s">
        <v>190</v>
      </c>
      <c r="B21" s="246">
        <f>ช่องคีย์!FK4</f>
        <v>0</v>
      </c>
      <c r="C21" s="246">
        <f>ช่องคีย์!FL4</f>
        <v>0</v>
      </c>
      <c r="D21" s="246">
        <f>ช่องคีย์!FM4</f>
        <v>0</v>
      </c>
      <c r="E21" s="246">
        <f>ช่องคีย์!FN4</f>
        <v>0</v>
      </c>
      <c r="F21" s="246">
        <f>ช่องคีย์!FO4</f>
        <v>0</v>
      </c>
      <c r="G21" s="246">
        <f>ช่องคีย์!FP4</f>
        <v>0</v>
      </c>
      <c r="H21" s="246">
        <f>ช่องคีย์!FQ4</f>
        <v>0</v>
      </c>
      <c r="I21" s="246">
        <f>ช่องคีย์!FR4</f>
        <v>0</v>
      </c>
      <c r="J21" s="246">
        <f>ช่องคีย์!FS4</f>
        <v>0</v>
      </c>
      <c r="K21" s="247">
        <f t="shared" si="0"/>
        <v>0</v>
      </c>
    </row>
    <row r="22" spans="1:11" ht="24.6">
      <c r="A22" s="169" t="s">
        <v>219</v>
      </c>
      <c r="B22" s="246">
        <f>ช่องคีย์!DW4</f>
        <v>0</v>
      </c>
      <c r="C22" s="246">
        <f>ช่องคีย์!DX4</f>
        <v>0</v>
      </c>
      <c r="D22" s="246">
        <f>ช่องคีย์!DY4</f>
        <v>0</v>
      </c>
      <c r="E22" s="246">
        <f>ช่องคีย์!DZ4</f>
        <v>0</v>
      </c>
      <c r="F22" s="246">
        <f>ช่องคีย์!EA4</f>
        <v>0</v>
      </c>
      <c r="G22" s="246">
        <f>ช่องคีย์!EB4</f>
        <v>0</v>
      </c>
      <c r="H22" s="246">
        <f>ช่องคีย์!EC4</f>
        <v>142</v>
      </c>
      <c r="I22" s="246">
        <f>ช่องคีย์!ED4</f>
        <v>0</v>
      </c>
      <c r="J22" s="246">
        <f>ช่องคีย์!EE4</f>
        <v>0</v>
      </c>
      <c r="K22" s="247">
        <f t="shared" si="0"/>
        <v>0</v>
      </c>
    </row>
    <row r="23" spans="1:11" ht="24.6">
      <c r="A23" s="169" t="s">
        <v>327</v>
      </c>
      <c r="B23" s="246">
        <f>ช่องคีย์!CI4</f>
        <v>0</v>
      </c>
      <c r="C23" s="414">
        <f>ช่องคีย์!CJ4</f>
        <v>0</v>
      </c>
      <c r="D23" s="246">
        <f>ช่องคีย์!CK4</f>
        <v>0</v>
      </c>
      <c r="E23" s="246">
        <f>ช่องคีย์!CL4</f>
        <v>0</v>
      </c>
      <c r="F23" s="246">
        <f>ช่องคีย์!CM4</f>
        <v>0</v>
      </c>
      <c r="G23" s="246">
        <f>ช่องคีย์!CN4</f>
        <v>0</v>
      </c>
      <c r="H23" s="246">
        <f>ช่องคีย์!CO4</f>
        <v>0</v>
      </c>
      <c r="I23" s="414">
        <f>ช่องคีย์!CP4</f>
        <v>0</v>
      </c>
      <c r="J23" s="246">
        <f>ช่องคีย์!CQ4</f>
        <v>0</v>
      </c>
      <c r="K23" s="247">
        <f t="shared" si="0"/>
        <v>0</v>
      </c>
    </row>
    <row r="24" spans="1:11" ht="24.6">
      <c r="A24" s="169" t="s">
        <v>304</v>
      </c>
      <c r="B24" s="246">
        <f>ช่องคีย์!DC4</f>
        <v>0</v>
      </c>
      <c r="C24" s="394">
        <f>ช่องคีย์!DD4</f>
        <v>0</v>
      </c>
      <c r="D24" s="246">
        <f>ช่องคีย์!DE4</f>
        <v>0</v>
      </c>
      <c r="E24" s="246">
        <f>ช่องคีย์!DF4</f>
        <v>0</v>
      </c>
      <c r="F24" s="246">
        <f>ช่องคีย์!DG4</f>
        <v>0</v>
      </c>
      <c r="G24" s="246">
        <f>ช่องคีย์!DH4</f>
        <v>0</v>
      </c>
      <c r="H24" s="246">
        <f>ช่องคีย์!DI4</f>
        <v>0</v>
      </c>
      <c r="I24" s="394">
        <f>ช่องคีย์!DJ4</f>
        <v>0</v>
      </c>
      <c r="J24" s="246">
        <f>ช่องคีย์!DK4</f>
        <v>0</v>
      </c>
      <c r="K24" s="247">
        <f t="shared" si="0"/>
        <v>0</v>
      </c>
    </row>
    <row r="25" spans="1:11" ht="24.6">
      <c r="A25" s="169" t="s">
        <v>328</v>
      </c>
      <c r="B25" s="394">
        <f>ช่องคีย์!GY4</f>
        <v>0</v>
      </c>
      <c r="C25" s="394">
        <f>ช่องคีย์!GZ4</f>
        <v>0</v>
      </c>
      <c r="D25" s="394">
        <f>ช่องคีย์!HA4</f>
        <v>0</v>
      </c>
      <c r="E25" s="246">
        <f>ช่องคีย์!HB4</f>
        <v>0</v>
      </c>
      <c r="F25" s="246">
        <f>ช่องคีย์!HC4</f>
        <v>0</v>
      </c>
      <c r="G25" s="394">
        <f>ช่องคีย์!HD4</f>
        <v>0</v>
      </c>
      <c r="H25" s="394">
        <f>ช่องคีย์!HE4</f>
        <v>0</v>
      </c>
      <c r="I25" s="394">
        <f>ช่องคีย์!HF4</f>
        <v>0</v>
      </c>
      <c r="J25" s="246">
        <f>ช่องคีย์!HG4</f>
        <v>0</v>
      </c>
      <c r="K25" s="247">
        <f t="shared" si="0"/>
        <v>0</v>
      </c>
    </row>
    <row r="26" spans="1:11" ht="24.6">
      <c r="A26" s="241" t="s">
        <v>32</v>
      </c>
      <c r="B26" s="246">
        <f t="shared" ref="B26:G26" si="1">SUM(B8:B22)</f>
        <v>349</v>
      </c>
      <c r="C26" s="246">
        <f t="shared" si="1"/>
        <v>30</v>
      </c>
      <c r="D26" s="246">
        <f t="shared" si="1"/>
        <v>30</v>
      </c>
      <c r="E26" s="246">
        <f t="shared" si="1"/>
        <v>0</v>
      </c>
      <c r="F26" s="246">
        <f t="shared" si="1"/>
        <v>0</v>
      </c>
      <c r="G26" s="246">
        <f t="shared" si="1"/>
        <v>30</v>
      </c>
      <c r="H26" s="246"/>
      <c r="I26" s="246">
        <f>SUM(I8:I22)</f>
        <v>379</v>
      </c>
      <c r="J26" s="169">
        <f>SUM(J8:J22)</f>
        <v>64</v>
      </c>
      <c r="K26" s="218">
        <f>SUM(K8:K25)</f>
        <v>300000</v>
      </c>
    </row>
    <row r="27" spans="1:11" ht="24.6">
      <c r="A27" s="222"/>
      <c r="B27" s="222"/>
      <c r="C27" s="222"/>
      <c r="D27" s="222"/>
      <c r="E27" s="222"/>
      <c r="F27" s="222"/>
      <c r="G27" s="222"/>
      <c r="H27" s="222"/>
      <c r="I27" s="222"/>
    </row>
    <row r="28" spans="1:11" ht="24.6">
      <c r="A28" s="1267" t="s">
        <v>370</v>
      </c>
      <c r="B28" s="1267"/>
      <c r="C28" s="1267"/>
      <c r="D28" s="1267"/>
      <c r="E28" s="1267"/>
      <c r="F28" s="1267"/>
      <c r="G28" s="1267"/>
      <c r="H28" s="1267"/>
      <c r="I28" s="1267"/>
    </row>
    <row r="29" spans="1:11" ht="24.6">
      <c r="A29" s="1267" t="s">
        <v>374</v>
      </c>
      <c r="B29" s="1267"/>
      <c r="C29" s="1267"/>
      <c r="D29" s="1267"/>
      <c r="E29" s="1267"/>
      <c r="F29" s="1267"/>
      <c r="G29" s="1267"/>
      <c r="H29" s="1267"/>
      <c r="I29" s="1267"/>
    </row>
    <row r="30" spans="1:11" ht="24.6">
      <c r="A30" s="1268" t="s">
        <v>33</v>
      </c>
      <c r="B30" s="1268"/>
      <c r="C30" s="1268"/>
      <c r="D30" s="1268"/>
      <c r="E30" s="1268"/>
      <c r="F30" s="1268"/>
      <c r="G30" s="1268"/>
      <c r="H30" s="1268"/>
      <c r="I30" s="1268"/>
    </row>
    <row r="31" spans="1:11" ht="24.6">
      <c r="A31" s="243" t="s">
        <v>1</v>
      </c>
      <c r="B31" s="243" t="s">
        <v>2</v>
      </c>
      <c r="C31" s="1269" t="s">
        <v>3</v>
      </c>
      <c r="D31" s="1270"/>
      <c r="E31" s="1270"/>
      <c r="F31" s="1270"/>
      <c r="G31" s="1270"/>
      <c r="H31" s="1271"/>
      <c r="I31" s="238"/>
      <c r="J31" s="243"/>
      <c r="K31" s="238"/>
    </row>
    <row r="32" spans="1:11" ht="24.6">
      <c r="A32" s="244"/>
      <c r="B32" s="166" t="s">
        <v>4</v>
      </c>
      <c r="C32" s="166" t="s">
        <v>5</v>
      </c>
      <c r="D32" s="166" t="s">
        <v>6</v>
      </c>
      <c r="E32" s="166" t="s">
        <v>7</v>
      </c>
      <c r="F32" s="166" t="s">
        <v>8</v>
      </c>
      <c r="G32" s="166" t="s">
        <v>9</v>
      </c>
      <c r="H32" s="166" t="s">
        <v>10</v>
      </c>
      <c r="I32" s="244" t="s">
        <v>11</v>
      </c>
      <c r="J32" s="166" t="s">
        <v>205</v>
      </c>
      <c r="K32" s="166" t="s">
        <v>204</v>
      </c>
    </row>
    <row r="33" spans="1:11" ht="24.6">
      <c r="A33" s="244"/>
      <c r="B33" s="166" t="s">
        <v>12</v>
      </c>
      <c r="C33" s="166" t="s">
        <v>13</v>
      </c>
      <c r="D33" s="166" t="s">
        <v>14</v>
      </c>
      <c r="E33" s="166" t="s">
        <v>15</v>
      </c>
      <c r="F33" s="166" t="s">
        <v>16</v>
      </c>
      <c r="G33" s="166" t="s">
        <v>17</v>
      </c>
      <c r="H33" s="166" t="s">
        <v>18</v>
      </c>
      <c r="I33" s="244" t="s">
        <v>19</v>
      </c>
      <c r="J33" s="166" t="s">
        <v>206</v>
      </c>
      <c r="K33" s="244"/>
    </row>
    <row r="34" spans="1:11" ht="24.6">
      <c r="A34" s="245"/>
      <c r="B34" s="245"/>
      <c r="C34" s="168" t="s">
        <v>12</v>
      </c>
      <c r="D34" s="168" t="s">
        <v>12</v>
      </c>
      <c r="E34" s="168" t="s">
        <v>12</v>
      </c>
      <c r="F34" s="168" t="s">
        <v>12</v>
      </c>
      <c r="G34" s="168" t="s">
        <v>12</v>
      </c>
      <c r="H34" s="168" t="s">
        <v>20</v>
      </c>
      <c r="I34" s="245"/>
      <c r="J34" s="168" t="s">
        <v>203</v>
      </c>
      <c r="K34" s="245"/>
    </row>
    <row r="35" spans="1:11" ht="24.6">
      <c r="A35" s="169" t="s">
        <v>21</v>
      </c>
      <c r="B35" s="246">
        <f>ช่องคีย์!B5</f>
        <v>0</v>
      </c>
      <c r="C35" s="246">
        <f>ช่องคีย์!C5</f>
        <v>0</v>
      </c>
      <c r="D35" s="246">
        <f>ช่องคีย์!D5</f>
        <v>0</v>
      </c>
      <c r="E35" s="246">
        <f>ช่องคีย์!E5</f>
        <v>0</v>
      </c>
      <c r="F35" s="246">
        <f>ช่องคีย์!F5</f>
        <v>0</v>
      </c>
      <c r="G35" s="246">
        <f>ช่องคีย์!G5</f>
        <v>0</v>
      </c>
      <c r="H35" s="246">
        <f>ช่องคีย์!H5</f>
        <v>621</v>
      </c>
      <c r="I35" s="246">
        <f>ช่องคีย์!I5</f>
        <v>0</v>
      </c>
      <c r="J35" s="246">
        <f>ช่องคีย์!J5</f>
        <v>0</v>
      </c>
      <c r="K35" s="249">
        <f>+G35*H35</f>
        <v>0</v>
      </c>
    </row>
    <row r="36" spans="1:11" ht="24.6">
      <c r="A36" s="169" t="s">
        <v>261</v>
      </c>
      <c r="B36" s="246"/>
      <c r="C36" s="246"/>
      <c r="D36" s="246"/>
      <c r="E36" s="246"/>
      <c r="F36" s="246"/>
      <c r="G36" s="246"/>
      <c r="H36" s="246"/>
      <c r="I36" s="246"/>
      <c r="J36" s="246"/>
      <c r="K36" s="249">
        <f t="shared" ref="K36:K50" si="2">+G36*H36</f>
        <v>0</v>
      </c>
    </row>
    <row r="37" spans="1:11" ht="24.6">
      <c r="A37" s="169" t="s">
        <v>262</v>
      </c>
      <c r="B37" s="246"/>
      <c r="C37" s="246"/>
      <c r="D37" s="246"/>
      <c r="E37" s="246"/>
      <c r="F37" s="246"/>
      <c r="G37" s="246"/>
      <c r="H37" s="246"/>
      <c r="I37" s="246"/>
      <c r="J37" s="246"/>
      <c r="K37" s="249">
        <f t="shared" si="2"/>
        <v>0</v>
      </c>
    </row>
    <row r="38" spans="1:11" ht="24.6">
      <c r="A38" s="169" t="s">
        <v>22</v>
      </c>
      <c r="B38" s="246">
        <f>ช่องคีย์!L5</f>
        <v>45</v>
      </c>
      <c r="C38" s="246">
        <f>ช่องคีย์!M5</f>
        <v>5</v>
      </c>
      <c r="D38" s="246">
        <f>ช่องคีย์!N5</f>
        <v>0</v>
      </c>
      <c r="E38" s="246">
        <f>ช่องคีย์!O5</f>
        <v>0</v>
      </c>
      <c r="F38" s="246">
        <f>ช่องคีย์!P5</f>
        <v>0</v>
      </c>
      <c r="G38" s="246">
        <f>ช่องคีย์!Q5</f>
        <v>0</v>
      </c>
      <c r="H38" s="246">
        <f>ช่องคีย์!R5</f>
        <v>0</v>
      </c>
      <c r="I38" s="246">
        <f>ช่องคีย์!S5</f>
        <v>50</v>
      </c>
      <c r="J38" s="246">
        <f>ช่องคีย์!T5</f>
        <v>7</v>
      </c>
      <c r="K38" s="249">
        <f t="shared" si="2"/>
        <v>0</v>
      </c>
    </row>
    <row r="39" spans="1:11" ht="24.6">
      <c r="A39" s="169" t="s">
        <v>263</v>
      </c>
      <c r="B39" s="246"/>
      <c r="C39" s="246"/>
      <c r="D39" s="246"/>
      <c r="E39" s="246"/>
      <c r="F39" s="246"/>
      <c r="G39" s="246"/>
      <c r="H39" s="246"/>
      <c r="I39" s="246"/>
      <c r="J39" s="246"/>
      <c r="K39" s="249">
        <f t="shared" si="2"/>
        <v>0</v>
      </c>
    </row>
    <row r="40" spans="1:11" ht="24.6">
      <c r="A40" s="169" t="s">
        <v>216</v>
      </c>
      <c r="B40" s="246">
        <f>ช่องคีย์!AF5</f>
        <v>0</v>
      </c>
      <c r="C40" s="246">
        <f>ช่องคีย์!AG5</f>
        <v>0</v>
      </c>
      <c r="D40" s="246">
        <f>ช่องคีย์!AH5</f>
        <v>0</v>
      </c>
      <c r="E40" s="246">
        <f>ช่องคีย์!AI5</f>
        <v>0</v>
      </c>
      <c r="F40" s="246">
        <f>ช่องคีย์!AJ5</f>
        <v>0</v>
      </c>
      <c r="G40" s="246">
        <f>ช่องคีย์!AK5</f>
        <v>0</v>
      </c>
      <c r="H40" s="246">
        <f>ช่องคีย์!AL5</f>
        <v>720</v>
      </c>
      <c r="I40" s="246">
        <f>ช่องคีย์!AM5</f>
        <v>0</v>
      </c>
      <c r="J40" s="246">
        <f>ช่องคีย์!AN5</f>
        <v>0</v>
      </c>
      <c r="K40" s="249">
        <f t="shared" si="2"/>
        <v>0</v>
      </c>
    </row>
    <row r="41" spans="1:11" ht="24.6">
      <c r="A41" s="169" t="s">
        <v>217</v>
      </c>
      <c r="B41" s="246">
        <f>ช่องคีย์!CS5</f>
        <v>0</v>
      </c>
      <c r="C41" s="246">
        <f>ช่องคีย์!CT5</f>
        <v>0</v>
      </c>
      <c r="D41" s="246">
        <f>ช่องคีย์!CU5</f>
        <v>0</v>
      </c>
      <c r="E41" s="246">
        <f>ช่องคีย์!CV5</f>
        <v>0</v>
      </c>
      <c r="F41" s="246">
        <f>ช่องคีย์!CW5</f>
        <v>0</v>
      </c>
      <c r="G41" s="246">
        <f>ช่องคีย์!CX5</f>
        <v>0</v>
      </c>
      <c r="H41" s="246">
        <f>ช่องคีย์!CY5</f>
        <v>0</v>
      </c>
      <c r="I41" s="246">
        <f>ช่องคีย์!CZ5</f>
        <v>0</v>
      </c>
      <c r="J41" s="246">
        <f>ช่องคีย์!DA5</f>
        <v>0</v>
      </c>
      <c r="K41" s="249">
        <f t="shared" si="2"/>
        <v>0</v>
      </c>
    </row>
    <row r="42" spans="1:11" ht="24.6">
      <c r="A42" s="169" t="s">
        <v>188</v>
      </c>
      <c r="B42" s="246">
        <f>ช่องคีย์!AP5</f>
        <v>0</v>
      </c>
      <c r="C42" s="246">
        <f>ช่องคีย์!AQ5</f>
        <v>0</v>
      </c>
      <c r="D42" s="246">
        <f>ช่องคีย์!AR5</f>
        <v>0</v>
      </c>
      <c r="E42" s="246">
        <f>ช่องคีย์!AS5</f>
        <v>0</v>
      </c>
      <c r="F42" s="246">
        <f>ช่องคีย์!AT5</f>
        <v>0</v>
      </c>
      <c r="G42" s="246">
        <f>ช่องคีย์!AU5</f>
        <v>0</v>
      </c>
      <c r="H42" s="246">
        <f>ช่องคีย์!AV5</f>
        <v>0</v>
      </c>
      <c r="I42" s="246">
        <v>0</v>
      </c>
      <c r="J42" s="169"/>
      <c r="K42" s="249">
        <f t="shared" si="2"/>
        <v>0</v>
      </c>
    </row>
    <row r="43" spans="1:11" ht="24.6">
      <c r="A43" s="169" t="s">
        <v>244</v>
      </c>
      <c r="B43" s="246">
        <f>ช่องคีย์!V5</f>
        <v>0</v>
      </c>
      <c r="C43" s="246">
        <f>ช่องคีย์!W5</f>
        <v>0</v>
      </c>
      <c r="D43" s="246">
        <f>ช่องคีย์!X5</f>
        <v>0</v>
      </c>
      <c r="E43" s="246">
        <f>ช่องคีย์!Y5</f>
        <v>0</v>
      </c>
      <c r="F43" s="246">
        <f>ช่องคีย์!Z5</f>
        <v>0</v>
      </c>
      <c r="G43" s="246">
        <f>ช่องคีย์!AA5</f>
        <v>0</v>
      </c>
      <c r="H43" s="246">
        <f>ช่องคีย์!AB5</f>
        <v>124</v>
      </c>
      <c r="I43" s="246">
        <f>ช่องคีย์!AC5</f>
        <v>0</v>
      </c>
      <c r="J43" s="246">
        <f>ช่องคีย์!AD5</f>
        <v>0</v>
      </c>
      <c r="K43" s="249">
        <f t="shared" si="2"/>
        <v>0</v>
      </c>
    </row>
    <row r="44" spans="1:11" ht="24.6">
      <c r="A44" s="169" t="s">
        <v>277</v>
      </c>
      <c r="B44" s="246">
        <f>ช่องคีย์!EG5</f>
        <v>0</v>
      </c>
      <c r="C44" s="246">
        <f>ช่องคีย์!EH5</f>
        <v>0</v>
      </c>
      <c r="D44" s="246">
        <f>ช่องคีย์!EI5</f>
        <v>0</v>
      </c>
      <c r="E44" s="246">
        <f>ช่องคีย์!EJ5</f>
        <v>0</v>
      </c>
      <c r="F44" s="246">
        <f>ช่องคีย์!EK5</f>
        <v>0</v>
      </c>
      <c r="G44" s="246">
        <f>ช่องคีย์!EL5</f>
        <v>0</v>
      </c>
      <c r="H44" s="246">
        <f>ช่องคีย์!EM5</f>
        <v>0</v>
      </c>
      <c r="I44" s="246">
        <f>ช่องคีย์!EN5</f>
        <v>0</v>
      </c>
      <c r="J44" s="246">
        <f>ช่องคีย์!EO5</f>
        <v>0</v>
      </c>
      <c r="K44" s="249">
        <f t="shared" si="2"/>
        <v>0</v>
      </c>
    </row>
    <row r="45" spans="1:11" ht="24.6">
      <c r="A45" s="169" t="s">
        <v>27</v>
      </c>
      <c r="B45" s="246">
        <f>ช่องคีย์!AZ5</f>
        <v>0</v>
      </c>
      <c r="C45" s="246">
        <f>ช่องคีย์!BA5</f>
        <v>0</v>
      </c>
      <c r="D45" s="246">
        <f>ช่องคีย์!BB5</f>
        <v>0</v>
      </c>
      <c r="E45" s="246">
        <f>ช่องคีย์!BC5</f>
        <v>0</v>
      </c>
      <c r="F45" s="246">
        <f>ช่องคีย์!BD5</f>
        <v>0</v>
      </c>
      <c r="G45" s="246">
        <f>ช่องคีย์!BE5</f>
        <v>0</v>
      </c>
      <c r="H45" s="246">
        <f>ช่องคีย์!BF5</f>
        <v>2900</v>
      </c>
      <c r="I45" s="246">
        <f>ช่องคีย์!BG5</f>
        <v>0</v>
      </c>
      <c r="J45" s="246">
        <f>ช่องคีย์!BH5</f>
        <v>0</v>
      </c>
      <c r="K45" s="249">
        <f t="shared" si="2"/>
        <v>0</v>
      </c>
    </row>
    <row r="46" spans="1:11" ht="24.6">
      <c r="A46" s="169" t="s">
        <v>28</v>
      </c>
      <c r="B46" s="246">
        <f>ช่องคีย์!BJ5</f>
        <v>0</v>
      </c>
      <c r="C46" s="246">
        <f>ช่องคีย์!BK5</f>
        <v>0</v>
      </c>
      <c r="D46" s="246">
        <f>ช่องคีย์!BL5</f>
        <v>0</v>
      </c>
      <c r="E46" s="246">
        <f>ช่องคีย์!BM5</f>
        <v>0</v>
      </c>
      <c r="F46" s="246">
        <f>ช่องคีย์!BN5</f>
        <v>0</v>
      </c>
      <c r="G46" s="246">
        <f>ช่องคีย์!BO5</f>
        <v>0</v>
      </c>
      <c r="H46" s="246">
        <f>ช่องคีย์!BP5</f>
        <v>10000</v>
      </c>
      <c r="I46" s="246"/>
      <c r="J46" s="169"/>
      <c r="K46" s="249">
        <f t="shared" si="2"/>
        <v>0</v>
      </c>
    </row>
    <row r="47" spans="1:11" ht="24.6">
      <c r="A47" s="169" t="s">
        <v>218</v>
      </c>
      <c r="B47" s="246">
        <f>ช่องคีย์!BY5</f>
        <v>0</v>
      </c>
      <c r="C47" s="246">
        <f>ช่องคีย์!BZ5</f>
        <v>0</v>
      </c>
      <c r="D47" s="246">
        <f>ช่องคีย์!CA5</f>
        <v>0</v>
      </c>
      <c r="E47" s="246">
        <f>ช่องคีย์!CB5</f>
        <v>0</v>
      </c>
      <c r="F47" s="246">
        <f>ช่องคีย์!CC5</f>
        <v>0</v>
      </c>
      <c r="G47" s="246">
        <f>ช่องคีย์!CD5</f>
        <v>0</v>
      </c>
      <c r="H47" s="246">
        <f>ช่องคีย์!CE5</f>
        <v>0</v>
      </c>
      <c r="I47" s="246">
        <f>ช่องคีย์!CF5</f>
        <v>0</v>
      </c>
      <c r="J47" s="246">
        <f>ช่องคีย์!CG5</f>
        <v>0</v>
      </c>
      <c r="K47" s="249">
        <f t="shared" si="2"/>
        <v>0</v>
      </c>
    </row>
    <row r="48" spans="1:11" ht="24.6">
      <c r="A48" s="169" t="s">
        <v>190</v>
      </c>
      <c r="B48" s="246">
        <f>ช่องคีย์!FK5</f>
        <v>0</v>
      </c>
      <c r="C48" s="246">
        <f>ช่องคีย์!FL5</f>
        <v>0</v>
      </c>
      <c r="D48" s="246">
        <f>ช่องคีย์!FM5</f>
        <v>0</v>
      </c>
      <c r="E48" s="246">
        <f>ช่องคีย์!FN5</f>
        <v>0</v>
      </c>
      <c r="F48" s="246">
        <f>ช่องคีย์!FO5</f>
        <v>0</v>
      </c>
      <c r="G48" s="246">
        <f>ช่องคีย์!FP5</f>
        <v>0</v>
      </c>
      <c r="H48" s="246">
        <f>ช่องคีย์!FQ5</f>
        <v>0</v>
      </c>
      <c r="I48" s="246">
        <f>ช่องคีย์!FR5</f>
        <v>0</v>
      </c>
      <c r="J48" s="246">
        <f>ช่องคีย์!FS5</f>
        <v>0</v>
      </c>
      <c r="K48" s="249">
        <f t="shared" si="2"/>
        <v>0</v>
      </c>
    </row>
    <row r="49" spans="1:11" ht="24.6">
      <c r="A49" s="169" t="s">
        <v>219</v>
      </c>
      <c r="B49" s="246">
        <f>ช่องคีย์!DW5</f>
        <v>0</v>
      </c>
      <c r="C49" s="246">
        <f>ช่องคีย์!DX5</f>
        <v>0</v>
      </c>
      <c r="D49" s="246">
        <f>ช่องคีย์!DY5</f>
        <v>0</v>
      </c>
      <c r="E49" s="246">
        <f>ช่องคีย์!DZ5</f>
        <v>0</v>
      </c>
      <c r="F49" s="246">
        <f>ช่องคีย์!EA5</f>
        <v>0</v>
      </c>
      <c r="G49" s="246">
        <f>ช่องคีย์!EB5</f>
        <v>0</v>
      </c>
      <c r="H49" s="246">
        <f>ช่องคีย์!EC5</f>
        <v>142</v>
      </c>
      <c r="I49" s="246">
        <f>ช่องคีย์!ED5</f>
        <v>0</v>
      </c>
      <c r="J49" s="246">
        <f>ช่องคีย์!EE5</f>
        <v>0</v>
      </c>
      <c r="K49" s="249">
        <f t="shared" si="2"/>
        <v>0</v>
      </c>
    </row>
    <row r="50" spans="1:11" ht="24.6">
      <c r="A50" s="169" t="s">
        <v>327</v>
      </c>
      <c r="B50" s="246">
        <f>ช่องคีย์!CI5</f>
        <v>0</v>
      </c>
      <c r="C50" s="414">
        <f>ช่องคีย์!CJ5</f>
        <v>0</v>
      </c>
      <c r="D50" s="246">
        <f>ช่องคีย์!CK5</f>
        <v>0</v>
      </c>
      <c r="E50" s="246">
        <f>ช่องคีย์!CL5</f>
        <v>0</v>
      </c>
      <c r="F50" s="246">
        <f>ช่องคีย์!CM5</f>
        <v>0</v>
      </c>
      <c r="G50" s="246">
        <f>ช่องคีย์!CN5</f>
        <v>0</v>
      </c>
      <c r="H50" s="246">
        <f>ช่องคีย์!CO5</f>
        <v>0</v>
      </c>
      <c r="I50" s="414">
        <f>ช่องคีย์!CP5</f>
        <v>0</v>
      </c>
      <c r="J50" s="246">
        <f>ช่องคีย์!CQ5</f>
        <v>0</v>
      </c>
      <c r="K50" s="249">
        <f t="shared" si="2"/>
        <v>0</v>
      </c>
    </row>
    <row r="51" spans="1:11" ht="24.6">
      <c r="A51" s="241" t="s">
        <v>32</v>
      </c>
      <c r="B51" s="246">
        <f t="shared" ref="B51:G51" si="3">SUM(B35:B49)</f>
        <v>45</v>
      </c>
      <c r="C51" s="246">
        <f t="shared" si="3"/>
        <v>5</v>
      </c>
      <c r="D51" s="246">
        <f t="shared" si="3"/>
        <v>0</v>
      </c>
      <c r="E51" s="246">
        <f t="shared" si="3"/>
        <v>0</v>
      </c>
      <c r="F51" s="246">
        <f t="shared" si="3"/>
        <v>0</v>
      </c>
      <c r="G51" s="246">
        <f t="shared" si="3"/>
        <v>0</v>
      </c>
      <c r="H51" s="246"/>
      <c r="I51" s="246">
        <f>SUM(I35:I49)</f>
        <v>50</v>
      </c>
      <c r="J51" s="169">
        <f>SUM(J35:J49)</f>
        <v>7</v>
      </c>
      <c r="K51" s="218">
        <f>SUM(K35:K49)</f>
        <v>0</v>
      </c>
    </row>
    <row r="52" spans="1:11" ht="24.6">
      <c r="A52" s="236"/>
      <c r="B52" s="250"/>
      <c r="C52" s="250"/>
      <c r="D52" s="250"/>
      <c r="E52" s="250"/>
      <c r="F52" s="250"/>
      <c r="G52" s="250"/>
      <c r="H52" s="250"/>
      <c r="I52" s="250"/>
      <c r="J52" s="232"/>
    </row>
    <row r="53" spans="1:11" ht="24.6">
      <c r="A53" s="1267" t="s">
        <v>370</v>
      </c>
      <c r="B53" s="1267"/>
      <c r="C53" s="1267"/>
      <c r="D53" s="1267"/>
      <c r="E53" s="1267"/>
      <c r="F53" s="1267"/>
      <c r="G53" s="1267"/>
      <c r="H53" s="1267"/>
      <c r="I53" s="1267"/>
    </row>
    <row r="54" spans="1:11" ht="24.6">
      <c r="A54" s="1267" t="s">
        <v>353</v>
      </c>
      <c r="B54" s="1267"/>
      <c r="C54" s="1267"/>
      <c r="D54" s="1267"/>
      <c r="E54" s="1267"/>
      <c r="F54" s="1267"/>
      <c r="G54" s="1267"/>
      <c r="H54" s="1267"/>
      <c r="I54" s="1267"/>
    </row>
    <row r="55" spans="1:11" ht="24.6">
      <c r="A55" s="1268" t="s">
        <v>34</v>
      </c>
      <c r="B55" s="1268"/>
      <c r="C55" s="1268"/>
      <c r="D55" s="1268"/>
      <c r="E55" s="1268"/>
      <c r="F55" s="1268"/>
      <c r="G55" s="1268"/>
      <c r="H55" s="1268"/>
      <c r="I55" s="1268"/>
    </row>
    <row r="56" spans="1:11" ht="24.6">
      <c r="A56" s="243" t="s">
        <v>1</v>
      </c>
      <c r="B56" s="243" t="s">
        <v>2</v>
      </c>
      <c r="C56" s="1269" t="s">
        <v>3</v>
      </c>
      <c r="D56" s="1270"/>
      <c r="E56" s="1270"/>
      <c r="F56" s="1270"/>
      <c r="G56" s="1270"/>
      <c r="H56" s="1271"/>
      <c r="I56" s="238"/>
      <c r="J56" s="239"/>
      <c r="K56" s="239"/>
    </row>
    <row r="57" spans="1:11" ht="24.6">
      <c r="A57" s="244"/>
      <c r="B57" s="166" t="s">
        <v>4</v>
      </c>
      <c r="C57" s="166" t="s">
        <v>5</v>
      </c>
      <c r="D57" s="166" t="s">
        <v>6</v>
      </c>
      <c r="E57" s="166" t="s">
        <v>7</v>
      </c>
      <c r="F57" s="166" t="s">
        <v>8</v>
      </c>
      <c r="G57" s="166" t="s">
        <v>9</v>
      </c>
      <c r="H57" s="166" t="s">
        <v>10</v>
      </c>
      <c r="I57" s="166" t="s">
        <v>11</v>
      </c>
      <c r="J57" s="166" t="s">
        <v>205</v>
      </c>
      <c r="K57" s="166" t="s">
        <v>204</v>
      </c>
    </row>
    <row r="58" spans="1:11" ht="24.6">
      <c r="A58" s="244"/>
      <c r="B58" s="166" t="s">
        <v>12</v>
      </c>
      <c r="C58" s="166" t="s">
        <v>13</v>
      </c>
      <c r="D58" s="166" t="s">
        <v>14</v>
      </c>
      <c r="E58" s="166" t="s">
        <v>15</v>
      </c>
      <c r="F58" s="166" t="s">
        <v>16</v>
      </c>
      <c r="G58" s="166" t="s">
        <v>17</v>
      </c>
      <c r="H58" s="166" t="s">
        <v>18</v>
      </c>
      <c r="I58" s="166" t="s">
        <v>19</v>
      </c>
      <c r="J58" s="166" t="s">
        <v>206</v>
      </c>
      <c r="K58" s="165"/>
    </row>
    <row r="59" spans="1:11" ht="24.6">
      <c r="A59" s="245"/>
      <c r="B59" s="245"/>
      <c r="C59" s="168" t="s">
        <v>12</v>
      </c>
      <c r="D59" s="168" t="s">
        <v>12</v>
      </c>
      <c r="E59" s="168" t="s">
        <v>12</v>
      </c>
      <c r="F59" s="168" t="s">
        <v>12</v>
      </c>
      <c r="G59" s="168" t="s">
        <v>12</v>
      </c>
      <c r="H59" s="168" t="s">
        <v>20</v>
      </c>
      <c r="I59" s="245"/>
      <c r="J59" s="168" t="s">
        <v>203</v>
      </c>
      <c r="K59" s="167"/>
    </row>
    <row r="60" spans="1:11" ht="24.6">
      <c r="A60" s="169" t="s">
        <v>21</v>
      </c>
      <c r="B60" s="246">
        <f>ช่องคีย์!B6</f>
        <v>0</v>
      </c>
      <c r="C60" s="246">
        <f>ช่องคีย์!C6</f>
        <v>0</v>
      </c>
      <c r="D60" s="246">
        <f>ช่องคีย์!D6</f>
        <v>0</v>
      </c>
      <c r="E60" s="246">
        <f>ช่องคีย์!E6</f>
        <v>0</v>
      </c>
      <c r="F60" s="246">
        <f>ช่องคีย์!F6</f>
        <v>0</v>
      </c>
      <c r="G60" s="246">
        <f>ช่องคีย์!G6</f>
        <v>0</v>
      </c>
      <c r="H60" s="246">
        <f>ช่องคีย์!H6</f>
        <v>621</v>
      </c>
      <c r="I60" s="246">
        <f>ช่องคีย์!I6</f>
        <v>0</v>
      </c>
      <c r="J60" s="246">
        <f>ช่องคีย์!J6</f>
        <v>0</v>
      </c>
      <c r="K60" s="249">
        <f>+G60*H60</f>
        <v>0</v>
      </c>
    </row>
    <row r="61" spans="1:11" ht="24.6">
      <c r="A61" s="169" t="s">
        <v>261</v>
      </c>
      <c r="B61" s="246"/>
      <c r="C61" s="246"/>
      <c r="D61" s="246"/>
      <c r="E61" s="246"/>
      <c r="F61" s="246"/>
      <c r="G61" s="246"/>
      <c r="H61" s="246"/>
      <c r="I61" s="246"/>
      <c r="J61" s="246"/>
      <c r="K61" s="249">
        <f t="shared" ref="K61:K75" si="4">+G61*H61</f>
        <v>0</v>
      </c>
    </row>
    <row r="62" spans="1:11" ht="24.6">
      <c r="A62" s="169" t="s">
        <v>262</v>
      </c>
      <c r="B62" s="246"/>
      <c r="C62" s="246"/>
      <c r="D62" s="246"/>
      <c r="E62" s="246"/>
      <c r="F62" s="246"/>
      <c r="G62" s="246"/>
      <c r="H62" s="246"/>
      <c r="I62" s="246"/>
      <c r="J62" s="246"/>
      <c r="K62" s="249">
        <f t="shared" si="4"/>
        <v>0</v>
      </c>
    </row>
    <row r="63" spans="1:11" ht="24.6">
      <c r="A63" s="169" t="s">
        <v>22</v>
      </c>
      <c r="B63" s="246">
        <f>ช่องคีย์!L6</f>
        <v>1026</v>
      </c>
      <c r="C63" s="246">
        <f>ช่องคีย์!M6</f>
        <v>599</v>
      </c>
      <c r="D63" s="246">
        <f>ช่องคีย์!N6</f>
        <v>0</v>
      </c>
      <c r="E63" s="246">
        <f>ช่องคีย์!O6</f>
        <v>0</v>
      </c>
      <c r="F63" s="246">
        <f>ช่องคีย์!P6</f>
        <v>0</v>
      </c>
      <c r="G63" s="246">
        <f>ช่องคีย์!Q6</f>
        <v>0</v>
      </c>
      <c r="H63" s="246">
        <f>ช่องคีย์!R6</f>
        <v>0</v>
      </c>
      <c r="I63" s="246">
        <f>ช่องคีย์!S6</f>
        <v>1625</v>
      </c>
      <c r="J63" s="246">
        <f>ช่องคีย์!T6</f>
        <v>159</v>
      </c>
      <c r="K63" s="249">
        <f t="shared" si="4"/>
        <v>0</v>
      </c>
    </row>
    <row r="64" spans="1:11" ht="24.6">
      <c r="A64" s="169" t="s">
        <v>263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9">
        <f t="shared" si="4"/>
        <v>0</v>
      </c>
    </row>
    <row r="65" spans="1:11" ht="24.6">
      <c r="A65" s="169" t="s">
        <v>216</v>
      </c>
      <c r="B65" s="246">
        <f>ช่องคีย์!AF6</f>
        <v>0</v>
      </c>
      <c r="C65" s="246">
        <f>ช่องคีย์!AG6</f>
        <v>0</v>
      </c>
      <c r="D65" s="246">
        <f>ช่องคีย์!AH6</f>
        <v>0</v>
      </c>
      <c r="E65" s="246">
        <f>ช่องคีย์!AI6</f>
        <v>0</v>
      </c>
      <c r="F65" s="246">
        <f>ช่องคีย์!AJ6</f>
        <v>0</v>
      </c>
      <c r="G65" s="246">
        <f>ช่องคีย์!AK6</f>
        <v>0</v>
      </c>
      <c r="H65" s="246">
        <f>ช่องคีย์!AL6</f>
        <v>720</v>
      </c>
      <c r="I65" s="246">
        <f>ช่องคีย์!AM6</f>
        <v>0</v>
      </c>
      <c r="J65" s="246">
        <f>ช่องคีย์!AN6</f>
        <v>0</v>
      </c>
      <c r="K65" s="249">
        <f t="shared" si="4"/>
        <v>0</v>
      </c>
    </row>
    <row r="66" spans="1:11" ht="24.6">
      <c r="A66" s="169" t="s">
        <v>217</v>
      </c>
      <c r="B66" s="246">
        <f>ช่องคีย์!CS6</f>
        <v>0</v>
      </c>
      <c r="C66" s="246">
        <f>ช่องคีย์!CT6</f>
        <v>0</v>
      </c>
      <c r="D66" s="246">
        <f>ช่องคีย์!CU6</f>
        <v>0</v>
      </c>
      <c r="E66" s="246">
        <f>ช่องคีย์!CV6</f>
        <v>0</v>
      </c>
      <c r="F66" s="246">
        <f>ช่องคีย์!CW6</f>
        <v>0</v>
      </c>
      <c r="G66" s="246">
        <f>ช่องคีย์!CX6</f>
        <v>0</v>
      </c>
      <c r="H66" s="246">
        <f>ช่องคีย์!CY6</f>
        <v>0</v>
      </c>
      <c r="I66" s="246">
        <f>ช่องคีย์!CZ6</f>
        <v>0</v>
      </c>
      <c r="J66" s="246">
        <f>ช่องคีย์!DA6</f>
        <v>0</v>
      </c>
      <c r="K66" s="249">
        <f t="shared" si="4"/>
        <v>0</v>
      </c>
    </row>
    <row r="67" spans="1:11" ht="24.6">
      <c r="A67" s="169" t="s">
        <v>188</v>
      </c>
      <c r="B67" s="246">
        <f>ช่องคีย์!AP6</f>
        <v>0</v>
      </c>
      <c r="C67" s="246">
        <f>ช่องคีย์!AQ6</f>
        <v>0</v>
      </c>
      <c r="D67" s="246">
        <f>ช่องคีย์!AR6</f>
        <v>0</v>
      </c>
      <c r="E67" s="246">
        <f>ช่องคีย์!AS6</f>
        <v>0</v>
      </c>
      <c r="F67" s="246">
        <f>ช่องคีย์!AT6</f>
        <v>0</v>
      </c>
      <c r="G67" s="246">
        <f>ช่องคีย์!AU6</f>
        <v>0</v>
      </c>
      <c r="H67" s="246">
        <f>ช่องคีย์!AV6</f>
        <v>0</v>
      </c>
      <c r="I67" s="246">
        <f>ช่องคีย์!AW6</f>
        <v>0</v>
      </c>
      <c r="J67" s="169"/>
      <c r="K67" s="249">
        <f t="shared" si="4"/>
        <v>0</v>
      </c>
    </row>
    <row r="68" spans="1:11" ht="24.6">
      <c r="A68" s="169" t="s">
        <v>244</v>
      </c>
      <c r="B68" s="246">
        <f>ช่องคีย์!V6</f>
        <v>0</v>
      </c>
      <c r="C68" s="246">
        <f>ช่องคีย์!W6</f>
        <v>0</v>
      </c>
      <c r="D68" s="246">
        <f>ช่องคีย์!X6</f>
        <v>0</v>
      </c>
      <c r="E68" s="246">
        <f>ช่องคีย์!Y6</f>
        <v>0</v>
      </c>
      <c r="F68" s="246">
        <f>ช่องคีย์!Z6</f>
        <v>0</v>
      </c>
      <c r="G68" s="246">
        <f>ช่องคีย์!AA6</f>
        <v>0</v>
      </c>
      <c r="H68" s="246">
        <f>ช่องคีย์!AB6</f>
        <v>124</v>
      </c>
      <c r="I68" s="246">
        <f>ช่องคีย์!AC6</f>
        <v>0</v>
      </c>
      <c r="J68" s="246">
        <f>ช่องคีย์!AD6</f>
        <v>0</v>
      </c>
      <c r="K68" s="249">
        <f t="shared" si="4"/>
        <v>0</v>
      </c>
    </row>
    <row r="69" spans="1:11" ht="24.6">
      <c r="A69" s="169" t="s">
        <v>277</v>
      </c>
      <c r="B69" s="246">
        <f>ช่องคีย์!EG6</f>
        <v>0</v>
      </c>
      <c r="C69" s="246">
        <f>ช่องคีย์!EH6</f>
        <v>0</v>
      </c>
      <c r="D69" s="246">
        <f>ช่องคีย์!EI6</f>
        <v>0</v>
      </c>
      <c r="E69" s="246">
        <f>ช่องคีย์!EJ6</f>
        <v>0</v>
      </c>
      <c r="F69" s="246">
        <f>ช่องคีย์!EK6</f>
        <v>0</v>
      </c>
      <c r="G69" s="246">
        <f>ช่องคีย์!EL6</f>
        <v>0</v>
      </c>
      <c r="H69" s="246">
        <f>ช่องคีย์!EM6</f>
        <v>0</v>
      </c>
      <c r="I69" s="246">
        <f>ช่องคีย์!EN6</f>
        <v>0</v>
      </c>
      <c r="J69" s="246">
        <f>ช่องคีย์!EO6</f>
        <v>0</v>
      </c>
      <c r="K69" s="249">
        <f t="shared" si="4"/>
        <v>0</v>
      </c>
    </row>
    <row r="70" spans="1:11" ht="24.6">
      <c r="A70" s="169" t="s">
        <v>27</v>
      </c>
      <c r="B70" s="246">
        <f>ช่องคีย์!AZ6</f>
        <v>2</v>
      </c>
      <c r="C70" s="246">
        <f>ช่องคีย์!BA6</f>
        <v>7</v>
      </c>
      <c r="D70" s="246">
        <f>ช่องคีย์!BB6</f>
        <v>0</v>
      </c>
      <c r="E70" s="246">
        <f>ช่องคีย์!BC6</f>
        <v>0</v>
      </c>
      <c r="F70" s="246">
        <f>ช่องคีย์!BD6</f>
        <v>0</v>
      </c>
      <c r="G70" s="246">
        <f>ช่องคีย์!BE6</f>
        <v>0</v>
      </c>
      <c r="H70" s="246">
        <f>ช่องคีย์!BF6</f>
        <v>2900</v>
      </c>
      <c r="I70" s="246">
        <f>ช่องคีย์!BG6</f>
        <v>9</v>
      </c>
      <c r="J70" s="246">
        <f>ช่องคีย์!BH6</f>
        <v>0</v>
      </c>
      <c r="K70" s="249">
        <f t="shared" si="4"/>
        <v>0</v>
      </c>
    </row>
    <row r="71" spans="1:11" ht="24.6">
      <c r="A71" s="169" t="s">
        <v>28</v>
      </c>
      <c r="B71" s="246">
        <f>ช่องคีย์!BJ6</f>
        <v>130</v>
      </c>
      <c r="C71" s="246">
        <f>ช่องคีย์!BK6</f>
        <v>0</v>
      </c>
      <c r="D71" s="246">
        <f>ช่องคีย์!BL6</f>
        <v>70</v>
      </c>
      <c r="E71" s="246">
        <f>ช่องคีย์!BM6</f>
        <v>0</v>
      </c>
      <c r="F71" s="246">
        <f>ช่องคีย์!BN6</f>
        <v>0</v>
      </c>
      <c r="G71" s="246">
        <f>ช่องคีย์!BO6</f>
        <v>70</v>
      </c>
      <c r="H71" s="246">
        <f>ช่องคีย์!BP6</f>
        <v>10000</v>
      </c>
      <c r="I71" s="246">
        <f>ช่องคีย์!BV6</f>
        <v>130</v>
      </c>
      <c r="J71" s="246">
        <f>ช่องคีย์!BW6</f>
        <v>81</v>
      </c>
      <c r="K71" s="249">
        <f t="shared" si="4"/>
        <v>700000</v>
      </c>
    </row>
    <row r="72" spans="1:11" ht="24.6">
      <c r="A72" s="169" t="s">
        <v>218</v>
      </c>
      <c r="B72" s="246">
        <f>ช่องคีย์!BY6</f>
        <v>0</v>
      </c>
      <c r="C72" s="246">
        <f>ช่องคีย์!BZ6</f>
        <v>0</v>
      </c>
      <c r="D72" s="246">
        <f>ช่องคีย์!CA6</f>
        <v>0</v>
      </c>
      <c r="E72" s="246">
        <f>ช่องคีย์!CB6</f>
        <v>0</v>
      </c>
      <c r="F72" s="246">
        <f>ช่องคีย์!CC6</f>
        <v>0</v>
      </c>
      <c r="G72" s="246">
        <f>ช่องคีย์!CD6</f>
        <v>0</v>
      </c>
      <c r="H72" s="246">
        <f>ช่องคีย์!CE6</f>
        <v>0</v>
      </c>
      <c r="I72" s="246">
        <f>ช่องคีย์!CF6</f>
        <v>0</v>
      </c>
      <c r="J72" s="246">
        <f>ช่องคีย์!CG6</f>
        <v>0</v>
      </c>
      <c r="K72" s="249">
        <f t="shared" si="4"/>
        <v>0</v>
      </c>
    </row>
    <row r="73" spans="1:11" ht="24.6">
      <c r="A73" s="169" t="s">
        <v>190</v>
      </c>
      <c r="B73" s="246">
        <f>ช่องคีย์!FK6</f>
        <v>0</v>
      </c>
      <c r="C73" s="246">
        <f>ช่องคีย์!FL6</f>
        <v>0</v>
      </c>
      <c r="D73" s="246">
        <f>ช่องคีย์!FM6</f>
        <v>0</v>
      </c>
      <c r="E73" s="246">
        <f>ช่องคีย์!FN6</f>
        <v>0</v>
      </c>
      <c r="F73" s="246">
        <f>ช่องคีย์!FO6</f>
        <v>0</v>
      </c>
      <c r="G73" s="246">
        <f>ช่องคีย์!FP6</f>
        <v>0</v>
      </c>
      <c r="H73" s="246">
        <f>ช่องคีย์!FQ6</f>
        <v>0</v>
      </c>
      <c r="I73" s="246">
        <f>ช่องคีย์!FR6</f>
        <v>0</v>
      </c>
      <c r="J73" s="246">
        <f>ช่องคีย์!FS6</f>
        <v>0</v>
      </c>
      <c r="K73" s="249">
        <f t="shared" si="4"/>
        <v>0</v>
      </c>
    </row>
    <row r="74" spans="1:11" ht="24.6">
      <c r="A74" s="169" t="s">
        <v>219</v>
      </c>
      <c r="B74" s="246">
        <f>ช่องคีย์!DW6</f>
        <v>0</v>
      </c>
      <c r="C74" s="246">
        <f>ช่องคีย์!DX6</f>
        <v>0</v>
      </c>
      <c r="D74" s="246">
        <f>ช่องคีย์!DY6</f>
        <v>0</v>
      </c>
      <c r="E74" s="246">
        <f>ช่องคีย์!DZ6</f>
        <v>0</v>
      </c>
      <c r="F74" s="246">
        <f>ช่องคีย์!EA6</f>
        <v>0</v>
      </c>
      <c r="G74" s="246">
        <f>ช่องคีย์!EB6</f>
        <v>0</v>
      </c>
      <c r="H74" s="246">
        <f>ช่องคีย์!EC6</f>
        <v>142</v>
      </c>
      <c r="I74" s="246">
        <f>ช่องคีย์!ED6</f>
        <v>0</v>
      </c>
      <c r="J74" s="246">
        <f>ช่องคีย์!EE6</f>
        <v>0</v>
      </c>
      <c r="K74" s="249">
        <f t="shared" si="4"/>
        <v>0</v>
      </c>
    </row>
    <row r="75" spans="1:11" ht="24.6">
      <c r="A75" s="169" t="s">
        <v>327</v>
      </c>
      <c r="B75" s="246">
        <f>ช่องคีย์!CI6</f>
        <v>0</v>
      </c>
      <c r="C75" s="414">
        <f>ช่องคีย์!CJ6</f>
        <v>0</v>
      </c>
      <c r="D75" s="246">
        <f>ช่องคีย์!CK6</f>
        <v>0</v>
      </c>
      <c r="E75" s="246">
        <f>ช่องคีย์!CL6</f>
        <v>0</v>
      </c>
      <c r="F75" s="246">
        <f>ช่องคีย์!CM6</f>
        <v>0</v>
      </c>
      <c r="G75" s="246">
        <f>ช่องคีย์!CN6</f>
        <v>0</v>
      </c>
      <c r="H75" s="246">
        <f>ช่องคีย์!CO6</f>
        <v>0</v>
      </c>
      <c r="I75" s="414">
        <f>ช่องคีย์!CP6</f>
        <v>0</v>
      </c>
      <c r="J75" s="246">
        <f>ช่องคีย์!CQ6</f>
        <v>0</v>
      </c>
      <c r="K75" s="249">
        <f t="shared" si="4"/>
        <v>0</v>
      </c>
    </row>
    <row r="76" spans="1:11" ht="24.6">
      <c r="A76" s="241" t="s">
        <v>32</v>
      </c>
      <c r="B76" s="246">
        <f t="shared" ref="B76:G76" si="5">SUM(B60:B74)</f>
        <v>1158</v>
      </c>
      <c r="C76" s="246">
        <f t="shared" si="5"/>
        <v>606</v>
      </c>
      <c r="D76" s="246">
        <f t="shared" si="5"/>
        <v>70</v>
      </c>
      <c r="E76" s="246">
        <f t="shared" si="5"/>
        <v>0</v>
      </c>
      <c r="F76" s="246">
        <f t="shared" si="5"/>
        <v>0</v>
      </c>
      <c r="G76" s="246">
        <f t="shared" si="5"/>
        <v>70</v>
      </c>
      <c r="H76" s="246"/>
      <c r="I76" s="246">
        <f>SUM(I60:I74)</f>
        <v>1764</v>
      </c>
      <c r="J76" s="169">
        <f>SUM(J60:J74)</f>
        <v>240</v>
      </c>
      <c r="K76" s="218">
        <f>SUM(K60:K74)</f>
        <v>700000</v>
      </c>
    </row>
    <row r="77" spans="1:11" ht="24.6">
      <c r="A77" s="1267" t="s">
        <v>370</v>
      </c>
      <c r="B77" s="1267"/>
      <c r="C77" s="1267"/>
      <c r="D77" s="1267"/>
      <c r="E77" s="1267"/>
      <c r="F77" s="1267"/>
      <c r="G77" s="1267"/>
      <c r="H77" s="1267"/>
      <c r="I77" s="1267"/>
    </row>
    <row r="78" spans="1:11" ht="24.6">
      <c r="A78" s="1267" t="s">
        <v>353</v>
      </c>
      <c r="B78" s="1267"/>
      <c r="C78" s="1267"/>
      <c r="D78" s="1267"/>
      <c r="E78" s="1267"/>
      <c r="F78" s="1267"/>
      <c r="G78" s="1267"/>
      <c r="H78" s="1267"/>
      <c r="I78" s="1267"/>
    </row>
    <row r="79" spans="1:11" ht="24.6">
      <c r="A79" s="1268" t="s">
        <v>35</v>
      </c>
      <c r="B79" s="1268"/>
      <c r="C79" s="1268"/>
      <c r="D79" s="1268"/>
      <c r="E79" s="1268"/>
      <c r="F79" s="1268"/>
      <c r="G79" s="1268"/>
      <c r="H79" s="1268"/>
      <c r="I79" s="1268"/>
    </row>
    <row r="80" spans="1:11" ht="24.6">
      <c r="A80" s="243" t="s">
        <v>1</v>
      </c>
      <c r="B80" s="243" t="s">
        <v>2</v>
      </c>
      <c r="C80" s="1269" t="s">
        <v>3</v>
      </c>
      <c r="D80" s="1270"/>
      <c r="E80" s="1270"/>
      <c r="F80" s="1270"/>
      <c r="G80" s="1270"/>
      <c r="H80" s="1271"/>
      <c r="I80" s="238"/>
      <c r="J80" s="243"/>
      <c r="K80" s="243"/>
    </row>
    <row r="81" spans="1:11" ht="24.6">
      <c r="A81" s="244"/>
      <c r="B81" s="166" t="s">
        <v>4</v>
      </c>
      <c r="C81" s="166" t="s">
        <v>5</v>
      </c>
      <c r="D81" s="166" t="s">
        <v>6</v>
      </c>
      <c r="E81" s="166" t="s">
        <v>7</v>
      </c>
      <c r="F81" s="166" t="s">
        <v>8</v>
      </c>
      <c r="G81" s="166" t="s">
        <v>9</v>
      </c>
      <c r="H81" s="166" t="s">
        <v>10</v>
      </c>
      <c r="I81" s="166" t="s">
        <v>11</v>
      </c>
      <c r="J81" s="166" t="s">
        <v>205</v>
      </c>
      <c r="K81" s="166" t="s">
        <v>204</v>
      </c>
    </row>
    <row r="82" spans="1:11" ht="24.6">
      <c r="A82" s="244"/>
      <c r="B82" s="166" t="s">
        <v>12</v>
      </c>
      <c r="C82" s="166" t="s">
        <v>13</v>
      </c>
      <c r="D82" s="166" t="s">
        <v>14</v>
      </c>
      <c r="E82" s="166" t="s">
        <v>15</v>
      </c>
      <c r="F82" s="166" t="s">
        <v>16</v>
      </c>
      <c r="G82" s="166" t="s">
        <v>17</v>
      </c>
      <c r="H82" s="166" t="s">
        <v>18</v>
      </c>
      <c r="I82" s="166" t="s">
        <v>19</v>
      </c>
      <c r="J82" s="166" t="s">
        <v>206</v>
      </c>
      <c r="K82" s="166"/>
    </row>
    <row r="83" spans="1:11" ht="24.6">
      <c r="A83" s="245"/>
      <c r="B83" s="245"/>
      <c r="C83" s="168" t="s">
        <v>12</v>
      </c>
      <c r="D83" s="168" t="s">
        <v>12</v>
      </c>
      <c r="E83" s="168" t="s">
        <v>12</v>
      </c>
      <c r="F83" s="168" t="s">
        <v>12</v>
      </c>
      <c r="G83" s="168" t="s">
        <v>12</v>
      </c>
      <c r="H83" s="168" t="s">
        <v>20</v>
      </c>
      <c r="I83" s="245"/>
      <c r="J83" s="168" t="s">
        <v>203</v>
      </c>
      <c r="K83" s="168"/>
    </row>
    <row r="84" spans="1:11" ht="24.6">
      <c r="A84" s="169" t="s">
        <v>21</v>
      </c>
      <c r="B84" s="246">
        <f>ช่องคีย์!B7</f>
        <v>0</v>
      </c>
      <c r="C84" s="246">
        <f>ช่องคีย์!C7</f>
        <v>0</v>
      </c>
      <c r="D84" s="246">
        <f>ช่องคีย์!D7</f>
        <v>0</v>
      </c>
      <c r="E84" s="246">
        <f>ช่องคีย์!E7</f>
        <v>0</v>
      </c>
      <c r="F84" s="246">
        <f>ช่องคีย์!F7</f>
        <v>0</v>
      </c>
      <c r="G84" s="246">
        <f>ช่องคีย์!G7</f>
        <v>0</v>
      </c>
      <c r="H84" s="246">
        <f>ช่องคีย์!H7</f>
        <v>621</v>
      </c>
      <c r="I84" s="246">
        <f>ช่องคีย์!I7</f>
        <v>0</v>
      </c>
      <c r="J84" s="246">
        <f>ช่องคีย์!J7</f>
        <v>0</v>
      </c>
      <c r="K84" s="249">
        <f>+G84*H84</f>
        <v>0</v>
      </c>
    </row>
    <row r="85" spans="1:11" ht="24.6">
      <c r="A85" s="169" t="s">
        <v>261</v>
      </c>
      <c r="B85" s="246"/>
      <c r="C85" s="246"/>
      <c r="D85" s="246"/>
      <c r="E85" s="246"/>
      <c r="F85" s="246"/>
      <c r="G85" s="246"/>
      <c r="H85" s="246"/>
      <c r="I85" s="246"/>
      <c r="J85" s="246"/>
      <c r="K85" s="249">
        <f t="shared" ref="K85:K99" si="6">+G85*H85</f>
        <v>0</v>
      </c>
    </row>
    <row r="86" spans="1:11" ht="24.6">
      <c r="A86" s="169" t="s">
        <v>262</v>
      </c>
      <c r="B86" s="246"/>
      <c r="C86" s="246"/>
      <c r="D86" s="246"/>
      <c r="E86" s="246"/>
      <c r="F86" s="246"/>
      <c r="G86" s="246"/>
      <c r="H86" s="246"/>
      <c r="I86" s="246"/>
      <c r="J86" s="246"/>
      <c r="K86" s="249">
        <f t="shared" si="6"/>
        <v>0</v>
      </c>
    </row>
    <row r="87" spans="1:11" ht="24.6">
      <c r="A87" s="169" t="s">
        <v>22</v>
      </c>
      <c r="B87" s="246">
        <f>ช่องคีย์!L7</f>
        <v>1073</v>
      </c>
      <c r="C87" s="246">
        <f>ช่องคีย์!M7</f>
        <v>240</v>
      </c>
      <c r="D87" s="246">
        <f>ช่องคีย์!N7</f>
        <v>0</v>
      </c>
      <c r="E87" s="246">
        <f>ช่องคีย์!O7</f>
        <v>0</v>
      </c>
      <c r="F87" s="246">
        <f>ช่องคีย์!P7</f>
        <v>0</v>
      </c>
      <c r="G87" s="246">
        <f>ช่องคีย์!Q7</f>
        <v>0</v>
      </c>
      <c r="H87" s="246">
        <f>ช่องคีย์!R7</f>
        <v>0</v>
      </c>
      <c r="I87" s="246">
        <f>ช่องคีย์!S7</f>
        <v>1313</v>
      </c>
      <c r="J87" s="246">
        <f>ช่องคีย์!T7</f>
        <v>137</v>
      </c>
      <c r="K87" s="249">
        <f t="shared" si="6"/>
        <v>0</v>
      </c>
    </row>
    <row r="88" spans="1:11" ht="24.6">
      <c r="A88" s="169" t="s">
        <v>263</v>
      </c>
      <c r="B88" s="246"/>
      <c r="C88" s="246"/>
      <c r="D88" s="246"/>
      <c r="E88" s="246"/>
      <c r="F88" s="246"/>
      <c r="G88" s="246"/>
      <c r="H88" s="246"/>
      <c r="I88" s="246"/>
      <c r="J88" s="246"/>
      <c r="K88" s="249">
        <f t="shared" si="6"/>
        <v>0</v>
      </c>
    </row>
    <row r="89" spans="1:11" ht="24.6">
      <c r="A89" s="169" t="s">
        <v>216</v>
      </c>
      <c r="B89" s="246">
        <f>ช่องคีย์!AF7</f>
        <v>0</v>
      </c>
      <c r="C89" s="246">
        <f>ช่องคีย์!AG7</f>
        <v>0</v>
      </c>
      <c r="D89" s="246">
        <f>ช่องคีย์!AH7</f>
        <v>0</v>
      </c>
      <c r="E89" s="246">
        <f>ช่องคีย์!AI7</f>
        <v>0</v>
      </c>
      <c r="F89" s="246">
        <f>ช่องคีย์!AJ7</f>
        <v>0</v>
      </c>
      <c r="G89" s="246">
        <f>ช่องคีย์!AK7</f>
        <v>0</v>
      </c>
      <c r="H89" s="246">
        <f>ช่องคีย์!AL7</f>
        <v>720</v>
      </c>
      <c r="I89" s="246">
        <f>ช่องคีย์!AM7</f>
        <v>0</v>
      </c>
      <c r="J89" s="246">
        <f>ช่องคีย์!AN7</f>
        <v>0</v>
      </c>
      <c r="K89" s="249">
        <f t="shared" si="6"/>
        <v>0</v>
      </c>
    </row>
    <row r="90" spans="1:11" ht="24.6">
      <c r="A90" s="169" t="s">
        <v>217</v>
      </c>
      <c r="B90" s="246">
        <f>ช่องคีย์!CS7</f>
        <v>0</v>
      </c>
      <c r="C90" s="246">
        <f>ช่องคีย์!CT7</f>
        <v>0</v>
      </c>
      <c r="D90" s="246">
        <f>ช่องคีย์!CU7</f>
        <v>0</v>
      </c>
      <c r="E90" s="246">
        <f>ช่องคีย์!CV7</f>
        <v>0</v>
      </c>
      <c r="F90" s="246">
        <f>ช่องคีย์!CW7</f>
        <v>0</v>
      </c>
      <c r="G90" s="246">
        <f>ช่องคีย์!CX7</f>
        <v>0</v>
      </c>
      <c r="H90" s="246">
        <f>ช่องคีย์!CY7</f>
        <v>678</v>
      </c>
      <c r="I90" s="246">
        <f>ช่องคีย์!CZ7</f>
        <v>0</v>
      </c>
      <c r="J90" s="246">
        <f>ช่องคีย์!DA7</f>
        <v>0</v>
      </c>
      <c r="K90" s="249">
        <f t="shared" si="6"/>
        <v>0</v>
      </c>
    </row>
    <row r="91" spans="1:11" ht="24.6">
      <c r="A91" s="169" t="s">
        <v>188</v>
      </c>
      <c r="B91" s="246">
        <f>ช่องคีย์!AP5</f>
        <v>0</v>
      </c>
      <c r="C91" s="246">
        <f>ช่องคีย์!AQ5</f>
        <v>0</v>
      </c>
      <c r="D91" s="246">
        <f>ช่องคีย์!AR5</f>
        <v>0</v>
      </c>
      <c r="E91" s="246">
        <f>ช่องคีย์!AS5</f>
        <v>0</v>
      </c>
      <c r="F91" s="246">
        <f>ช่องคีย์!AT5</f>
        <v>0</v>
      </c>
      <c r="G91" s="246">
        <f>ช่องคีย์!AU5</f>
        <v>0</v>
      </c>
      <c r="H91" s="246">
        <f>ช่องคีย์!AV5</f>
        <v>0</v>
      </c>
      <c r="I91" s="246">
        <f>ช่องคีย์!AW5</f>
        <v>0</v>
      </c>
      <c r="J91" s="246">
        <f>ช่องคีย์!AX5</f>
        <v>0</v>
      </c>
      <c r="K91" s="249">
        <f t="shared" si="6"/>
        <v>0</v>
      </c>
    </row>
    <row r="92" spans="1:11" ht="24.6">
      <c r="A92" s="169" t="s">
        <v>244</v>
      </c>
      <c r="B92" s="246">
        <f>ช่องคีย์!V7</f>
        <v>0</v>
      </c>
      <c r="C92" s="246">
        <f>ช่องคีย์!W7</f>
        <v>0</v>
      </c>
      <c r="D92" s="246">
        <f>ช่องคีย์!X7</f>
        <v>0</v>
      </c>
      <c r="E92" s="246">
        <f>ช่องคีย์!Y7</f>
        <v>0</v>
      </c>
      <c r="F92" s="246">
        <f>ช่องคีย์!Z7</f>
        <v>0</v>
      </c>
      <c r="G92" s="246">
        <f>ช่องคีย์!AA7</f>
        <v>0</v>
      </c>
      <c r="H92" s="246">
        <f>ช่องคีย์!AB7</f>
        <v>124</v>
      </c>
      <c r="I92" s="246">
        <f>ช่องคีย์!AC7</f>
        <v>0</v>
      </c>
      <c r="J92" s="246">
        <f>ช่องคีย์!AD7</f>
        <v>0</v>
      </c>
      <c r="K92" s="249">
        <f t="shared" si="6"/>
        <v>0</v>
      </c>
    </row>
    <row r="93" spans="1:11" ht="24.6">
      <c r="A93" s="169" t="s">
        <v>277</v>
      </c>
      <c r="B93" s="246">
        <f>ช่องคีย์!EG7</f>
        <v>0</v>
      </c>
      <c r="C93" s="246">
        <f>ช่องคีย์!EH7</f>
        <v>0</v>
      </c>
      <c r="D93" s="246">
        <f>ช่องคีย์!EI7</f>
        <v>0</v>
      </c>
      <c r="E93" s="246">
        <f>ช่องคีย์!EJ7</f>
        <v>0</v>
      </c>
      <c r="F93" s="246">
        <f>ช่องคีย์!EK7</f>
        <v>0</v>
      </c>
      <c r="G93" s="246">
        <f>ช่องคีย์!EL7</f>
        <v>0</v>
      </c>
      <c r="H93" s="246">
        <f>ช่องคีย์!EM7</f>
        <v>0</v>
      </c>
      <c r="I93" s="246">
        <f>ช่องคีย์!EN7</f>
        <v>0</v>
      </c>
      <c r="J93" s="246">
        <f>ช่องคีย์!EO7</f>
        <v>0</v>
      </c>
      <c r="K93" s="249">
        <f t="shared" si="6"/>
        <v>0</v>
      </c>
    </row>
    <row r="94" spans="1:11" ht="24.6">
      <c r="A94" s="169" t="s">
        <v>27</v>
      </c>
      <c r="B94" s="246">
        <f>ช่องคีย์!AZ7</f>
        <v>150</v>
      </c>
      <c r="C94" s="246">
        <f>ช่องคีย์!BA7</f>
        <v>0</v>
      </c>
      <c r="D94" s="246">
        <f>ช่องคีย์!BB7</f>
        <v>0</v>
      </c>
      <c r="E94" s="246">
        <f>ช่องคีย์!BC7</f>
        <v>0</v>
      </c>
      <c r="F94" s="246">
        <f>ช่องคีย์!BD7</f>
        <v>0</v>
      </c>
      <c r="G94" s="246">
        <f>ช่องคีย์!BE7</f>
        <v>0</v>
      </c>
      <c r="H94" s="246">
        <f>ช่องคีย์!BF7</f>
        <v>2900</v>
      </c>
      <c r="I94" s="246">
        <f>ช่องคีย์!BG7</f>
        <v>150</v>
      </c>
      <c r="J94" s="246">
        <f>ช่องคีย์!BH7</f>
        <v>96</v>
      </c>
      <c r="K94" s="249">
        <f t="shared" si="6"/>
        <v>0</v>
      </c>
    </row>
    <row r="95" spans="1:11" ht="24.6">
      <c r="A95" s="169" t="s">
        <v>28</v>
      </c>
      <c r="B95" s="246">
        <f>ช่องคีย์!BJ7</f>
        <v>980</v>
      </c>
      <c r="C95" s="246">
        <f>ช่องคีย์!BK7</f>
        <v>0</v>
      </c>
      <c r="D95" s="246">
        <f>ช่องคีย์!BL7</f>
        <v>580</v>
      </c>
      <c r="E95" s="246">
        <f>ช่องคีย์!BM7</f>
        <v>0</v>
      </c>
      <c r="F95" s="246">
        <f>ช่องคีย์!BN7</f>
        <v>0</v>
      </c>
      <c r="G95" s="246">
        <f>ช่องคีย์!BO7</f>
        <v>580</v>
      </c>
      <c r="H95" s="246">
        <f>ช่องคีย์!BP7</f>
        <v>10000</v>
      </c>
      <c r="I95" s="246">
        <f>ช่องคีย์!BV7</f>
        <v>980</v>
      </c>
      <c r="J95" s="246">
        <f>ช่องคีย์!BW7</f>
        <v>146</v>
      </c>
      <c r="K95" s="249">
        <f t="shared" si="6"/>
        <v>5800000</v>
      </c>
    </row>
    <row r="96" spans="1:11" ht="24.6">
      <c r="A96" s="169" t="s">
        <v>218</v>
      </c>
      <c r="B96" s="246">
        <f>ช่องคีย์!BY7</f>
        <v>0</v>
      </c>
      <c r="C96" s="246">
        <f>ช่องคีย์!BZ7</f>
        <v>0</v>
      </c>
      <c r="D96" s="246">
        <f>ช่องคีย์!CA7</f>
        <v>0</v>
      </c>
      <c r="E96" s="246">
        <f>ช่องคีย์!CB7</f>
        <v>0</v>
      </c>
      <c r="F96" s="246">
        <f>ช่องคีย์!CC7</f>
        <v>0</v>
      </c>
      <c r="G96" s="246">
        <f>ช่องคีย์!CD7</f>
        <v>0</v>
      </c>
      <c r="H96" s="246">
        <f>ช่องคีย์!CE7</f>
        <v>0</v>
      </c>
      <c r="I96" s="246">
        <f>ช่องคีย์!CF7</f>
        <v>0</v>
      </c>
      <c r="J96" s="246">
        <f>ช่องคีย์!CG7</f>
        <v>0</v>
      </c>
      <c r="K96" s="249">
        <f t="shared" si="6"/>
        <v>0</v>
      </c>
    </row>
    <row r="97" spans="1:11" ht="24.6">
      <c r="A97" s="169" t="s">
        <v>190</v>
      </c>
      <c r="B97" s="246">
        <f>ช่องคีย์!FK7</f>
        <v>0</v>
      </c>
      <c r="C97" s="246">
        <f>ช่องคีย์!FL7</f>
        <v>0</v>
      </c>
      <c r="D97" s="246">
        <f>ช่องคีย์!FM7</f>
        <v>0</v>
      </c>
      <c r="E97" s="246">
        <f>ช่องคีย์!FN7</f>
        <v>0</v>
      </c>
      <c r="F97" s="246">
        <f>ช่องคีย์!FO7</f>
        <v>0</v>
      </c>
      <c r="G97" s="246">
        <f>ช่องคีย์!FP7</f>
        <v>0</v>
      </c>
      <c r="H97" s="246">
        <f>ช่องคีย์!FQ7</f>
        <v>0</v>
      </c>
      <c r="I97" s="246">
        <f>ช่องคีย์!FR7</f>
        <v>0</v>
      </c>
      <c r="J97" s="246">
        <f>ช่องคีย์!FS7</f>
        <v>0</v>
      </c>
      <c r="K97" s="249">
        <f t="shared" si="6"/>
        <v>0</v>
      </c>
    </row>
    <row r="98" spans="1:11" ht="24.6">
      <c r="A98" s="169" t="s">
        <v>219</v>
      </c>
      <c r="B98" s="246">
        <f>ช่องคีย์!DW7</f>
        <v>0</v>
      </c>
      <c r="C98" s="246">
        <f>ช่องคีย์!DX7</f>
        <v>0</v>
      </c>
      <c r="D98" s="246">
        <f>ช่องคีย์!DY7</f>
        <v>0</v>
      </c>
      <c r="E98" s="246">
        <f>ช่องคีย์!DZ7</f>
        <v>0</v>
      </c>
      <c r="F98" s="246">
        <f>ช่องคีย์!EA7</f>
        <v>0</v>
      </c>
      <c r="G98" s="246">
        <f>ช่องคีย์!EB7</f>
        <v>0</v>
      </c>
      <c r="H98" s="246">
        <f>ช่องคีย์!EC7</f>
        <v>142</v>
      </c>
      <c r="I98" s="246">
        <f>ช่องคีย์!ED7</f>
        <v>0</v>
      </c>
      <c r="J98" s="246">
        <f>ช่องคีย์!EE7</f>
        <v>0</v>
      </c>
      <c r="K98" s="249">
        <f t="shared" si="6"/>
        <v>0</v>
      </c>
    </row>
    <row r="99" spans="1:11" ht="24.6">
      <c r="A99" s="169" t="s">
        <v>327</v>
      </c>
      <c r="B99" s="246">
        <f>ช่องคีย์!CI7</f>
        <v>0</v>
      </c>
      <c r="C99" s="414">
        <f>ช่องคีย์!CJ7</f>
        <v>0</v>
      </c>
      <c r="D99" s="246">
        <f>ช่องคีย์!CK7</f>
        <v>0</v>
      </c>
      <c r="E99" s="246">
        <f>ช่องคีย์!CL7</f>
        <v>0</v>
      </c>
      <c r="F99" s="246">
        <f>ช่องคีย์!CM7</f>
        <v>0</v>
      </c>
      <c r="G99" s="246">
        <f>ช่องคีย์!CN7</f>
        <v>0</v>
      </c>
      <c r="H99" s="246">
        <f>ช่องคีย์!CO7</f>
        <v>0</v>
      </c>
      <c r="I99" s="414">
        <f>ช่องคีย์!CP7</f>
        <v>0</v>
      </c>
      <c r="J99" s="246">
        <f>ช่องคีย์!CQ7</f>
        <v>0</v>
      </c>
      <c r="K99" s="249">
        <f t="shared" si="6"/>
        <v>0</v>
      </c>
    </row>
    <row r="100" spans="1:11" ht="24.6">
      <c r="A100" s="241" t="s">
        <v>32</v>
      </c>
      <c r="B100" s="246">
        <f t="shared" ref="B100:G100" si="7">SUM(B84:B98)</f>
        <v>2203</v>
      </c>
      <c r="C100" s="246">
        <f t="shared" si="7"/>
        <v>240</v>
      </c>
      <c r="D100" s="246">
        <f t="shared" si="7"/>
        <v>580</v>
      </c>
      <c r="E100" s="246">
        <f t="shared" si="7"/>
        <v>0</v>
      </c>
      <c r="F100" s="246">
        <f t="shared" si="7"/>
        <v>0</v>
      </c>
      <c r="G100" s="246">
        <f t="shared" si="7"/>
        <v>580</v>
      </c>
      <c r="H100" s="246"/>
      <c r="I100" s="246">
        <f>SUM(I84:I98)</f>
        <v>2443</v>
      </c>
      <c r="J100" s="169">
        <f>SUM(J84:J98)</f>
        <v>379</v>
      </c>
      <c r="K100" s="218">
        <f>SUM(K84:K98)</f>
        <v>5800000</v>
      </c>
    </row>
    <row r="101" spans="1:11" ht="24.6">
      <c r="A101" s="222"/>
      <c r="B101" s="222"/>
      <c r="C101" s="222"/>
      <c r="D101" s="222"/>
      <c r="E101" s="222"/>
      <c r="F101" s="222"/>
      <c r="G101" s="222"/>
      <c r="H101" s="222"/>
      <c r="I101" s="222"/>
    </row>
    <row r="102" spans="1:11" ht="24.6">
      <c r="A102" s="1267" t="s">
        <v>370</v>
      </c>
      <c r="B102" s="1267"/>
      <c r="C102" s="1267"/>
      <c r="D102" s="1267"/>
      <c r="E102" s="1267"/>
      <c r="F102" s="1267"/>
      <c r="G102" s="1267"/>
      <c r="H102" s="1267"/>
      <c r="I102" s="1267"/>
    </row>
    <row r="103" spans="1:11" ht="24.6">
      <c r="A103" s="1267" t="s">
        <v>373</v>
      </c>
      <c r="B103" s="1267"/>
      <c r="C103" s="1267"/>
      <c r="D103" s="1267"/>
      <c r="E103" s="1267"/>
      <c r="F103" s="1267"/>
      <c r="G103" s="1267"/>
      <c r="H103" s="1267"/>
      <c r="I103" s="1267"/>
    </row>
    <row r="104" spans="1:11" ht="24.6">
      <c r="A104" s="1268" t="s">
        <v>36</v>
      </c>
      <c r="B104" s="1268"/>
      <c r="C104" s="1268"/>
      <c r="D104" s="1268"/>
      <c r="E104" s="1268"/>
      <c r="F104" s="1268"/>
      <c r="G104" s="1268"/>
      <c r="H104" s="1268"/>
      <c r="I104" s="1268"/>
    </row>
    <row r="105" spans="1:11" ht="24.6">
      <c r="A105" s="243" t="s">
        <v>1</v>
      </c>
      <c r="B105" s="243" t="s">
        <v>2</v>
      </c>
      <c r="C105" s="1269" t="s">
        <v>3</v>
      </c>
      <c r="D105" s="1270"/>
      <c r="E105" s="1270"/>
      <c r="F105" s="1270"/>
      <c r="G105" s="1270"/>
      <c r="H105" s="1271"/>
      <c r="I105" s="238"/>
      <c r="J105" s="243"/>
      <c r="K105" s="243"/>
    </row>
    <row r="106" spans="1:11" ht="24.6">
      <c r="A106" s="244"/>
      <c r="B106" s="166" t="s">
        <v>4</v>
      </c>
      <c r="C106" s="166" t="s">
        <v>5</v>
      </c>
      <c r="D106" s="166" t="s">
        <v>6</v>
      </c>
      <c r="E106" s="166" t="s">
        <v>7</v>
      </c>
      <c r="F106" s="166" t="s">
        <v>8</v>
      </c>
      <c r="G106" s="166" t="s">
        <v>9</v>
      </c>
      <c r="H106" s="166" t="s">
        <v>10</v>
      </c>
      <c r="I106" s="166" t="s">
        <v>11</v>
      </c>
      <c r="J106" s="166" t="s">
        <v>205</v>
      </c>
      <c r="K106" s="166" t="s">
        <v>204</v>
      </c>
    </row>
    <row r="107" spans="1:11" ht="24.6">
      <c r="A107" s="244"/>
      <c r="B107" s="166" t="s">
        <v>12</v>
      </c>
      <c r="C107" s="166" t="s">
        <v>13</v>
      </c>
      <c r="D107" s="166" t="s">
        <v>14</v>
      </c>
      <c r="E107" s="166" t="s">
        <v>15</v>
      </c>
      <c r="F107" s="166" t="s">
        <v>16</v>
      </c>
      <c r="G107" s="166" t="s">
        <v>17</v>
      </c>
      <c r="H107" s="166" t="s">
        <v>18</v>
      </c>
      <c r="I107" s="166" t="s">
        <v>19</v>
      </c>
      <c r="J107" s="166" t="s">
        <v>206</v>
      </c>
      <c r="K107" s="166"/>
    </row>
    <row r="108" spans="1:11" ht="24.6">
      <c r="A108" s="245"/>
      <c r="B108" s="245"/>
      <c r="C108" s="168" t="s">
        <v>12</v>
      </c>
      <c r="D108" s="168" t="s">
        <v>12</v>
      </c>
      <c r="E108" s="168" t="s">
        <v>12</v>
      </c>
      <c r="F108" s="168" t="s">
        <v>12</v>
      </c>
      <c r="G108" s="168" t="s">
        <v>12</v>
      </c>
      <c r="H108" s="168" t="s">
        <v>20</v>
      </c>
      <c r="I108" s="245"/>
      <c r="J108" s="166" t="s">
        <v>203</v>
      </c>
      <c r="K108" s="166"/>
    </row>
    <row r="109" spans="1:11" ht="24.6">
      <c r="A109" s="169" t="s">
        <v>21</v>
      </c>
      <c r="B109" s="246">
        <f>ช่องคีย์!B8</f>
        <v>0</v>
      </c>
      <c r="C109" s="246">
        <f>ช่องคีย์!C8</f>
        <v>0</v>
      </c>
      <c r="D109" s="246">
        <f>ช่องคีย์!D8</f>
        <v>0</v>
      </c>
      <c r="E109" s="246">
        <f>ช่องคีย์!E8</f>
        <v>0</v>
      </c>
      <c r="F109" s="246">
        <f>ช่องคีย์!F8</f>
        <v>0</v>
      </c>
      <c r="G109" s="246">
        <f>ช่องคีย์!G8</f>
        <v>0</v>
      </c>
      <c r="H109" s="246">
        <f>ช่องคีย์!H8</f>
        <v>621</v>
      </c>
      <c r="I109" s="246">
        <f>ช่องคีย์!I8</f>
        <v>0</v>
      </c>
      <c r="J109" s="246">
        <f>ช่องคีย์!J8</f>
        <v>0</v>
      </c>
      <c r="K109" s="247">
        <f>+G109*H109</f>
        <v>0</v>
      </c>
    </row>
    <row r="110" spans="1:11" ht="24.6">
      <c r="A110" s="169" t="s">
        <v>261</v>
      </c>
      <c r="B110" s="246"/>
      <c r="C110" s="246"/>
      <c r="D110" s="246"/>
      <c r="E110" s="246"/>
      <c r="F110" s="246"/>
      <c r="G110" s="246"/>
      <c r="H110" s="246"/>
      <c r="I110" s="246"/>
      <c r="J110" s="246"/>
      <c r="K110" s="247">
        <f t="shared" ref="K110:K124" si="8">+G110*H110</f>
        <v>0</v>
      </c>
    </row>
    <row r="111" spans="1:11" ht="24.6">
      <c r="A111" s="169" t="s">
        <v>262</v>
      </c>
      <c r="B111" s="246"/>
      <c r="C111" s="246"/>
      <c r="D111" s="246"/>
      <c r="E111" s="246"/>
      <c r="F111" s="246"/>
      <c r="G111" s="246"/>
      <c r="H111" s="246"/>
      <c r="I111" s="246"/>
      <c r="J111" s="246"/>
      <c r="K111" s="247">
        <f t="shared" si="8"/>
        <v>0</v>
      </c>
    </row>
    <row r="112" spans="1:11" ht="24.6">
      <c r="A112" s="169" t="s">
        <v>22</v>
      </c>
      <c r="B112" s="246">
        <f>ช่องคีย์!L8</f>
        <v>1098</v>
      </c>
      <c r="C112" s="246">
        <f>ช่องคีย์!M8</f>
        <v>0</v>
      </c>
      <c r="D112" s="246">
        <f>ช่องคีย์!N8</f>
        <v>0</v>
      </c>
      <c r="E112" s="246">
        <f>ช่องคีย์!O8</f>
        <v>0</v>
      </c>
      <c r="F112" s="246">
        <f>ช่องคีย์!P8</f>
        <v>0</v>
      </c>
      <c r="G112" s="246">
        <f>ช่องคีย์!Q8</f>
        <v>0</v>
      </c>
      <c r="H112" s="246">
        <f>ช่องคีย์!R8</f>
        <v>0</v>
      </c>
      <c r="I112" s="246">
        <f>ช่องคีย์!S8</f>
        <v>1098</v>
      </c>
      <c r="J112" s="246">
        <f>ช่องคีย์!T8</f>
        <v>106</v>
      </c>
      <c r="K112" s="247">
        <f t="shared" si="8"/>
        <v>0</v>
      </c>
    </row>
    <row r="113" spans="1:11" ht="24.6">
      <c r="A113" s="169" t="s">
        <v>263</v>
      </c>
      <c r="B113" s="246"/>
      <c r="C113" s="246"/>
      <c r="D113" s="246"/>
      <c r="E113" s="246"/>
      <c r="F113" s="246"/>
      <c r="G113" s="246"/>
      <c r="H113" s="246"/>
      <c r="I113" s="246"/>
      <c r="J113" s="246"/>
      <c r="K113" s="247">
        <f t="shared" si="8"/>
        <v>0</v>
      </c>
    </row>
    <row r="114" spans="1:11" ht="24.6">
      <c r="A114" s="169" t="s">
        <v>216</v>
      </c>
      <c r="B114" s="246">
        <f>ช่องคีย์!AF8</f>
        <v>0</v>
      </c>
      <c r="C114" s="246">
        <f>ช่องคีย์!AG8</f>
        <v>0</v>
      </c>
      <c r="D114" s="246">
        <f>ช่องคีย์!AH8</f>
        <v>0</v>
      </c>
      <c r="E114" s="246">
        <f>ช่องคีย์!AI8</f>
        <v>0</v>
      </c>
      <c r="F114" s="246">
        <f>ช่องคีย์!AJ8</f>
        <v>0</v>
      </c>
      <c r="G114" s="246">
        <f>ช่องคีย์!AK8</f>
        <v>0</v>
      </c>
      <c r="H114" s="246">
        <f>ช่องคีย์!AL8</f>
        <v>720</v>
      </c>
      <c r="I114" s="246">
        <f>ช่องคีย์!AM8</f>
        <v>0</v>
      </c>
      <c r="J114" s="246">
        <f>ช่องคีย์!AN8</f>
        <v>0</v>
      </c>
      <c r="K114" s="247">
        <f t="shared" si="8"/>
        <v>0</v>
      </c>
    </row>
    <row r="115" spans="1:11" ht="24.6">
      <c r="A115" s="169" t="s">
        <v>257</v>
      </c>
      <c r="B115" s="246">
        <f>ช่องคีย์!CS8</f>
        <v>0</v>
      </c>
      <c r="C115" s="246">
        <f>ช่องคีย์!CT8</f>
        <v>14</v>
      </c>
      <c r="D115" s="246">
        <f>ช่องคีย์!CU8</f>
        <v>0</v>
      </c>
      <c r="E115" s="246">
        <f>ช่องคีย์!CV8</f>
        <v>0</v>
      </c>
      <c r="F115" s="246">
        <f>ช่องคีย์!CW8</f>
        <v>0</v>
      </c>
      <c r="G115" s="246">
        <f>ช่องคีย์!CX8</f>
        <v>0</v>
      </c>
      <c r="H115" s="246">
        <f>ช่องคีย์!CY8</f>
        <v>678</v>
      </c>
      <c r="I115" s="246">
        <f>ช่องคีย์!CZ8</f>
        <v>14</v>
      </c>
      <c r="J115" s="246">
        <f>ช่องคีย์!DA8</f>
        <v>2</v>
      </c>
      <c r="K115" s="247">
        <f t="shared" si="8"/>
        <v>0</v>
      </c>
    </row>
    <row r="116" spans="1:11" ht="24.6">
      <c r="A116" s="169" t="s">
        <v>188</v>
      </c>
      <c r="B116" s="246">
        <f>ช่องคีย์!AP8</f>
        <v>0</v>
      </c>
      <c r="C116" s="246">
        <f>ช่องคีย์!AQ8</f>
        <v>0</v>
      </c>
      <c r="D116" s="246">
        <f>ช่องคีย์!AR8</f>
        <v>0</v>
      </c>
      <c r="E116" s="246">
        <f>ช่องคีย์!AS8</f>
        <v>0</v>
      </c>
      <c r="F116" s="246">
        <f>ช่องคีย์!AT8</f>
        <v>0</v>
      </c>
      <c r="G116" s="246">
        <f>ช่องคีย์!AU8</f>
        <v>0</v>
      </c>
      <c r="H116" s="246">
        <f>ช่องคีย์!AV8</f>
        <v>0</v>
      </c>
      <c r="I116" s="246">
        <f>ช่องคีย์!AW8</f>
        <v>0</v>
      </c>
      <c r="J116" s="169"/>
      <c r="K116" s="247">
        <f t="shared" si="8"/>
        <v>0</v>
      </c>
    </row>
    <row r="117" spans="1:11" ht="24.6">
      <c r="A117" s="169" t="s">
        <v>244</v>
      </c>
      <c r="B117" s="246">
        <f>ช่องคีย์!V8</f>
        <v>0</v>
      </c>
      <c r="C117" s="246">
        <f>ช่องคีย์!W8</f>
        <v>0</v>
      </c>
      <c r="D117" s="246">
        <f>ช่องคีย์!X8</f>
        <v>0</v>
      </c>
      <c r="E117" s="246">
        <f>ช่องคีย์!Y8</f>
        <v>0</v>
      </c>
      <c r="F117" s="246">
        <f>ช่องคีย์!Z8</f>
        <v>0</v>
      </c>
      <c r="G117" s="246">
        <f>ช่องคีย์!AA8</f>
        <v>0</v>
      </c>
      <c r="H117" s="246">
        <f>ช่องคีย์!AB8</f>
        <v>124</v>
      </c>
      <c r="I117" s="246">
        <f>ช่องคีย์!AC8</f>
        <v>0</v>
      </c>
      <c r="J117" s="246">
        <f>ช่องคีย์!AD8</f>
        <v>0</v>
      </c>
      <c r="K117" s="247">
        <f t="shared" si="8"/>
        <v>0</v>
      </c>
    </row>
    <row r="118" spans="1:11" ht="24.6">
      <c r="A118" s="169" t="s">
        <v>277</v>
      </c>
      <c r="B118" s="246">
        <f>ช่องคีย์!EG8</f>
        <v>0</v>
      </c>
      <c r="C118" s="246">
        <f>ช่องคีย์!EH8</f>
        <v>0</v>
      </c>
      <c r="D118" s="246">
        <f>ช่องคีย์!EI8</f>
        <v>0</v>
      </c>
      <c r="E118" s="246">
        <f>ช่องคีย์!EJ8</f>
        <v>0</v>
      </c>
      <c r="F118" s="246">
        <f>ช่องคีย์!EK8</f>
        <v>0</v>
      </c>
      <c r="G118" s="246">
        <f>ช่องคีย์!EL8</f>
        <v>0</v>
      </c>
      <c r="H118" s="246">
        <f>ช่องคีย์!EM8</f>
        <v>0</v>
      </c>
      <c r="I118" s="246">
        <f>ช่องคีย์!EN8</f>
        <v>0</v>
      </c>
      <c r="J118" s="246">
        <f>ช่องคีย์!EO8</f>
        <v>0</v>
      </c>
      <c r="K118" s="247">
        <f t="shared" si="8"/>
        <v>0</v>
      </c>
    </row>
    <row r="119" spans="1:11" ht="24.6">
      <c r="A119" s="169" t="s">
        <v>27</v>
      </c>
      <c r="B119" s="246">
        <f>ช่องคีย์!AZ8</f>
        <v>10</v>
      </c>
      <c r="C119" s="246">
        <f>ช่องคีย์!BA8</f>
        <v>0</v>
      </c>
      <c r="D119" s="246">
        <f>ช่องคีย์!BB8</f>
        <v>0</v>
      </c>
      <c r="E119" s="246">
        <f>ช่องคีย์!BC8</f>
        <v>0</v>
      </c>
      <c r="F119" s="246">
        <f>ช่องคีย์!BD8</f>
        <v>0</v>
      </c>
      <c r="G119" s="246">
        <f>ช่องคีย์!BE8</f>
        <v>0</v>
      </c>
      <c r="H119" s="246">
        <f>ช่องคีย์!BF8</f>
        <v>2900</v>
      </c>
      <c r="I119" s="246">
        <f>ช่องคีย์!BG8</f>
        <v>10</v>
      </c>
      <c r="J119" s="246">
        <f>ช่องคีย์!BH8</f>
        <v>5</v>
      </c>
      <c r="K119" s="247">
        <f t="shared" si="8"/>
        <v>0</v>
      </c>
    </row>
    <row r="120" spans="1:11" ht="24.6">
      <c r="A120" s="169" t="s">
        <v>28</v>
      </c>
      <c r="B120" s="246">
        <f>ช่องคีย์!BJ8</f>
        <v>20</v>
      </c>
      <c r="C120" s="246">
        <f>ช่องคีย์!BK8</f>
        <v>0</v>
      </c>
      <c r="D120" s="246">
        <f>ช่องคีย์!BL8</f>
        <v>20</v>
      </c>
      <c r="E120" s="246">
        <f>ช่องคีย์!BM8</f>
        <v>0</v>
      </c>
      <c r="F120" s="246">
        <f>ช่องคีย์!BN8</f>
        <v>0</v>
      </c>
      <c r="G120" s="246">
        <f>ช่องคีย์!BO8</f>
        <v>20</v>
      </c>
      <c r="H120" s="246">
        <f>ช่องคีย์!BP8</f>
        <v>10000</v>
      </c>
      <c r="I120" s="246">
        <f>ช่องคีย์!BV8</f>
        <v>20</v>
      </c>
      <c r="J120" s="246">
        <f>ช่องคีย์!BW8</f>
        <v>4</v>
      </c>
      <c r="K120" s="247">
        <f t="shared" si="8"/>
        <v>200000</v>
      </c>
    </row>
    <row r="121" spans="1:11" ht="24.6">
      <c r="A121" s="169" t="s">
        <v>218</v>
      </c>
      <c r="B121" s="246">
        <f>ช่องคีย์!BY8</f>
        <v>0</v>
      </c>
      <c r="C121" s="246">
        <f>ช่องคีย์!BZ8</f>
        <v>0</v>
      </c>
      <c r="D121" s="246">
        <f>ช่องคีย์!CA8</f>
        <v>0</v>
      </c>
      <c r="E121" s="246">
        <f>ช่องคีย์!CB8</f>
        <v>0</v>
      </c>
      <c r="F121" s="246">
        <f>ช่องคีย์!CC8</f>
        <v>0</v>
      </c>
      <c r="G121" s="246">
        <f>ช่องคีย์!CD8</f>
        <v>0</v>
      </c>
      <c r="H121" s="246">
        <f>ช่องคีย์!CE8</f>
        <v>0</v>
      </c>
      <c r="I121" s="246">
        <f>ช่องคีย์!CF8</f>
        <v>0</v>
      </c>
      <c r="J121" s="246">
        <f>ช่องคีย์!CG8</f>
        <v>0</v>
      </c>
      <c r="K121" s="247">
        <f t="shared" si="8"/>
        <v>0</v>
      </c>
    </row>
    <row r="122" spans="1:11" ht="24.6">
      <c r="A122" s="169" t="s">
        <v>190</v>
      </c>
      <c r="B122" s="246">
        <f>ช่องคีย์!FK8</f>
        <v>0</v>
      </c>
      <c r="C122" s="246">
        <f>ช่องคีย์!FL8</f>
        <v>0</v>
      </c>
      <c r="D122" s="246">
        <f>ช่องคีย์!FM8</f>
        <v>0</v>
      </c>
      <c r="E122" s="246">
        <f>ช่องคีย์!FN8</f>
        <v>0</v>
      </c>
      <c r="F122" s="246">
        <f>ช่องคีย์!FO8</f>
        <v>0</v>
      </c>
      <c r="G122" s="246">
        <f>ช่องคีย์!FP8</f>
        <v>0</v>
      </c>
      <c r="H122" s="246">
        <f>ช่องคีย์!FQ8</f>
        <v>0</v>
      </c>
      <c r="I122" s="246">
        <f>ช่องคีย์!FR8</f>
        <v>0</v>
      </c>
      <c r="J122" s="246">
        <f>ช่องคีย์!FS8</f>
        <v>0</v>
      </c>
      <c r="K122" s="247">
        <f t="shared" si="8"/>
        <v>0</v>
      </c>
    </row>
    <row r="123" spans="1:11" ht="24.6">
      <c r="A123" s="169" t="s">
        <v>219</v>
      </c>
      <c r="B123" s="246">
        <f>ช่องคีย์!DW8</f>
        <v>0</v>
      </c>
      <c r="C123" s="246">
        <f>ช่องคีย์!DX8</f>
        <v>0</v>
      </c>
      <c r="D123" s="246">
        <f>ช่องคีย์!DY8</f>
        <v>0</v>
      </c>
      <c r="E123" s="246">
        <f>ช่องคีย์!DZ8</f>
        <v>0</v>
      </c>
      <c r="F123" s="246">
        <f>ช่องคีย์!EA8</f>
        <v>0</v>
      </c>
      <c r="G123" s="246">
        <f>ช่องคีย์!EB8</f>
        <v>0</v>
      </c>
      <c r="H123" s="246">
        <f>ช่องคีย์!EC8</f>
        <v>142</v>
      </c>
      <c r="I123" s="246">
        <f>ช่องคีย์!ED8</f>
        <v>0</v>
      </c>
      <c r="J123" s="246">
        <f>ช่องคีย์!EE8</f>
        <v>0</v>
      </c>
      <c r="K123" s="247">
        <f t="shared" si="8"/>
        <v>0</v>
      </c>
    </row>
    <row r="124" spans="1:11" ht="24.6">
      <c r="A124" s="169" t="s">
        <v>327</v>
      </c>
      <c r="B124" s="246">
        <f>ช่องคีย์!CI8</f>
        <v>0</v>
      </c>
      <c r="C124" s="414">
        <f>ช่องคีย์!CJ8</f>
        <v>0</v>
      </c>
      <c r="D124" s="246">
        <f>ช่องคีย์!CK8</f>
        <v>0</v>
      </c>
      <c r="E124" s="246">
        <f>ช่องคีย์!CL8</f>
        <v>0</v>
      </c>
      <c r="F124" s="246">
        <f>ช่องคีย์!CM8</f>
        <v>0</v>
      </c>
      <c r="G124" s="246">
        <f>ช่องคีย์!CN8</f>
        <v>0</v>
      </c>
      <c r="H124" s="414">
        <f>ช่องคีย์!CO8</f>
        <v>0</v>
      </c>
      <c r="I124" s="414">
        <f>ช่องคีย์!CP8</f>
        <v>0</v>
      </c>
      <c r="J124" s="246">
        <f>ช่องคีย์!CQ8</f>
        <v>0</v>
      </c>
      <c r="K124" s="247">
        <f t="shared" si="8"/>
        <v>0</v>
      </c>
    </row>
    <row r="125" spans="1:11" ht="24.6">
      <c r="A125" s="241" t="s">
        <v>32</v>
      </c>
      <c r="B125" s="246">
        <f t="shared" ref="B125:G125" si="9">SUM(B109:B123)</f>
        <v>1128</v>
      </c>
      <c r="C125" s="246">
        <f t="shared" si="9"/>
        <v>14</v>
      </c>
      <c r="D125" s="246">
        <f t="shared" si="9"/>
        <v>20</v>
      </c>
      <c r="E125" s="246">
        <f t="shared" si="9"/>
        <v>0</v>
      </c>
      <c r="F125" s="246">
        <f t="shared" si="9"/>
        <v>0</v>
      </c>
      <c r="G125" s="246">
        <f t="shared" si="9"/>
        <v>20</v>
      </c>
      <c r="H125" s="246"/>
      <c r="I125" s="246">
        <f>SUM(I109:I123)</f>
        <v>1142</v>
      </c>
      <c r="J125" s="169">
        <f>SUM(J109:J123)</f>
        <v>117</v>
      </c>
      <c r="K125" s="218">
        <f>SUM(K109:K123)</f>
        <v>200000</v>
      </c>
    </row>
    <row r="126" spans="1:11" ht="24.6">
      <c r="A126" s="222"/>
      <c r="B126" s="222"/>
      <c r="C126" s="222"/>
      <c r="D126" s="222"/>
      <c r="E126" s="222"/>
      <c r="F126" s="222"/>
      <c r="G126" s="222"/>
      <c r="H126" s="222"/>
      <c r="I126" s="222"/>
    </row>
    <row r="127" spans="1:11" ht="24.6">
      <c r="A127" s="1267" t="s">
        <v>370</v>
      </c>
      <c r="B127" s="1267"/>
      <c r="C127" s="1267"/>
      <c r="D127" s="1267"/>
      <c r="E127" s="1267"/>
      <c r="F127" s="1267"/>
      <c r="G127" s="1267"/>
      <c r="H127" s="1267"/>
      <c r="I127" s="1267"/>
    </row>
    <row r="128" spans="1:11" ht="24.6">
      <c r="A128" s="1267" t="s">
        <v>374</v>
      </c>
      <c r="B128" s="1267"/>
      <c r="C128" s="1267"/>
      <c r="D128" s="1267"/>
      <c r="E128" s="1267"/>
      <c r="F128" s="1267"/>
      <c r="G128" s="1267"/>
      <c r="H128" s="1267"/>
      <c r="I128" s="1267"/>
    </row>
    <row r="129" spans="1:11" ht="24.6">
      <c r="A129" s="1268" t="s">
        <v>37</v>
      </c>
      <c r="B129" s="1268"/>
      <c r="C129" s="1268"/>
      <c r="D129" s="1268"/>
      <c r="E129" s="1268"/>
      <c r="F129" s="1268"/>
      <c r="G129" s="1268"/>
      <c r="H129" s="1268"/>
      <c r="I129" s="1268"/>
    </row>
    <row r="130" spans="1:11" ht="24.6">
      <c r="A130" s="243" t="s">
        <v>1</v>
      </c>
      <c r="B130" s="243" t="s">
        <v>2</v>
      </c>
      <c r="C130" s="1269" t="s">
        <v>3</v>
      </c>
      <c r="D130" s="1270"/>
      <c r="E130" s="1270"/>
      <c r="F130" s="1270"/>
      <c r="G130" s="1270"/>
      <c r="H130" s="1271"/>
      <c r="I130" s="238"/>
      <c r="J130" s="243"/>
      <c r="K130" s="243"/>
    </row>
    <row r="131" spans="1:11" ht="24.6">
      <c r="A131" s="244"/>
      <c r="B131" s="166" t="s">
        <v>4</v>
      </c>
      <c r="C131" s="166" t="s">
        <v>5</v>
      </c>
      <c r="D131" s="166" t="s">
        <v>6</v>
      </c>
      <c r="E131" s="166" t="s">
        <v>7</v>
      </c>
      <c r="F131" s="166" t="s">
        <v>8</v>
      </c>
      <c r="G131" s="166" t="s">
        <v>9</v>
      </c>
      <c r="H131" s="166" t="s">
        <v>10</v>
      </c>
      <c r="I131" s="166" t="s">
        <v>11</v>
      </c>
      <c r="J131" s="166" t="s">
        <v>205</v>
      </c>
      <c r="K131" s="166" t="s">
        <v>204</v>
      </c>
    </row>
    <row r="132" spans="1:11" ht="24.6">
      <c r="A132" s="244"/>
      <c r="B132" s="166" t="s">
        <v>12</v>
      </c>
      <c r="C132" s="166" t="s">
        <v>13</v>
      </c>
      <c r="D132" s="166" t="s">
        <v>14</v>
      </c>
      <c r="E132" s="166" t="s">
        <v>15</v>
      </c>
      <c r="F132" s="166" t="s">
        <v>16</v>
      </c>
      <c r="G132" s="166" t="s">
        <v>17</v>
      </c>
      <c r="H132" s="166" t="s">
        <v>18</v>
      </c>
      <c r="I132" s="166" t="s">
        <v>19</v>
      </c>
      <c r="J132" s="166" t="s">
        <v>206</v>
      </c>
      <c r="K132" s="166"/>
    </row>
    <row r="133" spans="1:11" ht="24.6">
      <c r="A133" s="245"/>
      <c r="B133" s="245"/>
      <c r="C133" s="168" t="s">
        <v>12</v>
      </c>
      <c r="D133" s="168" t="s">
        <v>12</v>
      </c>
      <c r="E133" s="168" t="s">
        <v>12</v>
      </c>
      <c r="F133" s="168" t="s">
        <v>12</v>
      </c>
      <c r="G133" s="168" t="s">
        <v>12</v>
      </c>
      <c r="H133" s="168" t="s">
        <v>20</v>
      </c>
      <c r="I133" s="245"/>
      <c r="J133" s="168" t="s">
        <v>203</v>
      </c>
      <c r="K133" s="168"/>
    </row>
    <row r="134" spans="1:11" ht="24.6">
      <c r="A134" s="169" t="s">
        <v>21</v>
      </c>
      <c r="B134" s="246">
        <f>ช่องคีย์!B9</f>
        <v>0</v>
      </c>
      <c r="C134" s="246">
        <f>ช่องคีย์!C9</f>
        <v>0</v>
      </c>
      <c r="D134" s="246">
        <f>ช่องคีย์!D9</f>
        <v>0</v>
      </c>
      <c r="E134" s="246">
        <f>ช่องคีย์!E9</f>
        <v>0</v>
      </c>
      <c r="F134" s="246">
        <f>ช่องคีย์!F9</f>
        <v>0</v>
      </c>
      <c r="G134" s="246">
        <f>ช่องคีย์!G9</f>
        <v>0</v>
      </c>
      <c r="H134" s="246">
        <f>ช่องคีย์!H9</f>
        <v>621</v>
      </c>
      <c r="I134" s="246">
        <f>ช่องคีย์!I9</f>
        <v>0</v>
      </c>
      <c r="J134" s="246">
        <f>ช่องคีย์!J9</f>
        <v>0</v>
      </c>
      <c r="K134" s="249">
        <f>+G134*H134</f>
        <v>0</v>
      </c>
    </row>
    <row r="135" spans="1:11" ht="24.6">
      <c r="A135" s="169" t="s">
        <v>261</v>
      </c>
      <c r="B135" s="246"/>
      <c r="C135" s="246"/>
      <c r="D135" s="246"/>
      <c r="E135" s="246"/>
      <c r="F135" s="246"/>
      <c r="G135" s="246"/>
      <c r="H135" s="246"/>
      <c r="I135" s="246"/>
      <c r="J135" s="246"/>
      <c r="K135" s="249">
        <f t="shared" ref="K135:K149" si="10">+G135*H135</f>
        <v>0</v>
      </c>
    </row>
    <row r="136" spans="1:11" ht="24.6">
      <c r="A136" s="169" t="s">
        <v>309</v>
      </c>
      <c r="B136" s="246">
        <f>ช่องคีย์!DC9</f>
        <v>0</v>
      </c>
      <c r="C136" s="246">
        <f>ช่องคีย์!DD9</f>
        <v>0</v>
      </c>
      <c r="D136" s="246">
        <f>ช่องคีย์!DE9</f>
        <v>0</v>
      </c>
      <c r="E136" s="246">
        <f>ช่องคีย์!DF9</f>
        <v>0</v>
      </c>
      <c r="F136" s="246">
        <f>ช่องคีย์!DG9</f>
        <v>0</v>
      </c>
      <c r="G136" s="246">
        <f>ช่องคีย์!DH9</f>
        <v>0</v>
      </c>
      <c r="H136" s="246">
        <f>ช่องคีย์!DI9</f>
        <v>0</v>
      </c>
      <c r="I136" s="246">
        <f>ช่องคีย์!DJ9</f>
        <v>0</v>
      </c>
      <c r="J136" s="246">
        <f>ช่องคีย์!DK9</f>
        <v>0</v>
      </c>
      <c r="K136" s="249">
        <f t="shared" si="10"/>
        <v>0</v>
      </c>
    </row>
    <row r="137" spans="1:11" ht="24.6">
      <c r="A137" s="169" t="s">
        <v>22</v>
      </c>
      <c r="B137" s="246">
        <f>ช่องคีย์!L9</f>
        <v>794</v>
      </c>
      <c r="C137" s="246">
        <f>ช่องคีย์!M9</f>
        <v>1201</v>
      </c>
      <c r="D137" s="246">
        <f>ช่องคีย์!N9</f>
        <v>0</v>
      </c>
      <c r="E137" s="246">
        <f>ช่องคีย์!O9</f>
        <v>0</v>
      </c>
      <c r="F137" s="246">
        <f>ช่องคีย์!P9</f>
        <v>0</v>
      </c>
      <c r="G137" s="246">
        <f>ช่องคีย์!Q9</f>
        <v>0</v>
      </c>
      <c r="H137" s="246">
        <f>ช่องคีย์!R9</f>
        <v>0</v>
      </c>
      <c r="I137" s="246">
        <f>ช่องคีย์!S9</f>
        <v>1995</v>
      </c>
      <c r="J137" s="246">
        <f>ช่องคีย์!T9</f>
        <v>142</v>
      </c>
      <c r="K137" s="249">
        <f t="shared" si="10"/>
        <v>0</v>
      </c>
    </row>
    <row r="138" spans="1:11" ht="24.6">
      <c r="A138" s="169" t="s">
        <v>263</v>
      </c>
      <c r="B138" s="246"/>
      <c r="C138" s="246"/>
      <c r="D138" s="246"/>
      <c r="E138" s="246"/>
      <c r="F138" s="246"/>
      <c r="G138" s="246"/>
      <c r="H138" s="246"/>
      <c r="I138" s="246"/>
      <c r="J138" s="246"/>
      <c r="K138" s="249">
        <f t="shared" si="10"/>
        <v>0</v>
      </c>
    </row>
    <row r="139" spans="1:11" ht="24.6">
      <c r="A139" s="169" t="s">
        <v>216</v>
      </c>
      <c r="B139" s="246">
        <f>ช่องคีย์!AF9</f>
        <v>0</v>
      </c>
      <c r="C139" s="246">
        <f>ช่องคีย์!AG9</f>
        <v>0</v>
      </c>
      <c r="D139" s="246">
        <f>ช่องคีย์!AH9</f>
        <v>0</v>
      </c>
      <c r="E139" s="246">
        <f>ช่องคีย์!AI9</f>
        <v>0</v>
      </c>
      <c r="F139" s="246">
        <f>ช่องคีย์!AJ9</f>
        <v>0</v>
      </c>
      <c r="G139" s="246">
        <f>ช่องคีย์!AK9</f>
        <v>0</v>
      </c>
      <c r="H139" s="246">
        <f>ช่องคีย์!AL9</f>
        <v>720</v>
      </c>
      <c r="I139" s="246">
        <f>ช่องคีย์!AM9</f>
        <v>0</v>
      </c>
      <c r="J139" s="246">
        <f>ช่องคีย์!AN9</f>
        <v>0</v>
      </c>
      <c r="K139" s="249">
        <f t="shared" si="10"/>
        <v>0</v>
      </c>
    </row>
    <row r="140" spans="1:11" ht="24.6">
      <c r="A140" s="169" t="s">
        <v>217</v>
      </c>
      <c r="B140" s="246">
        <f>ช่องคีย์!CS9</f>
        <v>101</v>
      </c>
      <c r="C140" s="246">
        <f>ช่องคีย์!CT9</f>
        <v>0</v>
      </c>
      <c r="D140" s="246">
        <f>ช่องคีย์!CU9</f>
        <v>0</v>
      </c>
      <c r="E140" s="246">
        <f>ช่องคีย์!CV9</f>
        <v>0</v>
      </c>
      <c r="F140" s="246">
        <f>ช่องคีย์!CW9</f>
        <v>0</v>
      </c>
      <c r="G140" s="246">
        <f>ช่องคีย์!CX9</f>
        <v>46</v>
      </c>
      <c r="H140" s="246">
        <f>ช่องคีย์!CY9</f>
        <v>678</v>
      </c>
      <c r="I140" s="246">
        <f>ช่องคีย์!CZ9</f>
        <v>55</v>
      </c>
      <c r="J140" s="246">
        <f>ช่องคีย์!DA9</f>
        <v>17</v>
      </c>
      <c r="K140" s="249">
        <f t="shared" si="10"/>
        <v>31188</v>
      </c>
    </row>
    <row r="141" spans="1:11" ht="24.6">
      <c r="A141" s="169" t="s">
        <v>188</v>
      </c>
      <c r="B141" s="246">
        <f>ช่องคีย์!AP9</f>
        <v>0</v>
      </c>
      <c r="C141" s="246">
        <f>ช่องคีย์!AQ9</f>
        <v>0</v>
      </c>
      <c r="D141" s="246">
        <f>ช่องคีย์!AR9</f>
        <v>0</v>
      </c>
      <c r="E141" s="246">
        <f>ช่องคีย์!AS9</f>
        <v>0</v>
      </c>
      <c r="F141" s="246">
        <f>ช่องคีย์!AT9</f>
        <v>0</v>
      </c>
      <c r="G141" s="246">
        <f>ช่องคีย์!AU9</f>
        <v>0</v>
      </c>
      <c r="H141" s="246">
        <f>ช่องคีย์!AV9</f>
        <v>0</v>
      </c>
      <c r="I141" s="246">
        <f>ช่องคีย์!AW9</f>
        <v>0</v>
      </c>
      <c r="J141" s="169"/>
      <c r="K141" s="249">
        <f t="shared" si="10"/>
        <v>0</v>
      </c>
    </row>
    <row r="142" spans="1:11" ht="24.6">
      <c r="A142" s="169" t="s">
        <v>244</v>
      </c>
      <c r="B142" s="246">
        <f>ช่องคีย์!V9</f>
        <v>0</v>
      </c>
      <c r="C142" s="246">
        <f>ช่องคีย์!W9</f>
        <v>0</v>
      </c>
      <c r="D142" s="246">
        <f>ช่องคีย์!X9</f>
        <v>0</v>
      </c>
      <c r="E142" s="246">
        <f>ช่องคีย์!Y9</f>
        <v>0</v>
      </c>
      <c r="F142" s="246">
        <f>ช่องคีย์!Z9</f>
        <v>0</v>
      </c>
      <c r="G142" s="246">
        <f>ช่องคีย์!AA9</f>
        <v>0</v>
      </c>
      <c r="H142" s="246">
        <f>ช่องคีย์!AB9</f>
        <v>124</v>
      </c>
      <c r="I142" s="246">
        <f>ช่องคีย์!AC9</f>
        <v>0</v>
      </c>
      <c r="J142" s="246">
        <f>ช่องคีย์!AD9</f>
        <v>0</v>
      </c>
      <c r="K142" s="249">
        <f t="shared" si="10"/>
        <v>0</v>
      </c>
    </row>
    <row r="143" spans="1:11" ht="24.6">
      <c r="A143" s="169" t="s">
        <v>277</v>
      </c>
      <c r="B143" s="246">
        <f>ช่องคีย์!EG9</f>
        <v>0</v>
      </c>
      <c r="C143" s="246">
        <f>ช่องคีย์!EH9</f>
        <v>0</v>
      </c>
      <c r="D143" s="246">
        <f>ช่องคีย์!EI9</f>
        <v>0</v>
      </c>
      <c r="E143" s="246">
        <f>ช่องคีย์!EJ9</f>
        <v>0</v>
      </c>
      <c r="F143" s="246">
        <f>ช่องคีย์!EK9</f>
        <v>0</v>
      </c>
      <c r="G143" s="246">
        <f>ช่องคีย์!EL9</f>
        <v>0</v>
      </c>
      <c r="H143" s="246">
        <f>ช่องคีย์!EM9</f>
        <v>0</v>
      </c>
      <c r="I143" s="246">
        <f>ช่องคีย์!EN9</f>
        <v>0</v>
      </c>
      <c r="J143" s="246">
        <f>ช่องคีย์!EO9</f>
        <v>0</v>
      </c>
      <c r="K143" s="249">
        <f t="shared" si="10"/>
        <v>0</v>
      </c>
    </row>
    <row r="144" spans="1:11" ht="24.6">
      <c r="A144" s="169" t="s">
        <v>27</v>
      </c>
      <c r="B144" s="246">
        <f>ช่องคีย์!AZ9</f>
        <v>14</v>
      </c>
      <c r="C144" s="246">
        <f>ช่องคีย์!BA9</f>
        <v>0</v>
      </c>
      <c r="D144" s="246">
        <f>ช่องคีย์!BB9</f>
        <v>0</v>
      </c>
      <c r="E144" s="246">
        <f>ช่องคีย์!BC9</f>
        <v>0</v>
      </c>
      <c r="F144" s="246">
        <f>ช่องคีย์!BD9</f>
        <v>0</v>
      </c>
      <c r="G144" s="246">
        <f>ช่องคีย์!BE9</f>
        <v>0</v>
      </c>
      <c r="H144" s="246">
        <f>ช่องคีย์!BF9</f>
        <v>2900</v>
      </c>
      <c r="I144" s="246">
        <f>ช่องคีย์!BG9</f>
        <v>14</v>
      </c>
      <c r="J144" s="246">
        <f>ช่องคีย์!BH9</f>
        <v>6</v>
      </c>
      <c r="K144" s="249">
        <f t="shared" si="10"/>
        <v>0</v>
      </c>
    </row>
    <row r="145" spans="1:11" ht="24.6">
      <c r="A145" s="169" t="s">
        <v>28</v>
      </c>
      <c r="B145" s="246">
        <f>ช่องคีย์!BJ9</f>
        <v>567</v>
      </c>
      <c r="C145" s="246">
        <f>ช่องคีย์!BK9</f>
        <v>0</v>
      </c>
      <c r="D145" s="246">
        <f>ช่องคีย์!BL9</f>
        <v>383</v>
      </c>
      <c r="E145" s="246">
        <f>ช่องคีย์!BM9</f>
        <v>0</v>
      </c>
      <c r="F145" s="246">
        <f>ช่องคีย์!BN9</f>
        <v>0</v>
      </c>
      <c r="G145" s="246">
        <f>ช่องคีย์!BO9</f>
        <v>383</v>
      </c>
      <c r="H145" s="246">
        <f>ช่องคีย์!BP9</f>
        <v>10000</v>
      </c>
      <c r="I145" s="246">
        <f>ช่องคีย์!BV9</f>
        <v>567</v>
      </c>
      <c r="J145" s="246">
        <f>ช่องคีย์!BW9</f>
        <v>95</v>
      </c>
      <c r="K145" s="249">
        <f t="shared" si="10"/>
        <v>3830000</v>
      </c>
    </row>
    <row r="146" spans="1:11" ht="24.6">
      <c r="A146" s="169" t="s">
        <v>218</v>
      </c>
      <c r="B146" s="246">
        <f>ช่องคีย์!BY9</f>
        <v>0</v>
      </c>
      <c r="C146" s="246">
        <f>ช่องคีย์!BZ9</f>
        <v>0</v>
      </c>
      <c r="D146" s="246">
        <f>ช่องคีย์!CA9</f>
        <v>0</v>
      </c>
      <c r="E146" s="246">
        <f>ช่องคีย์!CB9</f>
        <v>0</v>
      </c>
      <c r="F146" s="246">
        <f>ช่องคีย์!CC9</f>
        <v>0</v>
      </c>
      <c r="G146" s="246">
        <f>ช่องคีย์!CD9</f>
        <v>0</v>
      </c>
      <c r="H146" s="246">
        <f>ช่องคีย์!CE9</f>
        <v>0</v>
      </c>
      <c r="I146" s="246">
        <f>ช่องคีย์!CF9</f>
        <v>0</v>
      </c>
      <c r="J146" s="246">
        <f>ช่องคีย์!CG9</f>
        <v>0</v>
      </c>
      <c r="K146" s="249">
        <f t="shared" si="10"/>
        <v>0</v>
      </c>
    </row>
    <row r="147" spans="1:11" ht="24.6">
      <c r="A147" s="169" t="s">
        <v>287</v>
      </c>
      <c r="B147" s="246">
        <f>ช่องคีย์!EQ9</f>
        <v>0</v>
      </c>
      <c r="C147" s="246">
        <f>ช่องคีย์!ER9</f>
        <v>0</v>
      </c>
      <c r="D147" s="246">
        <f>ช่องคีย์!ES9</f>
        <v>0</v>
      </c>
      <c r="E147" s="246">
        <f>ช่องคีย์!ET9</f>
        <v>0</v>
      </c>
      <c r="F147" s="246">
        <f>ช่องคีย์!EU9</f>
        <v>0</v>
      </c>
      <c r="G147" s="246">
        <f>ช่องคีย์!EV9</f>
        <v>0</v>
      </c>
      <c r="H147" s="246">
        <f>ช่องคีย์!EW9</f>
        <v>0</v>
      </c>
      <c r="I147" s="246">
        <f>ช่องคีย์!EX9</f>
        <v>0</v>
      </c>
      <c r="J147" s="246">
        <f>ช่องคีย์!EY9</f>
        <v>0</v>
      </c>
      <c r="K147" s="249">
        <f t="shared" si="10"/>
        <v>0</v>
      </c>
    </row>
    <row r="148" spans="1:11" ht="24.6">
      <c r="A148" s="169" t="s">
        <v>219</v>
      </c>
      <c r="B148" s="246">
        <f>ช่องคีย์!DW9</f>
        <v>0</v>
      </c>
      <c r="C148" s="246">
        <f>ช่องคีย์!DX9</f>
        <v>0</v>
      </c>
      <c r="D148" s="246">
        <f>ช่องคีย์!DY9</f>
        <v>0</v>
      </c>
      <c r="E148" s="246">
        <f>ช่องคีย์!DZ9</f>
        <v>0</v>
      </c>
      <c r="F148" s="246">
        <f>ช่องคีย์!EA9</f>
        <v>0</v>
      </c>
      <c r="G148" s="246">
        <f>ช่องคีย์!EB9</f>
        <v>0</v>
      </c>
      <c r="H148" s="246">
        <f>ช่องคีย์!EC9</f>
        <v>142</v>
      </c>
      <c r="I148" s="246">
        <f>ช่องคีย์!ED9</f>
        <v>0</v>
      </c>
      <c r="J148" s="246">
        <f>ช่องคีย์!EE9</f>
        <v>0</v>
      </c>
      <c r="K148" s="249">
        <f t="shared" si="10"/>
        <v>0</v>
      </c>
    </row>
    <row r="149" spans="1:11" ht="24.6">
      <c r="A149" s="169" t="s">
        <v>327</v>
      </c>
      <c r="B149" s="246">
        <f>ช่องคีย์!CI9</f>
        <v>0</v>
      </c>
      <c r="C149" s="414">
        <f>ช่องคีย์!CJ9</f>
        <v>0</v>
      </c>
      <c r="D149" s="246">
        <f>ช่องคีย์!CK9</f>
        <v>0</v>
      </c>
      <c r="E149" s="246">
        <f>ช่องคีย์!CL9</f>
        <v>0</v>
      </c>
      <c r="F149" s="246">
        <f>ช่องคีย์!CM9</f>
        <v>0</v>
      </c>
      <c r="G149" s="246">
        <f>ช่องคีย์!CN9</f>
        <v>0</v>
      </c>
      <c r="H149" s="246">
        <f>ช่องคีย์!CO9</f>
        <v>0</v>
      </c>
      <c r="I149" s="414">
        <f>ช่องคีย์!CP9</f>
        <v>0</v>
      </c>
      <c r="J149" s="246">
        <f>ช่องคีย์!CQ9</f>
        <v>0</v>
      </c>
      <c r="K149" s="249">
        <f t="shared" si="10"/>
        <v>0</v>
      </c>
    </row>
    <row r="150" spans="1:11" ht="24.6">
      <c r="A150" s="241" t="s">
        <v>32</v>
      </c>
      <c r="B150" s="246">
        <f t="shared" ref="B150:G150" si="11">SUM(B134:B148)</f>
        <v>1476</v>
      </c>
      <c r="C150" s="246">
        <f t="shared" si="11"/>
        <v>1201</v>
      </c>
      <c r="D150" s="246">
        <f t="shared" si="11"/>
        <v>383</v>
      </c>
      <c r="E150" s="246">
        <f t="shared" si="11"/>
        <v>0</v>
      </c>
      <c r="F150" s="246">
        <f t="shared" si="11"/>
        <v>0</v>
      </c>
      <c r="G150" s="246">
        <f t="shared" si="11"/>
        <v>429</v>
      </c>
      <c r="H150" s="246"/>
      <c r="I150" s="246">
        <f>SUM(I134:I148)</f>
        <v>2631</v>
      </c>
      <c r="J150" s="169">
        <f>SUM(J134:J148)</f>
        <v>260</v>
      </c>
      <c r="K150" s="218">
        <f>SUM(K134:K148)</f>
        <v>3861188</v>
      </c>
    </row>
    <row r="151" spans="1:11" ht="24.6">
      <c r="A151" s="236"/>
      <c r="B151" s="250"/>
      <c r="C151" s="250"/>
      <c r="D151" s="250"/>
      <c r="E151" s="250"/>
      <c r="F151" s="250"/>
      <c r="G151" s="250"/>
      <c r="H151" s="250"/>
      <c r="I151" s="250"/>
      <c r="K151" s="232"/>
    </row>
    <row r="152" spans="1:11" ht="24.6">
      <c r="A152" s="1267" t="s">
        <v>370</v>
      </c>
      <c r="B152" s="1267"/>
      <c r="C152" s="1267"/>
      <c r="D152" s="1267"/>
      <c r="E152" s="1267"/>
      <c r="F152" s="1267"/>
      <c r="G152" s="1267"/>
      <c r="H152" s="1267"/>
      <c r="I152" s="1267"/>
    </row>
    <row r="153" spans="1:11" ht="24.6">
      <c r="A153" s="1267" t="s">
        <v>374</v>
      </c>
      <c r="B153" s="1267"/>
      <c r="C153" s="1267"/>
      <c r="D153" s="1267"/>
      <c r="E153" s="1267"/>
      <c r="F153" s="1267"/>
      <c r="G153" s="1267"/>
      <c r="H153" s="1267"/>
      <c r="I153" s="1267"/>
    </row>
    <row r="154" spans="1:11" ht="24.6">
      <c r="A154" s="1268" t="s">
        <v>38</v>
      </c>
      <c r="B154" s="1268"/>
      <c r="C154" s="1268"/>
      <c r="D154" s="1268"/>
      <c r="E154" s="1268"/>
      <c r="F154" s="1268"/>
      <c r="G154" s="1268"/>
      <c r="H154" s="1268"/>
      <c r="I154" s="1268"/>
    </row>
    <row r="155" spans="1:11" ht="24.6">
      <c r="A155" s="243" t="s">
        <v>1</v>
      </c>
      <c r="B155" s="243" t="s">
        <v>2</v>
      </c>
      <c r="C155" s="1269" t="s">
        <v>3</v>
      </c>
      <c r="D155" s="1270"/>
      <c r="E155" s="1270"/>
      <c r="F155" s="1270"/>
      <c r="G155" s="1270"/>
      <c r="H155" s="1271"/>
      <c r="I155" s="238"/>
      <c r="J155" s="243"/>
      <c r="K155" s="243"/>
    </row>
    <row r="156" spans="1:11" ht="24.6">
      <c r="A156" s="244"/>
      <c r="B156" s="166" t="s">
        <v>4</v>
      </c>
      <c r="C156" s="166" t="s">
        <v>5</v>
      </c>
      <c r="D156" s="166" t="s">
        <v>6</v>
      </c>
      <c r="E156" s="166" t="s">
        <v>7</v>
      </c>
      <c r="F156" s="166" t="s">
        <v>8</v>
      </c>
      <c r="G156" s="166" t="s">
        <v>9</v>
      </c>
      <c r="H156" s="166" t="s">
        <v>10</v>
      </c>
      <c r="I156" s="166" t="s">
        <v>11</v>
      </c>
      <c r="J156" s="166" t="s">
        <v>205</v>
      </c>
      <c r="K156" s="166" t="s">
        <v>204</v>
      </c>
    </row>
    <row r="157" spans="1:11" ht="24.6">
      <c r="A157" s="244"/>
      <c r="B157" s="166" t="s">
        <v>12</v>
      </c>
      <c r="C157" s="166" t="s">
        <v>13</v>
      </c>
      <c r="D157" s="166" t="s">
        <v>14</v>
      </c>
      <c r="E157" s="166" t="s">
        <v>15</v>
      </c>
      <c r="F157" s="166" t="s">
        <v>16</v>
      </c>
      <c r="G157" s="166" t="s">
        <v>17</v>
      </c>
      <c r="H157" s="166" t="s">
        <v>18</v>
      </c>
      <c r="I157" s="166" t="s">
        <v>19</v>
      </c>
      <c r="J157" s="166" t="s">
        <v>206</v>
      </c>
      <c r="K157" s="166"/>
    </row>
    <row r="158" spans="1:11" ht="24.6">
      <c r="A158" s="245"/>
      <c r="B158" s="245"/>
      <c r="C158" s="168" t="s">
        <v>12</v>
      </c>
      <c r="D158" s="168" t="s">
        <v>12</v>
      </c>
      <c r="E158" s="168" t="s">
        <v>12</v>
      </c>
      <c r="F158" s="168" t="s">
        <v>12</v>
      </c>
      <c r="G158" s="168" t="s">
        <v>12</v>
      </c>
      <c r="H158" s="168" t="s">
        <v>20</v>
      </c>
      <c r="I158" s="245"/>
      <c r="J158" s="168" t="s">
        <v>203</v>
      </c>
      <c r="K158" s="168"/>
    </row>
    <row r="159" spans="1:11" ht="24.6">
      <c r="A159" s="169" t="s">
        <v>21</v>
      </c>
      <c r="B159" s="246">
        <f>ช่องคีย์!B10</f>
        <v>0</v>
      </c>
      <c r="C159" s="246">
        <f>ช่องคีย์!C10</f>
        <v>0</v>
      </c>
      <c r="D159" s="246">
        <f>ช่องคีย์!D10</f>
        <v>0</v>
      </c>
      <c r="E159" s="246">
        <f>ช่องคีย์!E10</f>
        <v>0</v>
      </c>
      <c r="F159" s="246">
        <f>ช่องคีย์!F10</f>
        <v>0</v>
      </c>
      <c r="G159" s="246">
        <f>ช่องคีย์!G10</f>
        <v>0</v>
      </c>
      <c r="H159" s="246">
        <f>ช่องคีย์!H10</f>
        <v>621</v>
      </c>
      <c r="I159" s="246">
        <f>ช่องคีย์!I10</f>
        <v>0</v>
      </c>
      <c r="J159" s="246">
        <f>ช่องคีย์!J10</f>
        <v>0</v>
      </c>
      <c r="K159" s="247">
        <f>+G159*H159</f>
        <v>0</v>
      </c>
    </row>
    <row r="160" spans="1:11" ht="24.6">
      <c r="A160" s="169" t="s">
        <v>261</v>
      </c>
      <c r="B160" s="246"/>
      <c r="C160" s="246"/>
      <c r="D160" s="246"/>
      <c r="E160" s="246"/>
      <c r="F160" s="246"/>
      <c r="G160" s="246"/>
      <c r="H160" s="246"/>
      <c r="I160" s="246"/>
      <c r="J160" s="246"/>
      <c r="K160" s="247">
        <f t="shared" ref="K160:K176" si="12">+G160*H160</f>
        <v>0</v>
      </c>
    </row>
    <row r="161" spans="1:11" ht="24.6">
      <c r="A161" s="169" t="s">
        <v>262</v>
      </c>
      <c r="B161" s="246"/>
      <c r="C161" s="246"/>
      <c r="D161" s="246"/>
      <c r="E161" s="246"/>
      <c r="F161" s="246"/>
      <c r="G161" s="246"/>
      <c r="H161" s="246"/>
      <c r="I161" s="246"/>
      <c r="J161" s="246"/>
      <c r="K161" s="247">
        <f t="shared" si="12"/>
        <v>0</v>
      </c>
    </row>
    <row r="162" spans="1:11" ht="24.6">
      <c r="A162" s="169" t="s">
        <v>22</v>
      </c>
      <c r="B162" s="246">
        <f>ช่องคีย์!L10</f>
        <v>472</v>
      </c>
      <c r="C162" s="246">
        <f>ช่องคีย์!M10</f>
        <v>117</v>
      </c>
      <c r="D162" s="246">
        <f>ช่องคีย์!N10</f>
        <v>0</v>
      </c>
      <c r="E162" s="246">
        <f>ช่องคีย์!O10</f>
        <v>0</v>
      </c>
      <c r="F162" s="246">
        <f>ช่องคีย์!P10</f>
        <v>0</v>
      </c>
      <c r="G162" s="246">
        <f>ช่องคีย์!Q10</f>
        <v>103</v>
      </c>
      <c r="H162" s="246">
        <f>ช่องคีย์!R10</f>
        <v>621</v>
      </c>
      <c r="I162" s="246">
        <f>ช่องคีย์!S10</f>
        <v>486</v>
      </c>
      <c r="J162" s="246">
        <f>ช่องคีย์!T10</f>
        <v>49</v>
      </c>
      <c r="K162" s="247">
        <f t="shared" si="12"/>
        <v>63963</v>
      </c>
    </row>
    <row r="163" spans="1:11" ht="24.6">
      <c r="A163" s="169" t="s">
        <v>263</v>
      </c>
      <c r="B163" s="246"/>
      <c r="C163" s="246"/>
      <c r="D163" s="246"/>
      <c r="E163" s="246"/>
      <c r="F163" s="246"/>
      <c r="G163" s="246"/>
      <c r="H163" s="246"/>
      <c r="I163" s="246"/>
      <c r="J163" s="246"/>
      <c r="K163" s="247">
        <f t="shared" si="12"/>
        <v>0</v>
      </c>
    </row>
    <row r="164" spans="1:11" ht="24.6">
      <c r="A164" s="169" t="s">
        <v>216</v>
      </c>
      <c r="B164" s="246">
        <f>ช่องคีย์!AF10</f>
        <v>0</v>
      </c>
      <c r="C164" s="246">
        <f>ช่องคีย์!AG10</f>
        <v>0</v>
      </c>
      <c r="D164" s="246">
        <f>ช่องคีย์!AH10</f>
        <v>0</v>
      </c>
      <c r="E164" s="246">
        <f>ช่องคีย์!AI10</f>
        <v>0</v>
      </c>
      <c r="F164" s="246">
        <f>ช่องคีย์!AJ10</f>
        <v>0</v>
      </c>
      <c r="G164" s="246">
        <f>ช่องคีย์!AK10</f>
        <v>0</v>
      </c>
      <c r="H164" s="246">
        <f>ช่องคีย์!AL10</f>
        <v>720</v>
      </c>
      <c r="I164" s="246">
        <f>ช่องคีย์!AM10</f>
        <v>0</v>
      </c>
      <c r="J164" s="246">
        <f>ช่องคีย์!AN10</f>
        <v>0</v>
      </c>
      <c r="K164" s="247">
        <f t="shared" si="12"/>
        <v>0</v>
      </c>
    </row>
    <row r="165" spans="1:11" ht="24.6">
      <c r="A165" s="169" t="s">
        <v>217</v>
      </c>
      <c r="B165" s="246">
        <f>ช่องคีย์!CS10</f>
        <v>0</v>
      </c>
      <c r="C165" s="246">
        <f>ช่องคีย์!CT10</f>
        <v>0</v>
      </c>
      <c r="D165" s="246">
        <f>ช่องคีย์!CU10</f>
        <v>0</v>
      </c>
      <c r="E165" s="246">
        <f>ช่องคีย์!CV10</f>
        <v>0</v>
      </c>
      <c r="F165" s="246">
        <f>ช่องคีย์!CW10</f>
        <v>0</v>
      </c>
      <c r="G165" s="246">
        <f>ช่องคีย์!CX10</f>
        <v>0</v>
      </c>
      <c r="H165" s="246">
        <f>ช่องคีย์!CY10</f>
        <v>678</v>
      </c>
      <c r="I165" s="246">
        <f>ช่องคีย์!CZ10</f>
        <v>0</v>
      </c>
      <c r="J165" s="246">
        <f>ช่องคีย์!DA10</f>
        <v>0</v>
      </c>
      <c r="K165" s="247">
        <f t="shared" si="12"/>
        <v>0</v>
      </c>
    </row>
    <row r="166" spans="1:11" ht="24.6">
      <c r="A166" s="169" t="s">
        <v>188</v>
      </c>
      <c r="B166" s="246">
        <f>ช่องคีย์!AP10</f>
        <v>0</v>
      </c>
      <c r="C166" s="246">
        <f>ช่องคีย์!AQ10</f>
        <v>0</v>
      </c>
      <c r="D166" s="246">
        <f>ช่องคีย์!AR10</f>
        <v>0</v>
      </c>
      <c r="E166" s="246">
        <f>ช่องคีย์!AS10</f>
        <v>0</v>
      </c>
      <c r="F166" s="246">
        <f>ช่องคีย์!AT10</f>
        <v>0</v>
      </c>
      <c r="G166" s="246">
        <f>ช่องคีย์!AU10</f>
        <v>0</v>
      </c>
      <c r="H166" s="246">
        <f>ช่องคีย์!AV10</f>
        <v>0</v>
      </c>
      <c r="I166" s="246">
        <f>ช่องคีย์!AW10</f>
        <v>0</v>
      </c>
      <c r="J166" s="169"/>
      <c r="K166" s="247">
        <f t="shared" si="12"/>
        <v>0</v>
      </c>
    </row>
    <row r="167" spans="1:11" ht="24.6">
      <c r="A167" s="169" t="s">
        <v>244</v>
      </c>
      <c r="B167" s="246">
        <f>ช่องคีย์!V10</f>
        <v>0</v>
      </c>
      <c r="C167" s="246">
        <f>ช่องคีย์!W10</f>
        <v>0</v>
      </c>
      <c r="D167" s="246">
        <f>ช่องคีย์!X10</f>
        <v>0</v>
      </c>
      <c r="E167" s="246">
        <f>ช่องคีย์!Y10</f>
        <v>0</v>
      </c>
      <c r="F167" s="246">
        <f>ช่องคีย์!Z10</f>
        <v>0</v>
      </c>
      <c r="G167" s="246">
        <f>ช่องคีย์!AA10</f>
        <v>0</v>
      </c>
      <c r="H167" s="246">
        <f>ช่องคีย์!AB10</f>
        <v>124</v>
      </c>
      <c r="I167" s="246">
        <f>ช่องคีย์!AC10</f>
        <v>0</v>
      </c>
      <c r="J167" s="246">
        <f>ช่องคีย์!AD10</f>
        <v>0</v>
      </c>
      <c r="K167" s="247">
        <f t="shared" si="12"/>
        <v>0</v>
      </c>
    </row>
    <row r="168" spans="1:11" ht="24.6">
      <c r="A168" s="169" t="s">
        <v>277</v>
      </c>
      <c r="B168" s="246">
        <f>ช่องคีย์!EG10</f>
        <v>0</v>
      </c>
      <c r="C168" s="246">
        <f>ช่องคีย์!EH10</f>
        <v>0</v>
      </c>
      <c r="D168" s="246">
        <f>ช่องคีย์!EI10</f>
        <v>0</v>
      </c>
      <c r="E168" s="246">
        <f>ช่องคีย์!EJ10</f>
        <v>0</v>
      </c>
      <c r="F168" s="246">
        <f>ช่องคีย์!EK10</f>
        <v>0</v>
      </c>
      <c r="G168" s="246">
        <f>ช่องคีย์!EL10</f>
        <v>0</v>
      </c>
      <c r="H168" s="246">
        <f>ช่องคีย์!EM10</f>
        <v>0</v>
      </c>
      <c r="I168" s="246">
        <f>ช่องคีย์!EN10</f>
        <v>0</v>
      </c>
      <c r="J168" s="246">
        <f>ช่องคีย์!EO10</f>
        <v>0</v>
      </c>
      <c r="K168" s="247">
        <f t="shared" si="12"/>
        <v>0</v>
      </c>
    </row>
    <row r="169" spans="1:11" ht="24.6">
      <c r="A169" s="169" t="s">
        <v>27</v>
      </c>
      <c r="B169" s="246">
        <f>ช่องคีย์!AZ10</f>
        <v>83</v>
      </c>
      <c r="C169" s="246">
        <f>ช่องคีย์!BA10</f>
        <v>5</v>
      </c>
      <c r="D169" s="246">
        <f>ช่องคีย์!BB10</f>
        <v>0</v>
      </c>
      <c r="E169" s="246">
        <f>ช่องคีย์!BC10</f>
        <v>0</v>
      </c>
      <c r="F169" s="246">
        <f>ช่องคีย์!BD10</f>
        <v>0</v>
      </c>
      <c r="G169" s="246">
        <f>ช่องคีย์!BE10</f>
        <v>0</v>
      </c>
      <c r="H169" s="246">
        <f>ช่องคีย์!BF10</f>
        <v>2900</v>
      </c>
      <c r="I169" s="246">
        <f>ช่องคีย์!BG10</f>
        <v>88</v>
      </c>
      <c r="J169" s="246">
        <f>ช่องคีย์!BH10</f>
        <v>108</v>
      </c>
      <c r="K169" s="247">
        <f t="shared" si="12"/>
        <v>0</v>
      </c>
    </row>
    <row r="170" spans="1:11" ht="24.6">
      <c r="A170" s="169" t="s">
        <v>28</v>
      </c>
      <c r="B170" s="246">
        <f>ช่องคีย์!BJ10</f>
        <v>1500</v>
      </c>
      <c r="C170" s="246">
        <f>ช่องคีย์!BK10</f>
        <v>13</v>
      </c>
      <c r="D170" s="246">
        <f>ช่องคีย์!BL10</f>
        <v>500</v>
      </c>
      <c r="E170" s="246">
        <f>ช่องคีย์!BM10</f>
        <v>0</v>
      </c>
      <c r="F170" s="246">
        <f>ช่องคีย์!BN10</f>
        <v>0</v>
      </c>
      <c r="G170" s="246">
        <f>ช่องคีย์!BO10</f>
        <v>500</v>
      </c>
      <c r="H170" s="246">
        <f>ช่องคีย์!BP10</f>
        <v>10000</v>
      </c>
      <c r="I170" s="246">
        <f>ช่องคีย์!BV10</f>
        <v>1513</v>
      </c>
      <c r="J170" s="246">
        <f>ช่องคีย์!BW10</f>
        <v>195</v>
      </c>
      <c r="K170" s="247">
        <f t="shared" si="12"/>
        <v>5000000</v>
      </c>
    </row>
    <row r="171" spans="1:11" ht="24.6">
      <c r="A171" s="169" t="s">
        <v>218</v>
      </c>
      <c r="B171" s="246">
        <f>ช่องคีย์!BY10</f>
        <v>0</v>
      </c>
      <c r="C171" s="246">
        <f>ช่องคีย์!BZ10</f>
        <v>0</v>
      </c>
      <c r="D171" s="246">
        <f>ช่องคีย์!CA10</f>
        <v>0</v>
      </c>
      <c r="E171" s="246">
        <f>ช่องคีย์!CB10</f>
        <v>0</v>
      </c>
      <c r="F171" s="246">
        <f>ช่องคีย์!CC10</f>
        <v>0</v>
      </c>
      <c r="G171" s="246">
        <f>ช่องคีย์!CD10</f>
        <v>0</v>
      </c>
      <c r="H171" s="246">
        <f>ช่องคีย์!CE10</f>
        <v>0</v>
      </c>
      <c r="I171" s="246">
        <f>ช่องคีย์!CF10</f>
        <v>0</v>
      </c>
      <c r="J171" s="246">
        <f>ช่องคีย์!CG10</f>
        <v>0</v>
      </c>
      <c r="K171" s="247">
        <f t="shared" si="12"/>
        <v>0</v>
      </c>
    </row>
    <row r="172" spans="1:11" ht="24.6">
      <c r="A172" s="169" t="s">
        <v>190</v>
      </c>
      <c r="B172" s="246">
        <f>ช่องคีย์!FK10</f>
        <v>0</v>
      </c>
      <c r="C172" s="246"/>
      <c r="D172" s="246"/>
      <c r="E172" s="246"/>
      <c r="F172" s="246"/>
      <c r="G172" s="246"/>
      <c r="H172" s="246"/>
      <c r="I172" s="246"/>
      <c r="J172" s="169"/>
      <c r="K172" s="247">
        <f t="shared" si="12"/>
        <v>0</v>
      </c>
    </row>
    <row r="173" spans="1:11" ht="24.6">
      <c r="A173" s="169" t="s">
        <v>219</v>
      </c>
      <c r="B173" s="246">
        <f>ช่องคีย์!DW10</f>
        <v>0</v>
      </c>
      <c r="C173" s="246">
        <f>ช่องคีย์!DX10</f>
        <v>0</v>
      </c>
      <c r="D173" s="246">
        <f>ช่องคีย์!DY10</f>
        <v>0</v>
      </c>
      <c r="E173" s="246">
        <f>ช่องคีย์!DZ10</f>
        <v>0</v>
      </c>
      <c r="F173" s="246">
        <f>ช่องคีย์!EA10</f>
        <v>0</v>
      </c>
      <c r="G173" s="246">
        <f>ช่องคีย์!EB10</f>
        <v>0</v>
      </c>
      <c r="H173" s="246">
        <f>ช่องคีย์!EC10</f>
        <v>142</v>
      </c>
      <c r="I173" s="246">
        <f>ช่องคีย์!ED10</f>
        <v>0</v>
      </c>
      <c r="J173" s="246">
        <f>ช่องคีย์!EE10</f>
        <v>0</v>
      </c>
      <c r="K173" s="247">
        <f t="shared" si="12"/>
        <v>0</v>
      </c>
    </row>
    <row r="174" spans="1:11" ht="24.6">
      <c r="A174" s="169" t="s">
        <v>287</v>
      </c>
      <c r="B174" s="246">
        <f>ช่องคีย์!EQ10</f>
        <v>0</v>
      </c>
      <c r="C174" s="246">
        <f>ช่องคีย์!ER10</f>
        <v>0</v>
      </c>
      <c r="D174" s="246">
        <f>ช่องคีย์!ES10</f>
        <v>0</v>
      </c>
      <c r="E174" s="246">
        <f>ช่องคีย์!ET10</f>
        <v>0</v>
      </c>
      <c r="F174" s="246">
        <f>ช่องคีย์!EU10</f>
        <v>0</v>
      </c>
      <c r="G174" s="246">
        <f>ช่องคีย์!EV10</f>
        <v>0</v>
      </c>
      <c r="H174" s="246">
        <f>ช่องคีย์!EW10</f>
        <v>0</v>
      </c>
      <c r="I174" s="246">
        <f>ช่องคีย์!EX10</f>
        <v>0</v>
      </c>
      <c r="J174" s="246">
        <f>ช่องคีย์!EY10</f>
        <v>0</v>
      </c>
      <c r="K174" s="247">
        <f t="shared" si="12"/>
        <v>0</v>
      </c>
    </row>
    <row r="175" spans="1:11" ht="24.6">
      <c r="A175" s="169" t="s">
        <v>346</v>
      </c>
      <c r="B175" s="246">
        <f>ช่องคีย์!HS10</f>
        <v>0</v>
      </c>
      <c r="C175" s="394">
        <f>ช่องคีย์!HT10</f>
        <v>0</v>
      </c>
      <c r="D175" s="246">
        <f>ช่องคีย์!HU10</f>
        <v>0</v>
      </c>
      <c r="E175" s="246">
        <f>ช่องคีย์!HV10</f>
        <v>0</v>
      </c>
      <c r="F175" s="246">
        <f>ช่องคีย์!HW10</f>
        <v>0</v>
      </c>
      <c r="G175" s="246">
        <f>ช่องคีย์!HX10</f>
        <v>0</v>
      </c>
      <c r="H175" s="246">
        <f>ช่องคีย์!HY10</f>
        <v>0</v>
      </c>
      <c r="I175" s="394">
        <f>ช่องคีย์!HZ10</f>
        <v>0</v>
      </c>
      <c r="J175" s="246">
        <f>ช่องคีย์!IA10</f>
        <v>0</v>
      </c>
      <c r="K175" s="247">
        <f t="shared" si="12"/>
        <v>0</v>
      </c>
    </row>
    <row r="176" spans="1:11" ht="24.6">
      <c r="A176" s="169" t="s">
        <v>327</v>
      </c>
      <c r="B176" s="246">
        <f>ช่องคีย์!CI10</f>
        <v>0</v>
      </c>
      <c r="C176" s="414">
        <f>ช่องคีย์!CJ10</f>
        <v>0</v>
      </c>
      <c r="D176" s="246">
        <f>ช่องคีย์!CK10</f>
        <v>0</v>
      </c>
      <c r="E176" s="246">
        <f>ช่องคีย์!CL10</f>
        <v>0</v>
      </c>
      <c r="F176" s="246">
        <f>ช่องคีย์!CM10</f>
        <v>0</v>
      </c>
      <c r="G176" s="246">
        <f>ช่องคีย์!CN10</f>
        <v>0</v>
      </c>
      <c r="H176" s="414">
        <f>ช่องคีย์!CO10</f>
        <v>0</v>
      </c>
      <c r="I176" s="414">
        <f>ช่องคีย์!CP10</f>
        <v>0</v>
      </c>
      <c r="J176" s="246">
        <f>ช่องคีย์!CQ10</f>
        <v>0</v>
      </c>
      <c r="K176" s="247">
        <f t="shared" si="12"/>
        <v>0</v>
      </c>
    </row>
    <row r="177" spans="1:11" ht="24.6">
      <c r="A177" s="241" t="s">
        <v>32</v>
      </c>
      <c r="B177" s="246">
        <f t="shared" ref="B177:G177" si="13">SUM(B159:B173)</f>
        <v>2055</v>
      </c>
      <c r="C177" s="246">
        <f t="shared" si="13"/>
        <v>135</v>
      </c>
      <c r="D177" s="246">
        <f t="shared" si="13"/>
        <v>500</v>
      </c>
      <c r="E177" s="246">
        <f t="shared" si="13"/>
        <v>0</v>
      </c>
      <c r="F177" s="246">
        <f t="shared" si="13"/>
        <v>0</v>
      </c>
      <c r="G177" s="246">
        <f t="shared" si="13"/>
        <v>603</v>
      </c>
      <c r="H177" s="246"/>
      <c r="I177" s="246">
        <f>SUM(I159:I173)</f>
        <v>2087</v>
      </c>
      <c r="J177" s="169">
        <f>SUM(J159:J173)</f>
        <v>352</v>
      </c>
      <c r="K177" s="218">
        <f>SUM(K159:K174)</f>
        <v>5063963</v>
      </c>
    </row>
    <row r="178" spans="1:11" ht="24.6">
      <c r="A178" s="1267" t="s">
        <v>370</v>
      </c>
      <c r="B178" s="1267"/>
      <c r="C178" s="1267"/>
      <c r="D178" s="1267"/>
      <c r="E178" s="1267"/>
      <c r="F178" s="1267"/>
      <c r="G178" s="1267"/>
      <c r="H178" s="1267"/>
      <c r="I178" s="1267"/>
    </row>
    <row r="179" spans="1:11" ht="24.6">
      <c r="A179" s="1267" t="s">
        <v>353</v>
      </c>
      <c r="B179" s="1267"/>
      <c r="C179" s="1267"/>
      <c r="D179" s="1267"/>
      <c r="E179" s="1267"/>
      <c r="F179" s="1267"/>
      <c r="G179" s="1267"/>
      <c r="H179" s="1267"/>
      <c r="I179" s="1267"/>
    </row>
    <row r="180" spans="1:11" ht="24.6">
      <c r="A180" s="1268" t="s">
        <v>39</v>
      </c>
      <c r="B180" s="1268"/>
      <c r="C180" s="1268"/>
      <c r="D180" s="1268"/>
      <c r="E180" s="1268"/>
      <c r="F180" s="1268"/>
      <c r="G180" s="1268"/>
      <c r="H180" s="1268"/>
      <c r="I180" s="1268"/>
    </row>
    <row r="181" spans="1:11" ht="24.6">
      <c r="A181" s="243" t="s">
        <v>1</v>
      </c>
      <c r="B181" s="243" t="s">
        <v>2</v>
      </c>
      <c r="C181" s="1269" t="s">
        <v>3</v>
      </c>
      <c r="D181" s="1270"/>
      <c r="E181" s="1270"/>
      <c r="F181" s="1270"/>
      <c r="G181" s="1270"/>
      <c r="H181" s="1271"/>
      <c r="I181" s="238"/>
      <c r="J181" s="239"/>
      <c r="K181" s="239"/>
    </row>
    <row r="182" spans="1:11" ht="24.6">
      <c r="A182" s="244"/>
      <c r="B182" s="166" t="s">
        <v>4</v>
      </c>
      <c r="C182" s="166" t="s">
        <v>5</v>
      </c>
      <c r="D182" s="166" t="s">
        <v>6</v>
      </c>
      <c r="E182" s="166" t="s">
        <v>7</v>
      </c>
      <c r="F182" s="166" t="s">
        <v>8</v>
      </c>
      <c r="G182" s="166" t="s">
        <v>9</v>
      </c>
      <c r="H182" s="166" t="s">
        <v>10</v>
      </c>
      <c r="I182" s="166" t="s">
        <v>11</v>
      </c>
      <c r="J182" s="166" t="s">
        <v>205</v>
      </c>
      <c r="K182" s="166" t="s">
        <v>204</v>
      </c>
    </row>
    <row r="183" spans="1:11" ht="24.6">
      <c r="A183" s="244"/>
      <c r="B183" s="166" t="s">
        <v>12</v>
      </c>
      <c r="C183" s="166" t="s">
        <v>13</v>
      </c>
      <c r="D183" s="166" t="s">
        <v>14</v>
      </c>
      <c r="E183" s="166" t="s">
        <v>15</v>
      </c>
      <c r="F183" s="166" t="s">
        <v>16</v>
      </c>
      <c r="G183" s="166" t="s">
        <v>17</v>
      </c>
      <c r="H183" s="166" t="s">
        <v>18</v>
      </c>
      <c r="I183" s="166" t="s">
        <v>19</v>
      </c>
      <c r="J183" s="166" t="s">
        <v>206</v>
      </c>
      <c r="K183" s="166"/>
    </row>
    <row r="184" spans="1:11" ht="24.6">
      <c r="A184" s="245"/>
      <c r="B184" s="245"/>
      <c r="C184" s="168" t="s">
        <v>12</v>
      </c>
      <c r="D184" s="168" t="s">
        <v>12</v>
      </c>
      <c r="E184" s="168" t="s">
        <v>12</v>
      </c>
      <c r="F184" s="168" t="s">
        <v>12</v>
      </c>
      <c r="G184" s="168" t="s">
        <v>12</v>
      </c>
      <c r="H184" s="168" t="s">
        <v>20</v>
      </c>
      <c r="I184" s="245"/>
      <c r="J184" s="168" t="s">
        <v>203</v>
      </c>
      <c r="K184" s="168"/>
    </row>
    <row r="185" spans="1:11" ht="24.6">
      <c r="A185" s="169" t="s">
        <v>21</v>
      </c>
      <c r="B185" s="246">
        <f>ช่องคีย์!B11</f>
        <v>0</v>
      </c>
      <c r="C185" s="246">
        <f>ช่องคีย์!C11</f>
        <v>0</v>
      </c>
      <c r="D185" s="246">
        <f>ช่องคีย์!D11</f>
        <v>0</v>
      </c>
      <c r="E185" s="246">
        <f>ช่องคีย์!E11</f>
        <v>0</v>
      </c>
      <c r="F185" s="246">
        <f>ช่องคีย์!F11</f>
        <v>0</v>
      </c>
      <c r="G185" s="246">
        <f>ช่องคีย์!G11</f>
        <v>0</v>
      </c>
      <c r="H185" s="246">
        <f>ช่องคีย์!H11</f>
        <v>621</v>
      </c>
      <c r="I185" s="246">
        <f>ช่องคีย์!I11</f>
        <v>0</v>
      </c>
      <c r="J185" s="246">
        <f>ช่องคีย์!J11</f>
        <v>0</v>
      </c>
      <c r="K185" s="249">
        <f>+G185*H185</f>
        <v>0</v>
      </c>
    </row>
    <row r="186" spans="1:11" ht="24.6">
      <c r="A186" s="169" t="s">
        <v>261</v>
      </c>
      <c r="B186" s="246"/>
      <c r="C186" s="246"/>
      <c r="D186" s="246"/>
      <c r="E186" s="246"/>
      <c r="F186" s="246"/>
      <c r="G186" s="246"/>
      <c r="H186" s="246"/>
      <c r="I186" s="246"/>
      <c r="J186" s="246"/>
      <c r="K186" s="249">
        <f t="shared" ref="K186:K205" si="14">+G186*H186</f>
        <v>0</v>
      </c>
    </row>
    <row r="187" spans="1:11" ht="24.6">
      <c r="A187" s="169" t="s">
        <v>262</v>
      </c>
      <c r="B187" s="246"/>
      <c r="C187" s="246"/>
      <c r="D187" s="246"/>
      <c r="E187" s="246"/>
      <c r="F187" s="246"/>
      <c r="G187" s="246"/>
      <c r="H187" s="246"/>
      <c r="I187" s="246"/>
      <c r="J187" s="246"/>
      <c r="K187" s="249">
        <f t="shared" si="14"/>
        <v>0</v>
      </c>
    </row>
    <row r="188" spans="1:11" ht="24.6">
      <c r="A188" s="169" t="s">
        <v>22</v>
      </c>
      <c r="B188" s="246">
        <f>ช่องคีย์!L11</f>
        <v>383</v>
      </c>
      <c r="C188" s="246">
        <f>ช่องคีย์!M11</f>
        <v>120</v>
      </c>
      <c r="D188" s="246">
        <f>ช่องคีย์!N11</f>
        <v>0</v>
      </c>
      <c r="E188" s="246">
        <f>ช่องคีย์!O11</f>
        <v>0</v>
      </c>
      <c r="F188" s="246">
        <f>ช่องคีย์!P11</f>
        <v>0</v>
      </c>
      <c r="G188" s="246">
        <f>ช่องคีย์!Q11</f>
        <v>0</v>
      </c>
      <c r="H188" s="246">
        <f>ช่องคีย์!R11</f>
        <v>0</v>
      </c>
      <c r="I188" s="246">
        <f>ช่องคีย์!S11</f>
        <v>503</v>
      </c>
      <c r="J188" s="246">
        <f>ช่องคีย์!T11</f>
        <v>53</v>
      </c>
      <c r="K188" s="249">
        <f t="shared" si="14"/>
        <v>0</v>
      </c>
    </row>
    <row r="189" spans="1:11" ht="24.6">
      <c r="A189" s="169" t="s">
        <v>263</v>
      </c>
      <c r="B189" s="246"/>
      <c r="C189" s="246"/>
      <c r="D189" s="246"/>
      <c r="E189" s="246"/>
      <c r="F189" s="246"/>
      <c r="G189" s="246"/>
      <c r="H189" s="246"/>
      <c r="I189" s="246"/>
      <c r="J189" s="246"/>
      <c r="K189" s="249">
        <f t="shared" si="14"/>
        <v>0</v>
      </c>
    </row>
    <row r="190" spans="1:11" ht="24.6">
      <c r="A190" s="169" t="s">
        <v>216</v>
      </c>
      <c r="B190" s="246">
        <f>ช่องคีย์!AF11</f>
        <v>0</v>
      </c>
      <c r="C190" s="246">
        <f>ช่องคีย์!AG11</f>
        <v>0</v>
      </c>
      <c r="D190" s="246">
        <f>ช่องคีย์!AH11</f>
        <v>0</v>
      </c>
      <c r="E190" s="246">
        <f>ช่องคีย์!AI11</f>
        <v>0</v>
      </c>
      <c r="F190" s="246">
        <f>ช่องคีย์!AJ11</f>
        <v>0</v>
      </c>
      <c r="G190" s="246">
        <f>ช่องคีย์!AK11</f>
        <v>0</v>
      </c>
      <c r="H190" s="246">
        <f>ช่องคีย์!AL11</f>
        <v>720</v>
      </c>
      <c r="I190" s="246">
        <f>ช่องคีย์!AM11</f>
        <v>0</v>
      </c>
      <c r="J190" s="246">
        <f>ช่องคีย์!AN11</f>
        <v>0</v>
      </c>
      <c r="K190" s="249">
        <f t="shared" si="14"/>
        <v>0</v>
      </c>
    </row>
    <row r="191" spans="1:11" ht="24.6">
      <c r="A191" s="169" t="s">
        <v>217</v>
      </c>
      <c r="B191" s="246">
        <f>ช่องคีย์!CS11</f>
        <v>0</v>
      </c>
      <c r="C191" s="246">
        <f>ช่องคีย์!CT11</f>
        <v>0</v>
      </c>
      <c r="D191" s="246">
        <f>ช่องคีย์!CU11</f>
        <v>0</v>
      </c>
      <c r="E191" s="246">
        <f>ช่องคีย์!CV11</f>
        <v>0</v>
      </c>
      <c r="F191" s="246">
        <f>ช่องคีย์!CW11</f>
        <v>0</v>
      </c>
      <c r="G191" s="246">
        <f>ช่องคีย์!CX11</f>
        <v>0</v>
      </c>
      <c r="H191" s="246">
        <f>ช่องคีย์!CY11</f>
        <v>678</v>
      </c>
      <c r="I191" s="246">
        <f>ช่องคีย์!CZ11</f>
        <v>0</v>
      </c>
      <c r="J191" s="246">
        <f>ช่องคีย์!DA11</f>
        <v>0</v>
      </c>
      <c r="K191" s="249">
        <f t="shared" si="14"/>
        <v>0</v>
      </c>
    </row>
    <row r="192" spans="1:11" ht="24.6">
      <c r="A192" s="169" t="s">
        <v>188</v>
      </c>
      <c r="B192" s="246">
        <f>ช่องคีย์!AP11</f>
        <v>0</v>
      </c>
      <c r="C192" s="246">
        <f>ช่องคีย์!AQ11</f>
        <v>0</v>
      </c>
      <c r="D192" s="246">
        <f>ช่องคีย์!AR11</f>
        <v>0</v>
      </c>
      <c r="E192" s="246">
        <f>ช่องคีย์!AS11</f>
        <v>0</v>
      </c>
      <c r="F192" s="246">
        <f>ช่องคีย์!AT11</f>
        <v>0</v>
      </c>
      <c r="G192" s="246">
        <f>ช่องคีย์!AU11</f>
        <v>0</v>
      </c>
      <c r="H192" s="246">
        <f>ช่องคีย์!AV11</f>
        <v>0</v>
      </c>
      <c r="I192" s="246">
        <f>ช่องคีย์!AW11</f>
        <v>0</v>
      </c>
      <c r="J192" s="246"/>
      <c r="K192" s="249">
        <f t="shared" si="14"/>
        <v>0</v>
      </c>
    </row>
    <row r="193" spans="1:11" ht="24.6">
      <c r="A193" s="169" t="s">
        <v>244</v>
      </c>
      <c r="B193" s="246">
        <f>ช่องคีย์!V11</f>
        <v>0</v>
      </c>
      <c r="C193" s="246">
        <f>ช่องคีย์!W11</f>
        <v>0</v>
      </c>
      <c r="D193" s="246">
        <f>ช่องคีย์!X11</f>
        <v>0</v>
      </c>
      <c r="E193" s="246">
        <f>ช่องคีย์!Y11</f>
        <v>0</v>
      </c>
      <c r="F193" s="246">
        <f>ช่องคีย์!Z11</f>
        <v>0</v>
      </c>
      <c r="G193" s="246">
        <f>ช่องคีย์!AA11</f>
        <v>0</v>
      </c>
      <c r="H193" s="246">
        <f>ช่องคีย์!AB11</f>
        <v>124</v>
      </c>
      <c r="I193" s="246">
        <f>ช่องคีย์!AC11</f>
        <v>0</v>
      </c>
      <c r="J193" s="246">
        <f>ช่องคีย์!AD11</f>
        <v>0</v>
      </c>
      <c r="K193" s="249">
        <f t="shared" si="14"/>
        <v>0</v>
      </c>
    </row>
    <row r="194" spans="1:11" ht="24.6">
      <c r="A194" s="169" t="s">
        <v>277</v>
      </c>
      <c r="B194" s="246">
        <f>ช่องคีย์!EG11</f>
        <v>0</v>
      </c>
      <c r="C194" s="246">
        <f>ช่องคีย์!EH11</f>
        <v>0</v>
      </c>
      <c r="D194" s="246">
        <f>ช่องคีย์!EI11</f>
        <v>0</v>
      </c>
      <c r="E194" s="246">
        <f>ช่องคีย์!EJ11</f>
        <v>0</v>
      </c>
      <c r="F194" s="246">
        <f>ช่องคีย์!EK11</f>
        <v>0</v>
      </c>
      <c r="G194" s="246">
        <f>ช่องคีย์!EL11</f>
        <v>0</v>
      </c>
      <c r="H194" s="246">
        <f>ช่องคีย์!EM11</f>
        <v>0</v>
      </c>
      <c r="I194" s="246">
        <f>ช่องคีย์!EN11</f>
        <v>0</v>
      </c>
      <c r="J194" s="246">
        <f>ช่องคีย์!EO11</f>
        <v>0</v>
      </c>
      <c r="K194" s="249">
        <f t="shared" si="14"/>
        <v>0</v>
      </c>
    </row>
    <row r="195" spans="1:11" ht="24.6">
      <c r="A195" s="169" t="s">
        <v>27</v>
      </c>
      <c r="B195" s="246">
        <f>ช่องคีย์!AZ11</f>
        <v>230</v>
      </c>
      <c r="C195" s="246">
        <f>ช่องคีย์!BA11</f>
        <v>3</v>
      </c>
      <c r="D195" s="246">
        <f>ช่องคีย์!BB11</f>
        <v>0</v>
      </c>
      <c r="E195" s="246">
        <f>ช่องคีย์!BC11</f>
        <v>0</v>
      </c>
      <c r="F195" s="246">
        <f>ช่องคีย์!BD11</f>
        <v>0</v>
      </c>
      <c r="G195" s="246">
        <f>ช่องคีย์!BE11</f>
        <v>0</v>
      </c>
      <c r="H195" s="246">
        <f>ช่องคีย์!BF11</f>
        <v>2900</v>
      </c>
      <c r="I195" s="246">
        <f>ช่องคีย์!BG11</f>
        <v>233</v>
      </c>
      <c r="J195" s="246">
        <f>ช่องคีย์!BH11</f>
        <v>62</v>
      </c>
      <c r="K195" s="249">
        <f t="shared" si="14"/>
        <v>0</v>
      </c>
    </row>
    <row r="196" spans="1:11" ht="24.6">
      <c r="A196" s="169" t="s">
        <v>28</v>
      </c>
      <c r="B196" s="246">
        <f>ช่องคีย์!BJ11</f>
        <v>34</v>
      </c>
      <c r="C196" s="246">
        <f>ช่องคีย์!BK11</f>
        <v>0</v>
      </c>
      <c r="D196" s="246">
        <f>ช่องคีย์!BL11</f>
        <v>34</v>
      </c>
      <c r="E196" s="246">
        <f>ช่องคีย์!BM11</f>
        <v>0</v>
      </c>
      <c r="F196" s="246">
        <f>ช่องคีย์!BN11</f>
        <v>0</v>
      </c>
      <c r="G196" s="246">
        <f>ช่องคีย์!BO11</f>
        <v>34</v>
      </c>
      <c r="H196" s="246">
        <f>ช่องคีย์!BP11</f>
        <v>10000</v>
      </c>
      <c r="I196" s="246">
        <f>ช่องคีย์!BV11</f>
        <v>34</v>
      </c>
      <c r="J196" s="246">
        <f>ช่องคีย์!BW11</f>
        <v>12</v>
      </c>
      <c r="K196" s="249">
        <f t="shared" si="14"/>
        <v>340000</v>
      </c>
    </row>
    <row r="197" spans="1:11" ht="24.6">
      <c r="A197" s="169" t="s">
        <v>218</v>
      </c>
      <c r="B197" s="246">
        <f>ช่องคีย์!BY11</f>
        <v>0</v>
      </c>
      <c r="C197" s="246">
        <f>ช่องคีย์!BZ11</f>
        <v>0</v>
      </c>
      <c r="D197" s="246">
        <f>ช่องคีย์!CA11</f>
        <v>0</v>
      </c>
      <c r="E197" s="246">
        <f>ช่องคีย์!CB11</f>
        <v>0</v>
      </c>
      <c r="F197" s="246">
        <f>ช่องคีย์!CC11</f>
        <v>0</v>
      </c>
      <c r="G197" s="246">
        <f>ช่องคีย์!CD11</f>
        <v>0</v>
      </c>
      <c r="H197" s="246">
        <f>ช่องคีย์!CE11</f>
        <v>0</v>
      </c>
      <c r="I197" s="246">
        <f>ช่องคีย์!CF11</f>
        <v>0</v>
      </c>
      <c r="J197" s="246">
        <f>ช่องคีย์!CG11</f>
        <v>0</v>
      </c>
      <c r="K197" s="249">
        <f t="shared" si="14"/>
        <v>0</v>
      </c>
    </row>
    <row r="198" spans="1:11" ht="24.6">
      <c r="A198" s="169" t="s">
        <v>190</v>
      </c>
      <c r="B198" s="246">
        <f>ช่องคีย์!FK11</f>
        <v>0</v>
      </c>
      <c r="C198" s="246">
        <f>ช่องคีย์!FL11</f>
        <v>0</v>
      </c>
      <c r="D198" s="246">
        <f>ช่องคีย์!FM11</f>
        <v>0</v>
      </c>
      <c r="E198" s="246">
        <f>ช่องคีย์!FN11</f>
        <v>0</v>
      </c>
      <c r="F198" s="246">
        <f>ช่องคีย์!FO11</f>
        <v>0</v>
      </c>
      <c r="G198" s="246">
        <f>ช่องคีย์!FP11</f>
        <v>0</v>
      </c>
      <c r="H198" s="246">
        <f>ช่องคีย์!FQ11</f>
        <v>0</v>
      </c>
      <c r="I198" s="246">
        <f>ช่องคีย์!FR11</f>
        <v>0</v>
      </c>
      <c r="J198" s="246">
        <f>ช่องคีย์!FS11</f>
        <v>0</v>
      </c>
      <c r="K198" s="249">
        <f t="shared" si="14"/>
        <v>0</v>
      </c>
    </row>
    <row r="199" spans="1:11" ht="24.6">
      <c r="A199" s="169" t="s">
        <v>219</v>
      </c>
      <c r="B199" s="246">
        <f>ช่องคีย์!DW11</f>
        <v>0</v>
      </c>
      <c r="C199" s="246">
        <f>ช่องคีย์!DX11</f>
        <v>0</v>
      </c>
      <c r="D199" s="246">
        <f>ช่องคีย์!DY11</f>
        <v>0</v>
      </c>
      <c r="E199" s="246">
        <f>ช่องคีย์!DZ11</f>
        <v>0</v>
      </c>
      <c r="F199" s="246">
        <f>ช่องคีย์!EA11</f>
        <v>0</v>
      </c>
      <c r="G199" s="246">
        <f>ช่องคีย์!EB11</f>
        <v>0</v>
      </c>
      <c r="H199" s="246">
        <f>ช่องคีย์!EC11</f>
        <v>142</v>
      </c>
      <c r="I199" s="246">
        <f>ช่องคีย์!ED11</f>
        <v>0</v>
      </c>
      <c r="J199" s="246">
        <f>ช่องคีย์!EE11</f>
        <v>0</v>
      </c>
      <c r="K199" s="249">
        <f t="shared" si="14"/>
        <v>0</v>
      </c>
    </row>
    <row r="200" spans="1:11" ht="24.6">
      <c r="A200" s="169" t="s">
        <v>327</v>
      </c>
      <c r="B200" s="246">
        <f>ช่องคีย์!CI11</f>
        <v>0</v>
      </c>
      <c r="C200" s="414">
        <f>ช่องคีย์!CJ11</f>
        <v>0</v>
      </c>
      <c r="D200" s="246">
        <f>ช่องคีย์!CK11</f>
        <v>0</v>
      </c>
      <c r="E200" s="246">
        <f>ช่องคีย์!CL11</f>
        <v>0</v>
      </c>
      <c r="F200" s="246">
        <f>ช่องคีย์!CM11</f>
        <v>0</v>
      </c>
      <c r="G200" s="246">
        <f>ช่องคีย์!CN11</f>
        <v>0</v>
      </c>
      <c r="H200" s="246">
        <f>ช่องคีย์!CO11</f>
        <v>0</v>
      </c>
      <c r="I200" s="414">
        <f>ช่องคีย์!CP11</f>
        <v>0</v>
      </c>
      <c r="J200" s="246">
        <f>ช่องคีย์!CQ11</f>
        <v>0</v>
      </c>
      <c r="K200" s="249">
        <f t="shared" si="14"/>
        <v>0</v>
      </c>
    </row>
    <row r="201" spans="1:11" ht="24.6">
      <c r="A201" s="169" t="s">
        <v>295</v>
      </c>
      <c r="B201" s="246">
        <f>ช่องคีย์!FA11</f>
        <v>1</v>
      </c>
      <c r="C201" s="246">
        <f>ช่องคีย์!FB11</f>
        <v>0</v>
      </c>
      <c r="D201" s="246">
        <f>ช่องคีย์!FC11</f>
        <v>0</v>
      </c>
      <c r="E201" s="246">
        <f>ช่องคีย์!FD11</f>
        <v>0</v>
      </c>
      <c r="F201" s="246">
        <f>ช่องคีย์!FE11</f>
        <v>0</v>
      </c>
      <c r="G201" s="246">
        <f>ช่องคีย์!FF11</f>
        <v>0</v>
      </c>
      <c r="H201" s="246">
        <f>ช่องคีย์!FG11</f>
        <v>0</v>
      </c>
      <c r="I201" s="246">
        <f>ช่องคีย์!FH11</f>
        <v>1</v>
      </c>
      <c r="J201" s="246">
        <f>ช่องคีย์!FI11</f>
        <v>1</v>
      </c>
      <c r="K201" s="249">
        <f t="shared" si="14"/>
        <v>0</v>
      </c>
    </row>
    <row r="202" spans="1:11" ht="24.6">
      <c r="A202" s="169" t="s">
        <v>362</v>
      </c>
      <c r="B202" s="394">
        <f>ช่องคีย์!GY11</f>
        <v>0</v>
      </c>
      <c r="C202" s="394">
        <f>ช่องคีย์!GZ11</f>
        <v>0</v>
      </c>
      <c r="D202" s="394">
        <f>ช่องคีย์!HA11</f>
        <v>0</v>
      </c>
      <c r="E202" s="394">
        <f>ช่องคีย์!HB11</f>
        <v>0</v>
      </c>
      <c r="F202" s="394">
        <f>ช่องคีย์!HC11</f>
        <v>0</v>
      </c>
      <c r="G202" s="394">
        <f>ช่องคีย์!HD11</f>
        <v>0</v>
      </c>
      <c r="H202" s="246">
        <f>ช่องคีย์!HE11</f>
        <v>0</v>
      </c>
      <c r="I202" s="394">
        <f>ช่องคีย์!HF11</f>
        <v>0</v>
      </c>
      <c r="J202" s="246">
        <f>ช่องคีย์!HG11</f>
        <v>0</v>
      </c>
      <c r="K202" s="249">
        <f t="shared" si="14"/>
        <v>0</v>
      </c>
    </row>
    <row r="203" spans="1:11" ht="24.6">
      <c r="A203" s="169" t="s">
        <v>196</v>
      </c>
      <c r="B203" s="394">
        <f>ช่องคีย์!GE11</f>
        <v>0</v>
      </c>
      <c r="C203" s="394">
        <f>ช่องคีย์!GF11</f>
        <v>0</v>
      </c>
      <c r="D203" s="394">
        <f>ช่องคีย์!GG11</f>
        <v>0</v>
      </c>
      <c r="E203" s="394">
        <f>ช่องคีย์!GH11</f>
        <v>0</v>
      </c>
      <c r="F203" s="394">
        <f>ช่องคีย์!GI11</f>
        <v>0</v>
      </c>
      <c r="G203" s="394">
        <f>ช่องคีย์!GJ11</f>
        <v>0</v>
      </c>
      <c r="H203" s="246">
        <f>ช่องคีย์!GK11</f>
        <v>0</v>
      </c>
      <c r="I203" s="394">
        <f>ช่องคีย์!GL11</f>
        <v>0</v>
      </c>
      <c r="J203" s="246">
        <f>ช่องคีย์!GM11</f>
        <v>0</v>
      </c>
      <c r="K203" s="249">
        <f t="shared" si="14"/>
        <v>0</v>
      </c>
    </row>
    <row r="204" spans="1:11" ht="24.6">
      <c r="A204" s="169" t="s">
        <v>198</v>
      </c>
      <c r="B204" s="394">
        <f>ช่องคีย์!FU11</f>
        <v>0</v>
      </c>
      <c r="C204" s="394">
        <f>ช่องคีย์!FV11</f>
        <v>0</v>
      </c>
      <c r="D204" s="394">
        <f>ช่องคีย์!FW11</f>
        <v>0</v>
      </c>
      <c r="E204" s="394">
        <f>ช่องคีย์!FX11</f>
        <v>0</v>
      </c>
      <c r="F204" s="394">
        <f>ช่องคีย์!FY11</f>
        <v>0</v>
      </c>
      <c r="G204" s="394">
        <f>ช่องคีย์!FZ11</f>
        <v>0</v>
      </c>
      <c r="H204" s="246">
        <f>ช่องคีย์!GA11</f>
        <v>0</v>
      </c>
      <c r="I204" s="394">
        <f>ช่องคีย์!GB11</f>
        <v>0</v>
      </c>
      <c r="J204" s="246">
        <f>ช่องคีย์!GC11</f>
        <v>0</v>
      </c>
      <c r="K204" s="249">
        <f t="shared" si="14"/>
        <v>0</v>
      </c>
    </row>
    <row r="205" spans="1:11" ht="24.6">
      <c r="A205" s="169" t="s">
        <v>303</v>
      </c>
      <c r="B205" s="394">
        <f>ช่องคีย์!GO11</f>
        <v>0</v>
      </c>
      <c r="C205" s="394">
        <f>ช่องคีย์!GP11</f>
        <v>0</v>
      </c>
      <c r="D205" s="394">
        <f>ช่องคีย์!GQ11</f>
        <v>0</v>
      </c>
      <c r="E205" s="394">
        <f>ช่องคีย์!GR11</f>
        <v>0</v>
      </c>
      <c r="F205" s="394">
        <f>ช่องคีย์!GS11</f>
        <v>0</v>
      </c>
      <c r="G205" s="394">
        <f>ช่องคีย์!GT11</f>
        <v>0</v>
      </c>
      <c r="H205" s="246">
        <f>ช่องคีย์!GU11</f>
        <v>0</v>
      </c>
      <c r="I205" s="394">
        <f>ช่องคีย์!GV11</f>
        <v>0</v>
      </c>
      <c r="J205" s="246">
        <f>ช่องคีย์!GW11</f>
        <v>0</v>
      </c>
      <c r="K205" s="249">
        <f t="shared" si="14"/>
        <v>0</v>
      </c>
    </row>
    <row r="206" spans="1:11" ht="24.6">
      <c r="A206" s="241" t="s">
        <v>32</v>
      </c>
      <c r="B206" s="246">
        <f>SUM(B185:B199)</f>
        <v>647</v>
      </c>
      <c r="C206" s="246">
        <f>SUM(C185:C199)</f>
        <v>123</v>
      </c>
      <c r="D206" s="394">
        <f>SUM(D185:D205)</f>
        <v>34</v>
      </c>
      <c r="E206" s="246">
        <f>SUM(E185:E199)</f>
        <v>0</v>
      </c>
      <c r="F206" s="246">
        <f>SUM(F185:F199)</f>
        <v>0</v>
      </c>
      <c r="G206" s="246">
        <f>SUM(G185:G205)</f>
        <v>34</v>
      </c>
      <c r="H206" s="246"/>
      <c r="I206" s="246">
        <f>SUM(I185:I199)</f>
        <v>770</v>
      </c>
      <c r="J206" s="169">
        <f>SUM(J185:J199)</f>
        <v>127</v>
      </c>
      <c r="K206" s="218"/>
    </row>
    <row r="207" spans="1:11" ht="24.6">
      <c r="A207" s="236"/>
      <c r="B207" s="250"/>
      <c r="C207" s="250"/>
      <c r="D207" s="250"/>
      <c r="E207" s="250"/>
      <c r="F207" s="250"/>
      <c r="G207" s="250"/>
      <c r="H207" s="250"/>
      <c r="I207" s="250"/>
      <c r="K207" s="232"/>
    </row>
    <row r="208" spans="1:11" ht="24.6">
      <c r="A208" s="1267" t="s">
        <v>370</v>
      </c>
      <c r="B208" s="1267"/>
      <c r="C208" s="1267"/>
      <c r="D208" s="1267"/>
      <c r="E208" s="1267"/>
      <c r="F208" s="1267"/>
      <c r="G208" s="1267"/>
      <c r="H208" s="1267"/>
      <c r="I208" s="1267"/>
    </row>
    <row r="209" spans="1:11" ht="24.6">
      <c r="A209" s="1267" t="s">
        <v>353</v>
      </c>
      <c r="B209" s="1267"/>
      <c r="C209" s="1267"/>
      <c r="D209" s="1267"/>
      <c r="E209" s="1267"/>
      <c r="F209" s="1267"/>
      <c r="G209" s="1267"/>
      <c r="H209" s="1267"/>
      <c r="I209" s="1267"/>
    </row>
    <row r="210" spans="1:11" ht="24.6">
      <c r="A210" s="1268" t="s">
        <v>40</v>
      </c>
      <c r="B210" s="1268"/>
      <c r="C210" s="1268"/>
      <c r="D210" s="1268"/>
      <c r="E210" s="1268"/>
      <c r="F210" s="1268"/>
      <c r="G210" s="1268"/>
      <c r="H210" s="1268"/>
      <c r="I210" s="1268"/>
    </row>
    <row r="211" spans="1:11" ht="24.6">
      <c r="A211" s="243" t="s">
        <v>1</v>
      </c>
      <c r="B211" s="243" t="s">
        <v>2</v>
      </c>
      <c r="C211" s="1269" t="s">
        <v>3</v>
      </c>
      <c r="D211" s="1270"/>
      <c r="E211" s="1270"/>
      <c r="F211" s="1270"/>
      <c r="G211" s="1270"/>
      <c r="H211" s="1271"/>
      <c r="I211" s="238"/>
      <c r="J211" s="239"/>
      <c r="K211" s="239"/>
    </row>
    <row r="212" spans="1:11" ht="24.6">
      <c r="A212" s="244"/>
      <c r="B212" s="166" t="s">
        <v>4</v>
      </c>
      <c r="C212" s="166" t="s">
        <v>5</v>
      </c>
      <c r="D212" s="166" t="s">
        <v>6</v>
      </c>
      <c r="E212" s="166" t="s">
        <v>7</v>
      </c>
      <c r="F212" s="166" t="s">
        <v>8</v>
      </c>
      <c r="G212" s="166" t="s">
        <v>9</v>
      </c>
      <c r="H212" s="166" t="s">
        <v>10</v>
      </c>
      <c r="I212" s="166" t="s">
        <v>11</v>
      </c>
      <c r="J212" s="166" t="s">
        <v>205</v>
      </c>
      <c r="K212" s="166" t="s">
        <v>204</v>
      </c>
    </row>
    <row r="213" spans="1:11" ht="24.6">
      <c r="A213" s="244"/>
      <c r="B213" s="166" t="s">
        <v>12</v>
      </c>
      <c r="C213" s="166" t="s">
        <v>13</v>
      </c>
      <c r="D213" s="166" t="s">
        <v>14</v>
      </c>
      <c r="E213" s="166" t="s">
        <v>15</v>
      </c>
      <c r="F213" s="166" t="s">
        <v>16</v>
      </c>
      <c r="G213" s="166" t="s">
        <v>17</v>
      </c>
      <c r="H213" s="166" t="s">
        <v>18</v>
      </c>
      <c r="I213" s="166" t="s">
        <v>19</v>
      </c>
      <c r="J213" s="166" t="s">
        <v>206</v>
      </c>
      <c r="K213" s="166"/>
    </row>
    <row r="214" spans="1:11" ht="24.6">
      <c r="A214" s="245"/>
      <c r="B214" s="245"/>
      <c r="C214" s="168" t="s">
        <v>12</v>
      </c>
      <c r="D214" s="168" t="s">
        <v>12</v>
      </c>
      <c r="E214" s="168" t="s">
        <v>12</v>
      </c>
      <c r="F214" s="168" t="s">
        <v>12</v>
      </c>
      <c r="G214" s="168" t="s">
        <v>12</v>
      </c>
      <c r="H214" s="168" t="s">
        <v>20</v>
      </c>
      <c r="I214" s="245"/>
      <c r="J214" s="168" t="s">
        <v>203</v>
      </c>
      <c r="K214" s="168"/>
    </row>
    <row r="215" spans="1:11" ht="24.6">
      <c r="A215" s="169" t="s">
        <v>21</v>
      </c>
      <c r="B215" s="246">
        <f>ช่องคีย์!B12</f>
        <v>0</v>
      </c>
      <c r="C215" s="246">
        <f>ช่องคีย์!C12</f>
        <v>0</v>
      </c>
      <c r="D215" s="246">
        <f>ช่องคีย์!D12</f>
        <v>0</v>
      </c>
      <c r="E215" s="246">
        <f>ช่องคีย์!E12</f>
        <v>0</v>
      </c>
      <c r="F215" s="246">
        <f>ช่องคีย์!F12</f>
        <v>0</v>
      </c>
      <c r="G215" s="246">
        <f>ช่องคีย์!G12</f>
        <v>0</v>
      </c>
      <c r="H215" s="246">
        <f>ช่องคีย์!H12</f>
        <v>621</v>
      </c>
      <c r="I215" s="246">
        <f>ช่องคีย์!I12</f>
        <v>0</v>
      </c>
      <c r="J215" s="246">
        <f>ช่องคีย์!J12</f>
        <v>0</v>
      </c>
      <c r="K215" s="249">
        <f>+G215*H215</f>
        <v>0</v>
      </c>
    </row>
    <row r="216" spans="1:11" ht="24.6">
      <c r="A216" s="169" t="s">
        <v>261</v>
      </c>
      <c r="B216" s="246"/>
      <c r="C216" s="246"/>
      <c r="D216" s="246"/>
      <c r="E216" s="246"/>
      <c r="F216" s="246"/>
      <c r="G216" s="246"/>
      <c r="H216" s="246"/>
      <c r="I216" s="246"/>
      <c r="J216" s="246"/>
      <c r="K216" s="249">
        <f t="shared" ref="K216:K230" si="15">+G216*H216</f>
        <v>0</v>
      </c>
    </row>
    <row r="217" spans="1:11" ht="24.6">
      <c r="A217" s="169" t="s">
        <v>262</v>
      </c>
      <c r="B217" s="246"/>
      <c r="C217" s="246"/>
      <c r="D217" s="246"/>
      <c r="E217" s="246"/>
      <c r="F217" s="246"/>
      <c r="G217" s="246"/>
      <c r="H217" s="246"/>
      <c r="I217" s="246"/>
      <c r="J217" s="246"/>
      <c r="K217" s="249">
        <f t="shared" si="15"/>
        <v>0</v>
      </c>
    </row>
    <row r="218" spans="1:11" ht="22.5" customHeight="1">
      <c r="A218" s="169" t="s">
        <v>22</v>
      </c>
      <c r="B218" s="246">
        <f>ช่องคีย์!L12</f>
        <v>469</v>
      </c>
      <c r="C218" s="246">
        <f>ช่องคีย์!M12</f>
        <v>19</v>
      </c>
      <c r="D218" s="246">
        <f>ช่องคีย์!N12</f>
        <v>0</v>
      </c>
      <c r="E218" s="246">
        <f>ช่องคีย์!O12</f>
        <v>0</v>
      </c>
      <c r="F218" s="246">
        <f>ช่องคีย์!P12</f>
        <v>0</v>
      </c>
      <c r="G218" s="246">
        <f>ช่องคีย์!Q12</f>
        <v>0</v>
      </c>
      <c r="H218" s="246">
        <f>ช่องคีย์!R12</f>
        <v>0</v>
      </c>
      <c r="I218" s="246">
        <f>ช่องคีย์!S12</f>
        <v>488</v>
      </c>
      <c r="J218" s="246">
        <f>ช่องคีย์!T12</f>
        <v>63</v>
      </c>
      <c r="K218" s="249">
        <f t="shared" si="15"/>
        <v>0</v>
      </c>
    </row>
    <row r="219" spans="1:11" ht="22.5" customHeight="1">
      <c r="A219" s="169" t="s">
        <v>263</v>
      </c>
      <c r="B219" s="246"/>
      <c r="C219" s="246"/>
      <c r="D219" s="246"/>
      <c r="E219" s="246"/>
      <c r="F219" s="246"/>
      <c r="G219" s="246"/>
      <c r="H219" s="246"/>
      <c r="I219" s="246"/>
      <c r="J219" s="246"/>
      <c r="K219" s="249">
        <f t="shared" si="15"/>
        <v>0</v>
      </c>
    </row>
    <row r="220" spans="1:11" ht="24.6">
      <c r="A220" s="169" t="s">
        <v>216</v>
      </c>
      <c r="B220" s="246">
        <f>ช่องคีย์!AF12</f>
        <v>0</v>
      </c>
      <c r="C220" s="246">
        <f>ช่องคีย์!AG12</f>
        <v>0</v>
      </c>
      <c r="D220" s="246">
        <f>ช่องคีย์!AH12</f>
        <v>0</v>
      </c>
      <c r="E220" s="246">
        <f>ช่องคีย์!AI12</f>
        <v>0</v>
      </c>
      <c r="F220" s="246">
        <f>ช่องคีย์!AJ12</f>
        <v>0</v>
      </c>
      <c r="G220" s="246">
        <f>ช่องคีย์!AK12</f>
        <v>0</v>
      </c>
      <c r="H220" s="246">
        <f>ช่องคีย์!AL12</f>
        <v>720</v>
      </c>
      <c r="I220" s="246">
        <f>ช่องคีย์!AM12</f>
        <v>0</v>
      </c>
      <c r="J220" s="246">
        <f>ช่องคีย์!AN12</f>
        <v>0</v>
      </c>
      <c r="K220" s="249">
        <f t="shared" si="15"/>
        <v>0</v>
      </c>
    </row>
    <row r="221" spans="1:11" ht="24.6">
      <c r="A221" s="169" t="s">
        <v>217</v>
      </c>
      <c r="B221" s="246">
        <f>ช่องคีย์!CS12</f>
        <v>0</v>
      </c>
      <c r="C221" s="246">
        <f>ช่องคีย์!CT12</f>
        <v>15</v>
      </c>
      <c r="D221" s="246">
        <f>ช่องคีย์!CU12</f>
        <v>0</v>
      </c>
      <c r="E221" s="246">
        <f>ช่องคีย์!CV12</f>
        <v>0</v>
      </c>
      <c r="F221" s="246">
        <f>ช่องคีย์!CW12</f>
        <v>0</v>
      </c>
      <c r="G221" s="246">
        <f>ช่องคีย์!CX12</f>
        <v>0</v>
      </c>
      <c r="H221" s="246">
        <f>ช่องคีย์!CY12</f>
        <v>678</v>
      </c>
      <c r="I221" s="246">
        <f>ช่องคีย์!CZ12</f>
        <v>15</v>
      </c>
      <c r="J221" s="246">
        <f>ช่องคีย์!DA12</f>
        <v>1</v>
      </c>
      <c r="K221" s="249">
        <f t="shared" si="15"/>
        <v>0</v>
      </c>
    </row>
    <row r="222" spans="1:11" ht="24.6">
      <c r="A222" s="169" t="s">
        <v>188</v>
      </c>
      <c r="B222" s="246">
        <f>ช่องคีย์!AP12</f>
        <v>0</v>
      </c>
      <c r="C222" s="246">
        <f>ช่องคีย์!AQ12</f>
        <v>0</v>
      </c>
      <c r="D222" s="246">
        <f>ช่องคีย์!AR12</f>
        <v>0</v>
      </c>
      <c r="E222" s="246">
        <f>ช่องคีย์!AS12</f>
        <v>0</v>
      </c>
      <c r="F222" s="246">
        <f>ช่องคีย์!AT12</f>
        <v>0</v>
      </c>
      <c r="G222" s="246">
        <f>ช่องคีย์!AU12</f>
        <v>0</v>
      </c>
      <c r="H222" s="246">
        <f>ช่องคีย์!AV12</f>
        <v>0</v>
      </c>
      <c r="I222" s="246">
        <f>ช่องคีย์!AW12</f>
        <v>0</v>
      </c>
      <c r="J222" s="169"/>
      <c r="K222" s="249">
        <f t="shared" si="15"/>
        <v>0</v>
      </c>
    </row>
    <row r="223" spans="1:11" ht="24.6">
      <c r="A223" s="169" t="s">
        <v>244</v>
      </c>
      <c r="B223" s="246">
        <f>ช่องคีย์!V12</f>
        <v>0</v>
      </c>
      <c r="C223" s="246">
        <f>ช่องคีย์!W12</f>
        <v>0</v>
      </c>
      <c r="D223" s="246">
        <f>ช่องคีย์!X12</f>
        <v>0</v>
      </c>
      <c r="E223" s="246">
        <f>ช่องคีย์!Y12</f>
        <v>0</v>
      </c>
      <c r="F223" s="246">
        <f>ช่องคีย์!Z12</f>
        <v>0</v>
      </c>
      <c r="G223" s="246">
        <f>ช่องคีย์!AA12</f>
        <v>0</v>
      </c>
      <c r="H223" s="246">
        <f>ช่องคีย์!AB12</f>
        <v>124</v>
      </c>
      <c r="I223" s="246">
        <f>ช่องคีย์!AC12</f>
        <v>0</v>
      </c>
      <c r="J223" s="246">
        <f>ช่องคีย์!AD12</f>
        <v>0</v>
      </c>
      <c r="K223" s="249">
        <f t="shared" si="15"/>
        <v>0</v>
      </c>
    </row>
    <row r="224" spans="1:11" ht="24.6">
      <c r="A224" s="169" t="s">
        <v>277</v>
      </c>
      <c r="B224" s="246">
        <f>ช่องคีย์!EG12</f>
        <v>0</v>
      </c>
      <c r="C224" s="246">
        <f>ช่องคีย์!EH12</f>
        <v>0</v>
      </c>
      <c r="D224" s="246">
        <f>ช่องคีย์!EI12</f>
        <v>0</v>
      </c>
      <c r="E224" s="246">
        <f>ช่องคีย์!EJ12</f>
        <v>0</v>
      </c>
      <c r="F224" s="246">
        <f>ช่องคีย์!EK12</f>
        <v>0</v>
      </c>
      <c r="G224" s="246">
        <f>ช่องคีย์!EL12</f>
        <v>0</v>
      </c>
      <c r="H224" s="246">
        <f>ช่องคีย์!EM12</f>
        <v>0</v>
      </c>
      <c r="I224" s="246">
        <f>ช่องคีย์!EN12</f>
        <v>0</v>
      </c>
      <c r="J224" s="246">
        <f>ช่องคีย์!EO12</f>
        <v>0</v>
      </c>
      <c r="K224" s="249">
        <f t="shared" si="15"/>
        <v>0</v>
      </c>
    </row>
    <row r="225" spans="1:11" ht="24.6">
      <c r="A225" s="169" t="s">
        <v>27</v>
      </c>
      <c r="B225" s="246">
        <f>ช่องคีย์!AZ12</f>
        <v>16</v>
      </c>
      <c r="C225" s="246">
        <f>ช่องคีย์!BA12</f>
        <v>0</v>
      </c>
      <c r="D225" s="246">
        <f>ช่องคีย์!BB12</f>
        <v>0</v>
      </c>
      <c r="E225" s="246">
        <f>ช่องคีย์!BC12</f>
        <v>0</v>
      </c>
      <c r="F225" s="246">
        <f>ช่องคีย์!BD12</f>
        <v>0</v>
      </c>
      <c r="G225" s="246">
        <f>ช่องคีย์!BE12</f>
        <v>0</v>
      </c>
      <c r="H225" s="246">
        <f>ช่องคีย์!BF12</f>
        <v>2900</v>
      </c>
      <c r="I225" s="246">
        <f>ช่องคีย์!BG12</f>
        <v>16</v>
      </c>
      <c r="J225" s="246">
        <f>ช่องคีย์!BH12</f>
        <v>26</v>
      </c>
      <c r="K225" s="249">
        <f t="shared" si="15"/>
        <v>0</v>
      </c>
    </row>
    <row r="226" spans="1:11" ht="24.6">
      <c r="A226" s="169" t="s">
        <v>28</v>
      </c>
      <c r="B226" s="246">
        <f>ช่องคีย์!BJ12</f>
        <v>500</v>
      </c>
      <c r="C226" s="246">
        <f>ช่องคีย์!BK12</f>
        <v>0</v>
      </c>
      <c r="D226" s="246">
        <f>ช่องคีย์!BL12</f>
        <v>300</v>
      </c>
      <c r="E226" s="246">
        <f>ช่องคีย์!BM12</f>
        <v>0</v>
      </c>
      <c r="F226" s="246">
        <f>ช่องคีย์!BN12</f>
        <v>0</v>
      </c>
      <c r="G226" s="246">
        <f>ช่องคีย์!BO12</f>
        <v>300</v>
      </c>
      <c r="H226" s="246">
        <f>ช่องคีย์!BP12</f>
        <v>10000</v>
      </c>
      <c r="I226" s="246">
        <f>ช่องคีย์!BV12</f>
        <v>500</v>
      </c>
      <c r="J226" s="246">
        <f>ช่องคีย์!BW12</f>
        <v>85</v>
      </c>
      <c r="K226" s="249">
        <f t="shared" si="15"/>
        <v>3000000</v>
      </c>
    </row>
    <row r="227" spans="1:11" ht="24.6">
      <c r="A227" s="169" t="s">
        <v>218</v>
      </c>
      <c r="B227" s="246">
        <f>ช่องคีย์!BY12</f>
        <v>2</v>
      </c>
      <c r="C227" s="246">
        <f>ช่องคีย์!BZ12</f>
        <v>0</v>
      </c>
      <c r="D227" s="246">
        <f>ช่องคีย์!CA12</f>
        <v>0</v>
      </c>
      <c r="E227" s="246">
        <f>ช่องคีย์!CB12</f>
        <v>0</v>
      </c>
      <c r="F227" s="246">
        <f>ช่องคีย์!CC12</f>
        <v>0</v>
      </c>
      <c r="G227" s="246">
        <f>ช่องคีย์!CD12</f>
        <v>0</v>
      </c>
      <c r="H227" s="246">
        <f>ช่องคีย์!CE12</f>
        <v>0</v>
      </c>
      <c r="I227" s="246">
        <f>ช่องคีย์!CF12</f>
        <v>2</v>
      </c>
      <c r="J227" s="246">
        <f>ช่องคีย์!CG12</f>
        <v>1</v>
      </c>
      <c r="K227" s="249">
        <f t="shared" si="15"/>
        <v>0</v>
      </c>
    </row>
    <row r="228" spans="1:11" ht="24.6">
      <c r="A228" s="169" t="s">
        <v>190</v>
      </c>
      <c r="B228" s="246">
        <f>ช่องคีย์!FK12</f>
        <v>0</v>
      </c>
      <c r="C228" s="246">
        <f>ช่องคีย์!FL12</f>
        <v>0</v>
      </c>
      <c r="D228" s="246">
        <f>ช่องคีย์!FM12</f>
        <v>0</v>
      </c>
      <c r="E228" s="246">
        <f>ช่องคีย์!FN12</f>
        <v>0</v>
      </c>
      <c r="F228" s="246">
        <f>ช่องคีย์!FO12</f>
        <v>0</v>
      </c>
      <c r="G228" s="246">
        <f>ช่องคีย์!FP12</f>
        <v>0</v>
      </c>
      <c r="H228" s="246">
        <f>ช่องคีย์!FQ12</f>
        <v>0</v>
      </c>
      <c r="I228" s="246">
        <f>ช่องคีย์!FR12</f>
        <v>0</v>
      </c>
      <c r="J228" s="246">
        <f>ช่องคีย์!FS12</f>
        <v>0</v>
      </c>
      <c r="K228" s="249">
        <f t="shared" si="15"/>
        <v>0</v>
      </c>
    </row>
    <row r="229" spans="1:11" ht="24.6">
      <c r="A229" s="169" t="s">
        <v>219</v>
      </c>
      <c r="B229" s="246">
        <f>ช่องคีย์!DW12</f>
        <v>0</v>
      </c>
      <c r="C229" s="246">
        <f>ช่องคีย์!DX12</f>
        <v>0</v>
      </c>
      <c r="D229" s="246">
        <f>ช่องคีย์!DY12</f>
        <v>0</v>
      </c>
      <c r="E229" s="246">
        <f>ช่องคีย์!DZ12</f>
        <v>0</v>
      </c>
      <c r="F229" s="246">
        <f>ช่องคีย์!EA12</f>
        <v>0</v>
      </c>
      <c r="G229" s="246">
        <f>ช่องคีย์!EB12</f>
        <v>0</v>
      </c>
      <c r="H229" s="246">
        <f>ช่องคีย์!EC12</f>
        <v>142</v>
      </c>
      <c r="I229" s="246">
        <f>ช่องคีย์!ED12</f>
        <v>0</v>
      </c>
      <c r="J229" s="246">
        <f>ช่องคีย์!EE12</f>
        <v>0</v>
      </c>
      <c r="K229" s="249">
        <f t="shared" si="15"/>
        <v>0</v>
      </c>
    </row>
    <row r="230" spans="1:11" ht="24.6">
      <c r="A230" s="169" t="s">
        <v>327</v>
      </c>
      <c r="B230" s="246">
        <f>ช่องคีย์!CI12</f>
        <v>0</v>
      </c>
      <c r="C230" s="414">
        <f>ช่องคีย์!CJ12</f>
        <v>0</v>
      </c>
      <c r="D230" s="246">
        <f>ช่องคีย์!CK12</f>
        <v>0</v>
      </c>
      <c r="E230" s="246">
        <f>ช่องคีย์!CL12</f>
        <v>0</v>
      </c>
      <c r="F230" s="246">
        <f>ช่องคีย์!CM12</f>
        <v>0</v>
      </c>
      <c r="G230" s="246">
        <f>ช่องคีย์!CN12</f>
        <v>0</v>
      </c>
      <c r="H230" s="246">
        <f>ช่องคีย์!CO12</f>
        <v>0</v>
      </c>
      <c r="I230" s="414">
        <f>ช่องคีย์!CP12</f>
        <v>0</v>
      </c>
      <c r="J230" s="246">
        <f>ช่องคีย์!CQ12</f>
        <v>0</v>
      </c>
      <c r="K230" s="249">
        <f t="shared" si="15"/>
        <v>0</v>
      </c>
    </row>
    <row r="231" spans="1:11" ht="24.6">
      <c r="A231" s="241" t="s">
        <v>32</v>
      </c>
      <c r="B231" s="246">
        <f t="shared" ref="B231:G231" si="16">SUM(B215:B229)</f>
        <v>987</v>
      </c>
      <c r="C231" s="246">
        <f t="shared" si="16"/>
        <v>34</v>
      </c>
      <c r="D231" s="246">
        <f t="shared" si="16"/>
        <v>300</v>
      </c>
      <c r="E231" s="246">
        <f t="shared" si="16"/>
        <v>0</v>
      </c>
      <c r="F231" s="246">
        <f t="shared" si="16"/>
        <v>0</v>
      </c>
      <c r="G231" s="246">
        <f t="shared" si="16"/>
        <v>300</v>
      </c>
      <c r="H231" s="246"/>
      <c r="I231" s="246">
        <f>SUM(I215:I229)</f>
        <v>1021</v>
      </c>
      <c r="J231" s="169">
        <f>SUM(J215:J229)</f>
        <v>176</v>
      </c>
      <c r="K231" s="218">
        <f>SUM(K215:K229)</f>
        <v>3000000</v>
      </c>
    </row>
    <row r="232" spans="1:11" ht="24.6">
      <c r="A232" s="222"/>
      <c r="B232" s="222"/>
      <c r="C232" s="222"/>
      <c r="D232" s="222"/>
      <c r="E232" s="222"/>
      <c r="F232" s="222"/>
      <c r="G232" s="222"/>
      <c r="H232" s="222"/>
      <c r="I232" s="222"/>
    </row>
    <row r="233" spans="1:11" ht="24.6">
      <c r="A233" s="1267" t="s">
        <v>370</v>
      </c>
      <c r="B233" s="1267"/>
      <c r="C233" s="1267"/>
      <c r="D233" s="1267"/>
      <c r="E233" s="1267"/>
      <c r="F233" s="1267"/>
      <c r="G233" s="1267"/>
      <c r="H233" s="1267"/>
      <c r="I233" s="1267"/>
    </row>
    <row r="234" spans="1:11" ht="24.6">
      <c r="A234" s="1267" t="s">
        <v>374</v>
      </c>
      <c r="B234" s="1267"/>
      <c r="C234" s="1267"/>
      <c r="D234" s="1267"/>
      <c r="E234" s="1267"/>
      <c r="F234" s="1267"/>
      <c r="G234" s="1267"/>
      <c r="H234" s="1267"/>
      <c r="I234" s="1267"/>
    </row>
    <row r="235" spans="1:11" ht="24.6">
      <c r="A235" s="1268" t="s">
        <v>41</v>
      </c>
      <c r="B235" s="1268"/>
      <c r="C235" s="1268"/>
      <c r="D235" s="1268"/>
      <c r="E235" s="1268"/>
      <c r="F235" s="1268"/>
      <c r="G235" s="1268"/>
      <c r="H235" s="1268"/>
      <c r="I235" s="1268"/>
    </row>
    <row r="236" spans="1:11" ht="24.6">
      <c r="A236" s="243" t="s">
        <v>1</v>
      </c>
      <c r="B236" s="243" t="s">
        <v>2</v>
      </c>
      <c r="C236" s="1269" t="s">
        <v>3</v>
      </c>
      <c r="D236" s="1270"/>
      <c r="E236" s="1270"/>
      <c r="F236" s="1270"/>
      <c r="G236" s="1270"/>
      <c r="H236" s="1271"/>
      <c r="I236" s="238"/>
      <c r="J236" s="239"/>
      <c r="K236" s="239"/>
    </row>
    <row r="237" spans="1:11" ht="24.6">
      <c r="A237" s="244"/>
      <c r="B237" s="166" t="s">
        <v>4</v>
      </c>
      <c r="C237" s="166" t="s">
        <v>5</v>
      </c>
      <c r="D237" s="166" t="s">
        <v>6</v>
      </c>
      <c r="E237" s="166" t="s">
        <v>7</v>
      </c>
      <c r="F237" s="166" t="s">
        <v>8</v>
      </c>
      <c r="G237" s="166" t="s">
        <v>9</v>
      </c>
      <c r="H237" s="166" t="s">
        <v>10</v>
      </c>
      <c r="I237" s="244" t="s">
        <v>11</v>
      </c>
      <c r="J237" s="166" t="s">
        <v>205</v>
      </c>
      <c r="K237" s="166" t="s">
        <v>204</v>
      </c>
    </row>
    <row r="238" spans="1:11" ht="24.6">
      <c r="A238" s="244"/>
      <c r="B238" s="166" t="s">
        <v>12</v>
      </c>
      <c r="C238" s="166" t="s">
        <v>13</v>
      </c>
      <c r="D238" s="166" t="s">
        <v>14</v>
      </c>
      <c r="E238" s="166" t="s">
        <v>15</v>
      </c>
      <c r="F238" s="166" t="s">
        <v>16</v>
      </c>
      <c r="G238" s="166" t="s">
        <v>17</v>
      </c>
      <c r="H238" s="166" t="s">
        <v>18</v>
      </c>
      <c r="I238" s="244" t="s">
        <v>19</v>
      </c>
      <c r="J238" s="166" t="s">
        <v>206</v>
      </c>
      <c r="K238" s="166"/>
    </row>
    <row r="239" spans="1:11" ht="24.6">
      <c r="A239" s="245"/>
      <c r="B239" s="245"/>
      <c r="C239" s="168" t="s">
        <v>12</v>
      </c>
      <c r="D239" s="168" t="s">
        <v>12</v>
      </c>
      <c r="E239" s="168" t="s">
        <v>12</v>
      </c>
      <c r="F239" s="168" t="s">
        <v>12</v>
      </c>
      <c r="G239" s="168" t="s">
        <v>12</v>
      </c>
      <c r="H239" s="168" t="s">
        <v>20</v>
      </c>
      <c r="I239" s="245"/>
      <c r="J239" s="166" t="s">
        <v>203</v>
      </c>
      <c r="K239" s="166"/>
    </row>
    <row r="240" spans="1:11" ht="24.6">
      <c r="A240" s="169" t="s">
        <v>21</v>
      </c>
      <c r="B240" s="246">
        <f>ช่องคีย์!B13</f>
        <v>0</v>
      </c>
      <c r="C240" s="246">
        <f>ช่องคีย์!C13</f>
        <v>0</v>
      </c>
      <c r="D240" s="246">
        <f>ช่องคีย์!D13</f>
        <v>0</v>
      </c>
      <c r="E240" s="246">
        <f>ช่องคีย์!E13</f>
        <v>0</v>
      </c>
      <c r="F240" s="246">
        <f>ช่องคีย์!F13</f>
        <v>0</v>
      </c>
      <c r="G240" s="246">
        <f>ช่องคีย์!G13</f>
        <v>0</v>
      </c>
      <c r="H240" s="246">
        <f>ช่องคีย์!H13</f>
        <v>621</v>
      </c>
      <c r="I240" s="246">
        <f>ช่องคีย์!I13</f>
        <v>0</v>
      </c>
      <c r="J240" s="246">
        <f>ช่องคีย์!J13</f>
        <v>0</v>
      </c>
      <c r="K240" s="247">
        <f>+G240*H240</f>
        <v>0</v>
      </c>
    </row>
    <row r="241" spans="1:11" ht="24.6">
      <c r="A241" s="169" t="s">
        <v>261</v>
      </c>
      <c r="B241" s="246"/>
      <c r="C241" s="246"/>
      <c r="D241" s="246"/>
      <c r="E241" s="246"/>
      <c r="F241" s="246"/>
      <c r="G241" s="246"/>
      <c r="H241" s="246"/>
      <c r="I241" s="246"/>
      <c r="J241" s="246"/>
      <c r="K241" s="247">
        <f t="shared" ref="K241:K256" si="17">+G241*H241</f>
        <v>0</v>
      </c>
    </row>
    <row r="242" spans="1:11" ht="24.6">
      <c r="A242" s="169" t="s">
        <v>262</v>
      </c>
      <c r="B242" s="246"/>
      <c r="C242" s="246"/>
      <c r="D242" s="246"/>
      <c r="E242" s="246"/>
      <c r="F242" s="246"/>
      <c r="G242" s="246"/>
      <c r="H242" s="246"/>
      <c r="I242" s="246"/>
      <c r="J242" s="246"/>
      <c r="K242" s="247">
        <f t="shared" si="17"/>
        <v>0</v>
      </c>
    </row>
    <row r="243" spans="1:11" ht="24.6">
      <c r="A243" s="169" t="s">
        <v>22</v>
      </c>
      <c r="B243" s="246">
        <f>ช่องคีย์!L13</f>
        <v>275</v>
      </c>
      <c r="C243" s="246">
        <f>ช่องคีย์!M13</f>
        <v>11</v>
      </c>
      <c r="D243" s="246">
        <f>ช่องคีย์!N13</f>
        <v>0</v>
      </c>
      <c r="E243" s="246">
        <f>ช่องคีย์!O13</f>
        <v>0</v>
      </c>
      <c r="F243" s="246">
        <f>ช่องคีย์!P13</f>
        <v>0</v>
      </c>
      <c r="G243" s="246">
        <f>ช่องคีย์!Q13</f>
        <v>0</v>
      </c>
      <c r="H243" s="246">
        <f>ช่องคีย์!R13</f>
        <v>0</v>
      </c>
      <c r="I243" s="246">
        <f>ช่องคีย์!S13</f>
        <v>286</v>
      </c>
      <c r="J243" s="246">
        <f>ช่องคีย์!T13</f>
        <v>38</v>
      </c>
      <c r="K243" s="247">
        <f t="shared" si="17"/>
        <v>0</v>
      </c>
    </row>
    <row r="244" spans="1:11" ht="24.6">
      <c r="A244" s="169" t="s">
        <v>263</v>
      </c>
      <c r="B244" s="246"/>
      <c r="C244" s="246"/>
      <c r="D244" s="246"/>
      <c r="E244" s="246"/>
      <c r="F244" s="246"/>
      <c r="G244" s="246"/>
      <c r="H244" s="246"/>
      <c r="I244" s="246"/>
      <c r="J244" s="246"/>
      <c r="K244" s="247">
        <f t="shared" si="17"/>
        <v>0</v>
      </c>
    </row>
    <row r="245" spans="1:11" ht="24.6">
      <c r="A245" s="169" t="s">
        <v>216</v>
      </c>
      <c r="B245" s="246">
        <f>ช่องคีย์!AF13</f>
        <v>0</v>
      </c>
      <c r="C245" s="246">
        <f>ช่องคีย์!AG13</f>
        <v>0</v>
      </c>
      <c r="D245" s="246">
        <f>ช่องคีย์!AH13</f>
        <v>0</v>
      </c>
      <c r="E245" s="246">
        <f>ช่องคีย์!AI13</f>
        <v>0</v>
      </c>
      <c r="F245" s="246">
        <f>ช่องคีย์!AJ13</f>
        <v>0</v>
      </c>
      <c r="G245" s="246">
        <f>ช่องคีย์!AK13</f>
        <v>0</v>
      </c>
      <c r="H245" s="246">
        <f>ช่องคีย์!AL13</f>
        <v>720</v>
      </c>
      <c r="I245" s="246">
        <f>ช่องคีย์!AM13</f>
        <v>0</v>
      </c>
      <c r="J245" s="246">
        <f>ช่องคีย์!AN13</f>
        <v>0</v>
      </c>
      <c r="K245" s="247">
        <f t="shared" si="17"/>
        <v>0</v>
      </c>
    </row>
    <row r="246" spans="1:11" ht="24.6">
      <c r="A246" s="169" t="s">
        <v>217</v>
      </c>
      <c r="B246" s="246">
        <f>ช่องคีย์!CS13</f>
        <v>0</v>
      </c>
      <c r="C246" s="246">
        <f>ช่องคีย์!CT13</f>
        <v>0</v>
      </c>
      <c r="D246" s="246">
        <f>ช่องคีย์!CU13</f>
        <v>0</v>
      </c>
      <c r="E246" s="246">
        <f>ช่องคีย์!CV13</f>
        <v>0</v>
      </c>
      <c r="F246" s="246">
        <f>ช่องคีย์!CW13</f>
        <v>0</v>
      </c>
      <c r="G246" s="246">
        <f>ช่องคีย์!CX13</f>
        <v>0</v>
      </c>
      <c r="H246" s="246">
        <f>ช่องคีย์!CY13</f>
        <v>678</v>
      </c>
      <c r="I246" s="246">
        <f>ช่องคีย์!CZ13</f>
        <v>0</v>
      </c>
      <c r="J246" s="246">
        <f>ช่องคีย์!DA13</f>
        <v>0</v>
      </c>
      <c r="K246" s="247">
        <f t="shared" si="17"/>
        <v>0</v>
      </c>
    </row>
    <row r="247" spans="1:11" ht="24.6">
      <c r="A247" s="169" t="s">
        <v>188</v>
      </c>
      <c r="B247" s="246">
        <f>ช่องคีย์!AP13</f>
        <v>0</v>
      </c>
      <c r="C247" s="246">
        <f>ช่องคีย์!AQ13</f>
        <v>0</v>
      </c>
      <c r="D247" s="246">
        <f>ช่องคีย์!AR13</f>
        <v>0</v>
      </c>
      <c r="E247" s="246">
        <f>ช่องคีย์!AS13</f>
        <v>0</v>
      </c>
      <c r="F247" s="246">
        <f>ช่องคีย์!AT13</f>
        <v>0</v>
      </c>
      <c r="G247" s="246">
        <f>ช่องคีย์!AU13</f>
        <v>0</v>
      </c>
      <c r="H247" s="246">
        <f>ช่องคีย์!AV13</f>
        <v>0</v>
      </c>
      <c r="I247" s="246">
        <f>ช่องคีย์!AW13</f>
        <v>0</v>
      </c>
      <c r="J247" s="169"/>
      <c r="K247" s="247">
        <f t="shared" si="17"/>
        <v>0</v>
      </c>
    </row>
    <row r="248" spans="1:11" ht="24.6">
      <c r="A248" s="169" t="s">
        <v>244</v>
      </c>
      <c r="B248" s="246">
        <f>ช่องคีย์!V13</f>
        <v>0</v>
      </c>
      <c r="C248" s="246">
        <f>ช่องคีย์!W13</f>
        <v>0</v>
      </c>
      <c r="D248" s="246">
        <f>ช่องคีย์!X13</f>
        <v>0</v>
      </c>
      <c r="E248" s="246">
        <f>ช่องคีย์!Y13</f>
        <v>0</v>
      </c>
      <c r="F248" s="246">
        <f>ช่องคีย์!Z13</f>
        <v>0</v>
      </c>
      <c r="G248" s="246">
        <f>ช่องคีย์!AA13</f>
        <v>0</v>
      </c>
      <c r="H248" s="246">
        <f>ช่องคีย์!AB13</f>
        <v>124</v>
      </c>
      <c r="I248" s="246">
        <f>ช่องคีย์!AC13</f>
        <v>0</v>
      </c>
      <c r="J248" s="246">
        <f>ช่องคีย์!AD13</f>
        <v>0</v>
      </c>
      <c r="K248" s="247">
        <f t="shared" si="17"/>
        <v>0</v>
      </c>
    </row>
    <row r="249" spans="1:11" ht="24.6">
      <c r="A249" s="169" t="s">
        <v>246</v>
      </c>
      <c r="B249" s="246">
        <f>ช่องคีย์!DW13</f>
        <v>0</v>
      </c>
      <c r="C249" s="246">
        <f>ช่องคีย์!DX13</f>
        <v>0</v>
      </c>
      <c r="D249" s="246">
        <f>ช่องคีย์!DY13</f>
        <v>0</v>
      </c>
      <c r="E249" s="246">
        <f>ช่องคีย์!DZ13</f>
        <v>0</v>
      </c>
      <c r="F249" s="246">
        <f>ช่องคีย์!EA13</f>
        <v>0</v>
      </c>
      <c r="G249" s="246">
        <f>ช่องคีย์!EB13</f>
        <v>0</v>
      </c>
      <c r="H249" s="246">
        <f>ช่องคีย์!EC13</f>
        <v>142</v>
      </c>
      <c r="I249" s="246">
        <f>ช่องคีย์!ED13</f>
        <v>0</v>
      </c>
      <c r="J249" s="246">
        <f>ช่องคีย์!EE13</f>
        <v>0</v>
      </c>
      <c r="K249" s="247">
        <f t="shared" si="17"/>
        <v>0</v>
      </c>
    </row>
    <row r="250" spans="1:11" ht="24.6">
      <c r="A250" s="169" t="s">
        <v>277</v>
      </c>
      <c r="B250" s="246">
        <f>ช่องคีย์!EG13</f>
        <v>0</v>
      </c>
      <c r="C250" s="246">
        <f>ช่องคีย์!EH13</f>
        <v>0</v>
      </c>
      <c r="D250" s="246">
        <f>ช่องคีย์!EI13</f>
        <v>0</v>
      </c>
      <c r="E250" s="246">
        <f>ช่องคีย์!EJ13</f>
        <v>0</v>
      </c>
      <c r="F250" s="246">
        <f>ช่องคีย์!EK13</f>
        <v>0</v>
      </c>
      <c r="G250" s="246">
        <f>ช่องคีย์!EL13</f>
        <v>0</v>
      </c>
      <c r="H250" s="246">
        <f>ช่องคีย์!EM13</f>
        <v>0</v>
      </c>
      <c r="I250" s="246">
        <f>ช่องคีย์!EN13</f>
        <v>0</v>
      </c>
      <c r="J250" s="246">
        <f>ช่องคีย์!EO13</f>
        <v>0</v>
      </c>
      <c r="K250" s="247">
        <f t="shared" si="17"/>
        <v>0</v>
      </c>
    </row>
    <row r="251" spans="1:11" ht="24.6">
      <c r="A251" s="169" t="s">
        <v>27</v>
      </c>
      <c r="B251" s="246">
        <f>ช่องคีย์!AZ13</f>
        <v>0</v>
      </c>
      <c r="C251" s="246">
        <f>ช่องคีย์!BA13</f>
        <v>0</v>
      </c>
      <c r="D251" s="246">
        <f>ช่องคีย์!BB13</f>
        <v>0</v>
      </c>
      <c r="E251" s="246">
        <f>ช่องคีย์!BC13</f>
        <v>0</v>
      </c>
      <c r="F251" s="246">
        <f>ช่องคีย์!BD13</f>
        <v>0</v>
      </c>
      <c r="G251" s="246">
        <f>ช่องคีย์!BE13</f>
        <v>0</v>
      </c>
      <c r="H251" s="246">
        <f>ช่องคีย์!BF13</f>
        <v>2900</v>
      </c>
      <c r="I251" s="246">
        <f>ช่องคีย์!BG13</f>
        <v>0</v>
      </c>
      <c r="J251" s="246">
        <f>ช่องคีย์!BH13</f>
        <v>0</v>
      </c>
      <c r="K251" s="247">
        <f t="shared" si="17"/>
        <v>0</v>
      </c>
    </row>
    <row r="252" spans="1:11" ht="24.6">
      <c r="A252" s="169" t="s">
        <v>28</v>
      </c>
      <c r="B252" s="246">
        <f>ช่องคีย์!BJ13</f>
        <v>12</v>
      </c>
      <c r="C252" s="246">
        <f>ช่องคีย์!BK13</f>
        <v>0</v>
      </c>
      <c r="D252" s="246">
        <f>ช่องคีย์!BL13</f>
        <v>12</v>
      </c>
      <c r="E252" s="246">
        <f>ช่องคีย์!BM13</f>
        <v>0</v>
      </c>
      <c r="F252" s="246">
        <f>ช่องคีย์!BN13</f>
        <v>0</v>
      </c>
      <c r="G252" s="246">
        <f>ช่องคีย์!BO13</f>
        <v>12</v>
      </c>
      <c r="H252" s="246">
        <f>ช่องคีย์!BP13</f>
        <v>10000</v>
      </c>
      <c r="I252" s="246">
        <f>ช่องคีย์!BV13</f>
        <v>12</v>
      </c>
      <c r="J252" s="246">
        <f>ช่องคีย์!BW13</f>
        <v>13</v>
      </c>
      <c r="K252" s="247">
        <f>+G252*H252</f>
        <v>120000</v>
      </c>
    </row>
    <row r="253" spans="1:11" ht="24.6">
      <c r="A253" s="169" t="s">
        <v>218</v>
      </c>
      <c r="B253" s="246">
        <f>ช่องคีย์!BY13</f>
        <v>0</v>
      </c>
      <c r="C253" s="246">
        <f>ช่องคีย์!BZ13</f>
        <v>0</v>
      </c>
      <c r="D253" s="246">
        <f>ช่องคีย์!CA13</f>
        <v>0</v>
      </c>
      <c r="E253" s="246">
        <f>ช่องคีย์!CB13</f>
        <v>0</v>
      </c>
      <c r="F253" s="246">
        <f>ช่องคีย์!CC13</f>
        <v>0</v>
      </c>
      <c r="G253" s="246">
        <f>ช่องคีย์!CD13</f>
        <v>0</v>
      </c>
      <c r="H253" s="246">
        <f>ช่องคีย์!CE13</f>
        <v>0</v>
      </c>
      <c r="I253" s="246">
        <f>ช่องคีย์!CF13</f>
        <v>0</v>
      </c>
      <c r="J253" s="246">
        <f>ช่องคีย์!CG13</f>
        <v>0</v>
      </c>
      <c r="K253" s="247">
        <f t="shared" si="17"/>
        <v>0</v>
      </c>
    </row>
    <row r="254" spans="1:11" ht="24.6">
      <c r="A254" s="169" t="s">
        <v>190</v>
      </c>
      <c r="B254" s="246">
        <f>ช่องคีย์!FK13</f>
        <v>0</v>
      </c>
      <c r="C254" s="246">
        <f>ช่องคีย์!FL13</f>
        <v>0</v>
      </c>
      <c r="D254" s="246">
        <f>ช่องคีย์!FM13</f>
        <v>0</v>
      </c>
      <c r="E254" s="246">
        <f>ช่องคีย์!FN13</f>
        <v>0</v>
      </c>
      <c r="F254" s="246">
        <f>ช่องคีย์!FO13</f>
        <v>0</v>
      </c>
      <c r="G254" s="246">
        <f>ช่องคีย์!FP13</f>
        <v>0</v>
      </c>
      <c r="H254" s="246">
        <f>ช่องคีย์!FQ13</f>
        <v>0</v>
      </c>
      <c r="I254" s="246">
        <f>ช่องคีย์!FR13</f>
        <v>0</v>
      </c>
      <c r="J254" s="246">
        <f>ช่องคีย์!FS13</f>
        <v>0</v>
      </c>
      <c r="K254" s="247">
        <f t="shared" si="17"/>
        <v>0</v>
      </c>
    </row>
    <row r="255" spans="1:11" ht="24.6">
      <c r="A255" s="169" t="s">
        <v>219</v>
      </c>
      <c r="B255" s="246">
        <f>ช่องคีย์!DW13</f>
        <v>0</v>
      </c>
      <c r="C255" s="246">
        <f>ช่องคีย์!DX13</f>
        <v>0</v>
      </c>
      <c r="D255" s="246">
        <f>ช่องคีย์!DY13</f>
        <v>0</v>
      </c>
      <c r="E255" s="246">
        <f>ช่องคีย์!DZ13</f>
        <v>0</v>
      </c>
      <c r="F255" s="246">
        <f>ช่องคีย์!EA13</f>
        <v>0</v>
      </c>
      <c r="G255" s="246">
        <f>ช่องคีย์!EB13</f>
        <v>0</v>
      </c>
      <c r="H255" s="246">
        <f>ช่องคีย์!EC13</f>
        <v>142</v>
      </c>
      <c r="I255" s="246">
        <f>ช่องคีย์!ED13</f>
        <v>0</v>
      </c>
      <c r="J255" s="246">
        <f>ช่องคีย์!EE13</f>
        <v>0</v>
      </c>
      <c r="K255" s="247">
        <f t="shared" si="17"/>
        <v>0</v>
      </c>
    </row>
    <row r="256" spans="1:11" ht="24.6">
      <c r="A256" s="169" t="s">
        <v>327</v>
      </c>
      <c r="B256" s="246">
        <f>ช่องคีย์!CI13</f>
        <v>0</v>
      </c>
      <c r="C256" s="414">
        <f>ช่องคีย์!CJ13</f>
        <v>0</v>
      </c>
      <c r="D256" s="246">
        <f>ช่องคีย์!CK13</f>
        <v>0</v>
      </c>
      <c r="E256" s="246">
        <f>ช่องคีย์!CL13</f>
        <v>0</v>
      </c>
      <c r="F256" s="246">
        <f>ช่องคีย์!CM13</f>
        <v>0</v>
      </c>
      <c r="G256" s="246">
        <f>ช่องคีย์!CN13</f>
        <v>0</v>
      </c>
      <c r="H256" s="246">
        <f>ช่องคีย์!CO13</f>
        <v>0</v>
      </c>
      <c r="I256" s="414">
        <f>ช่องคีย์!CP13</f>
        <v>0</v>
      </c>
      <c r="J256" s="246">
        <f>ช่องคีย์!CQ13</f>
        <v>0</v>
      </c>
      <c r="K256" s="247">
        <f t="shared" si="17"/>
        <v>0</v>
      </c>
    </row>
    <row r="257" spans="1:11" ht="24.6">
      <c r="A257" s="241" t="s">
        <v>32</v>
      </c>
      <c r="B257" s="246">
        <f t="shared" ref="B257:G257" si="18">SUM(B240:B255)</f>
        <v>287</v>
      </c>
      <c r="C257" s="246">
        <f t="shared" si="18"/>
        <v>11</v>
      </c>
      <c r="D257" s="246">
        <f t="shared" si="18"/>
        <v>12</v>
      </c>
      <c r="E257" s="246">
        <f t="shared" si="18"/>
        <v>0</v>
      </c>
      <c r="F257" s="246">
        <f t="shared" si="18"/>
        <v>0</v>
      </c>
      <c r="G257" s="246">
        <f t="shared" si="18"/>
        <v>12</v>
      </c>
      <c r="H257" s="246"/>
      <c r="I257" s="246">
        <f>SUM(I240:I255)</f>
        <v>298</v>
      </c>
      <c r="J257" s="169">
        <f>SUM(J240:J255)</f>
        <v>51</v>
      </c>
      <c r="K257" s="218">
        <f>SUM(K240:K255)</f>
        <v>120000</v>
      </c>
    </row>
    <row r="258" spans="1:11" ht="24.6">
      <c r="A258" s="1267" t="s">
        <v>370</v>
      </c>
      <c r="B258" s="1267"/>
      <c r="C258" s="1267"/>
      <c r="D258" s="1267"/>
      <c r="E258" s="1267"/>
      <c r="F258" s="1267"/>
      <c r="G258" s="1267"/>
      <c r="H258" s="1267"/>
      <c r="I258" s="1267"/>
    </row>
    <row r="259" spans="1:11" ht="24.6">
      <c r="A259" s="1267" t="s">
        <v>373</v>
      </c>
      <c r="B259" s="1267"/>
      <c r="C259" s="1267"/>
      <c r="D259" s="1267"/>
      <c r="E259" s="1267"/>
      <c r="F259" s="1267"/>
      <c r="G259" s="1267"/>
      <c r="H259" s="1267"/>
      <c r="I259" s="1267"/>
    </row>
    <row r="260" spans="1:11" ht="24.6">
      <c r="A260" s="1268" t="s">
        <v>42</v>
      </c>
      <c r="B260" s="1268"/>
      <c r="C260" s="1268"/>
      <c r="D260" s="1268"/>
      <c r="E260" s="1268"/>
      <c r="F260" s="1268"/>
      <c r="G260" s="1268"/>
      <c r="H260" s="1268"/>
      <c r="I260" s="1268"/>
    </row>
    <row r="261" spans="1:11" ht="24.6">
      <c r="A261" s="243" t="s">
        <v>1</v>
      </c>
      <c r="B261" s="243" t="s">
        <v>2</v>
      </c>
      <c r="C261" s="1269" t="s">
        <v>3</v>
      </c>
      <c r="D261" s="1270"/>
      <c r="E261" s="1270"/>
      <c r="F261" s="1270"/>
      <c r="G261" s="1270"/>
      <c r="H261" s="1271"/>
      <c r="I261" s="238"/>
      <c r="J261" s="243"/>
      <c r="K261" s="243"/>
    </row>
    <row r="262" spans="1:11" ht="24.6">
      <c r="A262" s="244"/>
      <c r="B262" s="166" t="s">
        <v>4</v>
      </c>
      <c r="C262" s="166" t="s">
        <v>5</v>
      </c>
      <c r="D262" s="166" t="s">
        <v>6</v>
      </c>
      <c r="E262" s="166" t="s">
        <v>7</v>
      </c>
      <c r="F262" s="166" t="s">
        <v>8</v>
      </c>
      <c r="G262" s="166" t="s">
        <v>9</v>
      </c>
      <c r="H262" s="166" t="s">
        <v>10</v>
      </c>
      <c r="I262" s="166" t="s">
        <v>11</v>
      </c>
      <c r="J262" s="166" t="s">
        <v>205</v>
      </c>
      <c r="K262" s="166" t="s">
        <v>204</v>
      </c>
    </row>
    <row r="263" spans="1:11" ht="24.6">
      <c r="A263" s="244"/>
      <c r="B263" s="166" t="s">
        <v>12</v>
      </c>
      <c r="C263" s="166" t="s">
        <v>13</v>
      </c>
      <c r="D263" s="166" t="s">
        <v>14</v>
      </c>
      <c r="E263" s="166" t="s">
        <v>15</v>
      </c>
      <c r="F263" s="166" t="s">
        <v>16</v>
      </c>
      <c r="G263" s="166" t="s">
        <v>17</v>
      </c>
      <c r="H263" s="166" t="s">
        <v>18</v>
      </c>
      <c r="I263" s="166" t="s">
        <v>19</v>
      </c>
      <c r="J263" s="166" t="s">
        <v>206</v>
      </c>
      <c r="K263" s="166"/>
    </row>
    <row r="264" spans="1:11" ht="24.6">
      <c r="A264" s="245"/>
      <c r="B264" s="245"/>
      <c r="C264" s="168" t="s">
        <v>12</v>
      </c>
      <c r="D264" s="168" t="s">
        <v>12</v>
      </c>
      <c r="E264" s="168" t="s">
        <v>12</v>
      </c>
      <c r="F264" s="168" t="s">
        <v>12</v>
      </c>
      <c r="G264" s="168" t="s">
        <v>12</v>
      </c>
      <c r="H264" s="168" t="s">
        <v>20</v>
      </c>
      <c r="I264" s="245"/>
      <c r="J264" s="168" t="s">
        <v>203</v>
      </c>
      <c r="K264" s="168"/>
    </row>
    <row r="265" spans="1:11" ht="24.6">
      <c r="A265" s="169" t="s">
        <v>21</v>
      </c>
      <c r="B265" s="246">
        <f>ช่องคีย์!B14</f>
        <v>0</v>
      </c>
      <c r="C265" s="246">
        <f>ช่องคีย์!C14</f>
        <v>0</v>
      </c>
      <c r="D265" s="246">
        <f>ช่องคีย์!D14</f>
        <v>0</v>
      </c>
      <c r="E265" s="246">
        <f>ช่องคีย์!E14</f>
        <v>0</v>
      </c>
      <c r="F265" s="246">
        <f>ช่องคีย์!F14</f>
        <v>0</v>
      </c>
      <c r="G265" s="246">
        <f>ช่องคีย์!G14</f>
        <v>0</v>
      </c>
      <c r="H265" s="246">
        <f>ช่องคีย์!H14</f>
        <v>621</v>
      </c>
      <c r="I265" s="246">
        <f>ช่องคีย์!I14</f>
        <v>0</v>
      </c>
      <c r="J265" s="246">
        <f>ช่องคีย์!J14</f>
        <v>0</v>
      </c>
      <c r="K265" s="249">
        <f>+G265*H265</f>
        <v>0</v>
      </c>
    </row>
    <row r="266" spans="1:11" ht="24.6">
      <c r="A266" s="169" t="s">
        <v>261</v>
      </c>
      <c r="B266" s="246"/>
      <c r="C266" s="246"/>
      <c r="D266" s="246"/>
      <c r="E266" s="246"/>
      <c r="F266" s="246"/>
      <c r="G266" s="246"/>
      <c r="H266" s="246"/>
      <c r="I266" s="246"/>
      <c r="J266" s="246"/>
      <c r="K266" s="249">
        <f t="shared" ref="K266:K280" si="19">+G266*H266</f>
        <v>0</v>
      </c>
    </row>
    <row r="267" spans="1:11" ht="24.6">
      <c r="A267" s="169" t="s">
        <v>262</v>
      </c>
      <c r="B267" s="246"/>
      <c r="C267" s="246"/>
      <c r="D267" s="246"/>
      <c r="E267" s="246"/>
      <c r="F267" s="246"/>
      <c r="G267" s="246"/>
      <c r="H267" s="246"/>
      <c r="I267" s="246"/>
      <c r="J267" s="246"/>
      <c r="K267" s="249">
        <f t="shared" si="19"/>
        <v>0</v>
      </c>
    </row>
    <row r="268" spans="1:11" ht="24.6">
      <c r="A268" s="169" t="s">
        <v>22</v>
      </c>
      <c r="B268" s="246">
        <f>ช่องคีย์!L14</f>
        <v>307</v>
      </c>
      <c r="C268" s="246">
        <f>ช่องคีย์!M14</f>
        <v>1</v>
      </c>
      <c r="D268" s="246">
        <f>ช่องคีย์!N14</f>
        <v>0</v>
      </c>
      <c r="E268" s="246">
        <f>ช่องคีย์!O14</f>
        <v>0</v>
      </c>
      <c r="F268" s="246">
        <f>ช่องคีย์!P14</f>
        <v>0</v>
      </c>
      <c r="G268" s="246">
        <f>ช่องคีย์!Q14</f>
        <v>0</v>
      </c>
      <c r="H268" s="246">
        <f>ช่องคีย์!R14</f>
        <v>0</v>
      </c>
      <c r="I268" s="246">
        <f>ช่องคีย์!S14</f>
        <v>308</v>
      </c>
      <c r="J268" s="246">
        <f>ช่องคีย์!T14</f>
        <v>53</v>
      </c>
      <c r="K268" s="249">
        <f t="shared" si="19"/>
        <v>0</v>
      </c>
    </row>
    <row r="269" spans="1:11" ht="24.6">
      <c r="A269" s="169" t="s">
        <v>263</v>
      </c>
      <c r="B269" s="246"/>
      <c r="C269" s="246"/>
      <c r="D269" s="246"/>
      <c r="E269" s="246"/>
      <c r="F269" s="246"/>
      <c r="G269" s="246"/>
      <c r="H269" s="246"/>
      <c r="I269" s="246"/>
      <c r="J269" s="246"/>
      <c r="K269" s="249">
        <f t="shared" si="19"/>
        <v>0</v>
      </c>
    </row>
    <row r="270" spans="1:11" ht="24.6">
      <c r="A270" s="169" t="s">
        <v>216</v>
      </c>
      <c r="B270" s="246">
        <f>ช่องคีย์!AF14</f>
        <v>0</v>
      </c>
      <c r="C270" s="246">
        <f>ช่องคีย์!AG14</f>
        <v>0</v>
      </c>
      <c r="D270" s="246">
        <f>ช่องคีย์!AH14</f>
        <v>0</v>
      </c>
      <c r="E270" s="246">
        <f>ช่องคีย์!AI14</f>
        <v>0</v>
      </c>
      <c r="F270" s="246">
        <f>ช่องคีย์!AJ14</f>
        <v>0</v>
      </c>
      <c r="G270" s="246">
        <f>ช่องคีย์!AK14</f>
        <v>0</v>
      </c>
      <c r="H270" s="246">
        <f>ช่องคีย์!AL14</f>
        <v>720</v>
      </c>
      <c r="I270" s="246">
        <f>ช่องคีย์!AM14</f>
        <v>0</v>
      </c>
      <c r="J270" s="246">
        <f>ช่องคีย์!AN14</f>
        <v>0</v>
      </c>
      <c r="K270" s="249">
        <f t="shared" si="19"/>
        <v>0</v>
      </c>
    </row>
    <row r="271" spans="1:11" ht="24.6">
      <c r="A271" s="169" t="s">
        <v>217</v>
      </c>
      <c r="B271" s="246">
        <f>ช่องคีย์!CS14</f>
        <v>0</v>
      </c>
      <c r="C271" s="246">
        <f>ช่องคีย์!CT14</f>
        <v>0</v>
      </c>
      <c r="D271" s="246">
        <f>ช่องคีย์!CU14</f>
        <v>0</v>
      </c>
      <c r="E271" s="246">
        <f>ช่องคีย์!CV14</f>
        <v>0</v>
      </c>
      <c r="F271" s="246">
        <f>ช่องคีย์!CW14</f>
        <v>0</v>
      </c>
      <c r="G271" s="246">
        <f>ช่องคีย์!CX14</f>
        <v>0</v>
      </c>
      <c r="H271" s="246">
        <f>ช่องคีย์!CY14</f>
        <v>678</v>
      </c>
      <c r="I271" s="246">
        <f>ช่องคีย์!CZ14</f>
        <v>0</v>
      </c>
      <c r="J271" s="246">
        <f>ช่องคีย์!DA14</f>
        <v>0</v>
      </c>
      <c r="K271" s="249">
        <f t="shared" si="19"/>
        <v>0</v>
      </c>
    </row>
    <row r="272" spans="1:11" ht="24.6">
      <c r="A272" s="169" t="s">
        <v>188</v>
      </c>
      <c r="B272" s="246">
        <f>ช่องคีย์!AP14</f>
        <v>0</v>
      </c>
      <c r="C272" s="246">
        <f>ช่องคีย์!AQ14</f>
        <v>0</v>
      </c>
      <c r="D272" s="246">
        <f>ช่องคีย์!AR14</f>
        <v>0</v>
      </c>
      <c r="E272" s="246">
        <f>ช่องคีย์!AS14</f>
        <v>0</v>
      </c>
      <c r="F272" s="246">
        <f>ช่องคีย์!AT14</f>
        <v>0</v>
      </c>
      <c r="G272" s="246">
        <f>ช่องคีย์!AU14</f>
        <v>0</v>
      </c>
      <c r="H272" s="246">
        <f>ช่องคีย์!AV14</f>
        <v>0</v>
      </c>
      <c r="I272" s="246">
        <f>ช่องคีย์!AW14</f>
        <v>0</v>
      </c>
      <c r="J272" s="169"/>
      <c r="K272" s="249">
        <f t="shared" si="19"/>
        <v>0</v>
      </c>
    </row>
    <row r="273" spans="1:11" ht="24.6">
      <c r="A273" s="169" t="s">
        <v>244</v>
      </c>
      <c r="B273" s="246">
        <f>ช่องคีย์!V14</f>
        <v>0</v>
      </c>
      <c r="C273" s="246">
        <f>ช่องคีย์!W14</f>
        <v>0</v>
      </c>
      <c r="D273" s="246">
        <f>ช่องคีย์!X14</f>
        <v>0</v>
      </c>
      <c r="E273" s="246">
        <f>ช่องคีย์!Y14</f>
        <v>0</v>
      </c>
      <c r="F273" s="246">
        <f>ช่องคีย์!Z14</f>
        <v>0</v>
      </c>
      <c r="G273" s="246">
        <f>ช่องคีย์!AA14</f>
        <v>0</v>
      </c>
      <c r="H273" s="246">
        <f>ช่องคีย์!AB14</f>
        <v>124</v>
      </c>
      <c r="I273" s="246">
        <f>ช่องคีย์!AC14</f>
        <v>0</v>
      </c>
      <c r="J273" s="246">
        <f>ช่องคีย์!AD14</f>
        <v>0</v>
      </c>
      <c r="K273" s="249">
        <f t="shared" si="19"/>
        <v>0</v>
      </c>
    </row>
    <row r="274" spans="1:11" ht="24.6">
      <c r="A274" s="169" t="s">
        <v>277</v>
      </c>
      <c r="B274" s="246">
        <f>ช่องคีย์!EG14</f>
        <v>0</v>
      </c>
      <c r="C274" s="246">
        <f>ช่องคีย์!EH14</f>
        <v>0</v>
      </c>
      <c r="D274" s="246">
        <f>ช่องคีย์!EI14</f>
        <v>0</v>
      </c>
      <c r="E274" s="246">
        <f>ช่องคีย์!EJ14</f>
        <v>0</v>
      </c>
      <c r="F274" s="246">
        <f>ช่องคีย์!EK14</f>
        <v>0</v>
      </c>
      <c r="G274" s="246">
        <f>ช่องคีย์!EL14</f>
        <v>0</v>
      </c>
      <c r="H274" s="246">
        <f>ช่องคีย์!EM14</f>
        <v>0</v>
      </c>
      <c r="I274" s="246">
        <f>ช่องคีย์!EN14</f>
        <v>0</v>
      </c>
      <c r="J274" s="246">
        <f>ช่องคีย์!EO14</f>
        <v>0</v>
      </c>
      <c r="K274" s="249">
        <f t="shared" si="19"/>
        <v>0</v>
      </c>
    </row>
    <row r="275" spans="1:11" ht="24.6">
      <c r="A275" s="169" t="s">
        <v>27</v>
      </c>
      <c r="B275" s="246">
        <f>ช่องคีย์!AZ14</f>
        <v>0</v>
      </c>
      <c r="C275" s="246">
        <f>ช่องคีย์!BA14</f>
        <v>0</v>
      </c>
      <c r="D275" s="246">
        <f>ช่องคีย์!BB14</f>
        <v>0</v>
      </c>
      <c r="E275" s="246">
        <f>ช่องคีย์!BC14</f>
        <v>0</v>
      </c>
      <c r="F275" s="246">
        <f>ช่องคีย์!BD14</f>
        <v>0</v>
      </c>
      <c r="G275" s="246">
        <f>ช่องคีย์!BE14</f>
        <v>0</v>
      </c>
      <c r="H275" s="246">
        <f>ช่องคีย์!BF14</f>
        <v>2900</v>
      </c>
      <c r="I275" s="246">
        <f>ช่องคีย์!BG14</f>
        <v>0</v>
      </c>
      <c r="J275" s="246">
        <f>ช่องคีย์!BH14</f>
        <v>33</v>
      </c>
      <c r="K275" s="249">
        <f t="shared" si="19"/>
        <v>0</v>
      </c>
    </row>
    <row r="276" spans="1:11" ht="24.6">
      <c r="A276" s="169" t="s">
        <v>28</v>
      </c>
      <c r="B276" s="246">
        <f>ช่องคีย์!BJ14</f>
        <v>83</v>
      </c>
      <c r="C276" s="246">
        <f>ช่องคีย์!BK14</f>
        <v>0</v>
      </c>
      <c r="D276" s="246">
        <f>ช่องคีย์!BL14</f>
        <v>0</v>
      </c>
      <c r="E276" s="246">
        <f>ช่องคีย์!BM14</f>
        <v>0</v>
      </c>
      <c r="F276" s="246">
        <f>ช่องคีย์!BN14</f>
        <v>0</v>
      </c>
      <c r="G276" s="246">
        <f>ช่องคีย์!BO14</f>
        <v>30</v>
      </c>
      <c r="H276" s="246">
        <f>ช่องคีย์!BP14</f>
        <v>10000</v>
      </c>
      <c r="I276" s="246">
        <f>ช่องคีย์!BV14</f>
        <v>53</v>
      </c>
      <c r="J276" s="246">
        <f>ช่องคีย์!BW14</f>
        <v>16</v>
      </c>
      <c r="K276" s="249">
        <f t="shared" si="19"/>
        <v>300000</v>
      </c>
    </row>
    <row r="277" spans="1:11" ht="24.6">
      <c r="A277" s="169" t="s">
        <v>218</v>
      </c>
      <c r="B277" s="246">
        <f>ช่องคีย์!BY14</f>
        <v>0</v>
      </c>
      <c r="C277" s="246">
        <f>ช่องคีย์!BZ14</f>
        <v>0</v>
      </c>
      <c r="D277" s="246">
        <f>ช่องคีย์!CA14</f>
        <v>0</v>
      </c>
      <c r="E277" s="246">
        <f>ช่องคีย์!CB14</f>
        <v>0</v>
      </c>
      <c r="F277" s="246">
        <f>ช่องคีย์!CC14</f>
        <v>0</v>
      </c>
      <c r="G277" s="246">
        <f>ช่องคีย์!CD14</f>
        <v>0</v>
      </c>
      <c r="H277" s="246">
        <f>ช่องคีย์!CE14</f>
        <v>0</v>
      </c>
      <c r="I277" s="246">
        <f>ช่องคีย์!CF14</f>
        <v>0</v>
      </c>
      <c r="J277" s="246">
        <f>ช่องคีย์!CG14</f>
        <v>0</v>
      </c>
      <c r="K277" s="249">
        <f t="shared" si="19"/>
        <v>0</v>
      </c>
    </row>
    <row r="278" spans="1:11" ht="24.6">
      <c r="A278" s="169" t="s">
        <v>190</v>
      </c>
      <c r="B278" s="246">
        <f>ช่องคีย์!FK14</f>
        <v>0</v>
      </c>
      <c r="C278" s="246">
        <f>ช่องคีย์!FL14</f>
        <v>0</v>
      </c>
      <c r="D278" s="246">
        <f>ช่องคีย์!FM14</f>
        <v>0</v>
      </c>
      <c r="E278" s="246">
        <f>ช่องคีย์!FN14</f>
        <v>0</v>
      </c>
      <c r="F278" s="246">
        <f>ช่องคีย์!FO14</f>
        <v>0</v>
      </c>
      <c r="G278" s="246">
        <f>ช่องคีย์!FP14</f>
        <v>0</v>
      </c>
      <c r="H278" s="246">
        <f>ช่องคีย์!FQ14</f>
        <v>0</v>
      </c>
      <c r="I278" s="246">
        <f>ช่องคีย์!FR14</f>
        <v>0</v>
      </c>
      <c r="J278" s="246">
        <f>ช่องคีย์!FS14</f>
        <v>0</v>
      </c>
      <c r="K278" s="249">
        <f t="shared" si="19"/>
        <v>0</v>
      </c>
    </row>
    <row r="279" spans="1:11" ht="24.6">
      <c r="A279" s="169" t="s">
        <v>219</v>
      </c>
      <c r="B279" s="246">
        <f>ช่องคีย์!DW14</f>
        <v>36</v>
      </c>
      <c r="C279" s="246">
        <f>ช่องคีย์!DX14</f>
        <v>0</v>
      </c>
      <c r="D279" s="246">
        <f>ช่องคีย์!DY14</f>
        <v>0</v>
      </c>
      <c r="E279" s="246">
        <f>ช่องคีย์!DZ14</f>
        <v>0</v>
      </c>
      <c r="F279" s="246">
        <f>ช่องคีย์!EA14</f>
        <v>0</v>
      </c>
      <c r="G279" s="246">
        <f>ช่องคีย์!EB14</f>
        <v>36</v>
      </c>
      <c r="H279" s="246">
        <f>ช่องคีย์!EC14</f>
        <v>142</v>
      </c>
      <c r="I279" s="246">
        <f>ช่องคีย์!ED14</f>
        <v>0</v>
      </c>
      <c r="J279" s="246">
        <f>ช่องคีย์!EE14</f>
        <v>12</v>
      </c>
      <c r="K279" s="249">
        <f t="shared" si="19"/>
        <v>5112</v>
      </c>
    </row>
    <row r="280" spans="1:11" ht="24.6">
      <c r="A280" s="169" t="s">
        <v>327</v>
      </c>
      <c r="B280" s="246">
        <f>ช่องคีย์!CI14</f>
        <v>0</v>
      </c>
      <c r="C280" s="414">
        <f>ช่องคีย์!CJ14</f>
        <v>0</v>
      </c>
      <c r="D280" s="246">
        <f>ช่องคีย์!CK14</f>
        <v>0</v>
      </c>
      <c r="E280" s="246">
        <f>ช่องคีย์!CL14</f>
        <v>0</v>
      </c>
      <c r="F280" s="246">
        <f>ช่องคีย์!CM14</f>
        <v>0</v>
      </c>
      <c r="G280" s="246">
        <f>ช่องคีย์!CN14</f>
        <v>0</v>
      </c>
      <c r="H280" s="246">
        <f>ช่องคีย์!CO14</f>
        <v>0</v>
      </c>
      <c r="I280" s="414">
        <f>ช่องคีย์!CP14</f>
        <v>0</v>
      </c>
      <c r="J280" s="246">
        <f>ช่องคีย์!CQ14</f>
        <v>0</v>
      </c>
      <c r="K280" s="249">
        <f t="shared" si="19"/>
        <v>0</v>
      </c>
    </row>
    <row r="281" spans="1:11" ht="24.6">
      <c r="A281" s="241" t="s">
        <v>32</v>
      </c>
      <c r="B281" s="246">
        <f t="shared" ref="B281:G281" si="20">SUM(B265:B279)</f>
        <v>426</v>
      </c>
      <c r="C281" s="246">
        <f t="shared" si="20"/>
        <v>1</v>
      </c>
      <c r="D281" s="246">
        <f t="shared" si="20"/>
        <v>0</v>
      </c>
      <c r="E281" s="246">
        <f t="shared" si="20"/>
        <v>0</v>
      </c>
      <c r="F281" s="246">
        <f t="shared" si="20"/>
        <v>0</v>
      </c>
      <c r="G281" s="246">
        <f t="shared" si="20"/>
        <v>66</v>
      </c>
      <c r="H281" s="246"/>
      <c r="I281" s="246">
        <f>SUM(I265:I279)</f>
        <v>361</v>
      </c>
      <c r="J281" s="169">
        <f>SUM(J265:J279)</f>
        <v>114</v>
      </c>
      <c r="K281" s="218">
        <f>SUM(K265:K279)</f>
        <v>305112</v>
      </c>
    </row>
    <row r="282" spans="1:11" ht="24.6">
      <c r="A282" s="222"/>
      <c r="B282" s="222"/>
      <c r="C282" s="222"/>
      <c r="D282" s="222"/>
      <c r="E282" s="222"/>
      <c r="F282" s="222"/>
      <c r="G282" s="222"/>
      <c r="H282" s="222"/>
      <c r="I282" s="222"/>
    </row>
    <row r="283" spans="1:11" ht="24.6">
      <c r="A283" s="1267" t="s">
        <v>370</v>
      </c>
      <c r="B283" s="1267"/>
      <c r="C283" s="1267"/>
      <c r="D283" s="1267"/>
      <c r="E283" s="1267"/>
      <c r="F283" s="1267"/>
      <c r="G283" s="1267"/>
      <c r="H283" s="1267"/>
      <c r="I283" s="1267"/>
    </row>
    <row r="284" spans="1:11" ht="24.6">
      <c r="A284" s="1267" t="s">
        <v>374</v>
      </c>
      <c r="B284" s="1267"/>
      <c r="C284" s="1267"/>
      <c r="D284" s="1267"/>
      <c r="E284" s="1267"/>
      <c r="F284" s="1267"/>
      <c r="G284" s="1267"/>
      <c r="H284" s="1267"/>
      <c r="I284" s="1267"/>
    </row>
    <row r="285" spans="1:11" ht="24.6">
      <c r="A285" s="1268" t="s">
        <v>43</v>
      </c>
      <c r="B285" s="1268"/>
      <c r="C285" s="1268"/>
      <c r="D285" s="1268"/>
      <c r="E285" s="1268"/>
      <c r="F285" s="1268"/>
      <c r="G285" s="1268"/>
      <c r="H285" s="1268"/>
      <c r="I285" s="1268"/>
    </row>
    <row r="286" spans="1:11" ht="24.6">
      <c r="A286" s="243" t="s">
        <v>1</v>
      </c>
      <c r="B286" s="243" t="s">
        <v>2</v>
      </c>
      <c r="C286" s="1269" t="s">
        <v>3</v>
      </c>
      <c r="D286" s="1270"/>
      <c r="E286" s="1270"/>
      <c r="F286" s="1270"/>
      <c r="G286" s="1270"/>
      <c r="H286" s="1271"/>
      <c r="I286" s="238"/>
      <c r="J286" s="239"/>
      <c r="K286" s="239"/>
    </row>
    <row r="287" spans="1:11" ht="24.6">
      <c r="A287" s="244"/>
      <c r="B287" s="166" t="s">
        <v>4</v>
      </c>
      <c r="C287" s="166" t="s">
        <v>5</v>
      </c>
      <c r="D287" s="166" t="s">
        <v>6</v>
      </c>
      <c r="E287" s="166" t="s">
        <v>7</v>
      </c>
      <c r="F287" s="166" t="s">
        <v>8</v>
      </c>
      <c r="G287" s="166" t="s">
        <v>9</v>
      </c>
      <c r="H287" s="166" t="s">
        <v>10</v>
      </c>
      <c r="I287" s="244" t="s">
        <v>11</v>
      </c>
      <c r="J287" s="166" t="s">
        <v>205</v>
      </c>
      <c r="K287" s="166" t="s">
        <v>204</v>
      </c>
    </row>
    <row r="288" spans="1:11" ht="24.6">
      <c r="A288" s="244"/>
      <c r="B288" s="166" t="s">
        <v>12</v>
      </c>
      <c r="C288" s="166" t="s">
        <v>13</v>
      </c>
      <c r="D288" s="166" t="s">
        <v>14</v>
      </c>
      <c r="E288" s="166" t="s">
        <v>15</v>
      </c>
      <c r="F288" s="166" t="s">
        <v>16</v>
      </c>
      <c r="G288" s="166" t="s">
        <v>17</v>
      </c>
      <c r="H288" s="166" t="s">
        <v>18</v>
      </c>
      <c r="I288" s="244" t="s">
        <v>19</v>
      </c>
      <c r="J288" s="166" t="s">
        <v>206</v>
      </c>
      <c r="K288" s="166"/>
    </row>
    <row r="289" spans="1:11" ht="24.6">
      <c r="A289" s="245"/>
      <c r="B289" s="245"/>
      <c r="C289" s="168" t="s">
        <v>12</v>
      </c>
      <c r="D289" s="168" t="s">
        <v>12</v>
      </c>
      <c r="E289" s="168" t="s">
        <v>12</v>
      </c>
      <c r="F289" s="168" t="s">
        <v>12</v>
      </c>
      <c r="G289" s="168" t="s">
        <v>12</v>
      </c>
      <c r="H289" s="168" t="s">
        <v>20</v>
      </c>
      <c r="I289" s="245"/>
      <c r="J289" s="168" t="s">
        <v>203</v>
      </c>
      <c r="K289" s="168"/>
    </row>
    <row r="290" spans="1:11" ht="24.6">
      <c r="A290" s="169" t="s">
        <v>21</v>
      </c>
      <c r="B290" s="246">
        <f>ช่องคีย์!B15</f>
        <v>0</v>
      </c>
      <c r="C290" s="246">
        <f>ช่องคีย์!C15</f>
        <v>0</v>
      </c>
      <c r="D290" s="246">
        <f>ช่องคีย์!D15</f>
        <v>0</v>
      </c>
      <c r="E290" s="246">
        <f>ช่องคีย์!E15</f>
        <v>0</v>
      </c>
      <c r="F290" s="246">
        <f>ช่องคีย์!F15</f>
        <v>0</v>
      </c>
      <c r="G290" s="246">
        <f>ช่องคีย์!G15</f>
        <v>0</v>
      </c>
      <c r="H290" s="246">
        <f>ช่องคีย์!H15</f>
        <v>621</v>
      </c>
      <c r="I290" s="246">
        <f>ช่องคีย์!I15</f>
        <v>0</v>
      </c>
      <c r="J290" s="246">
        <f>ช่องคีย์!J15</f>
        <v>0</v>
      </c>
      <c r="K290" s="249">
        <f>+G290*H290</f>
        <v>0</v>
      </c>
    </row>
    <row r="291" spans="1:11" ht="24.6">
      <c r="A291" s="169" t="s">
        <v>261</v>
      </c>
      <c r="B291" s="246"/>
      <c r="C291" s="246"/>
      <c r="D291" s="246"/>
      <c r="E291" s="246"/>
      <c r="F291" s="246"/>
      <c r="G291" s="246"/>
      <c r="H291" s="246"/>
      <c r="I291" s="246"/>
      <c r="J291" s="246"/>
      <c r="K291" s="249">
        <f t="shared" ref="K291:K306" si="21">+G291*H291</f>
        <v>0</v>
      </c>
    </row>
    <row r="292" spans="1:11" ht="24.6">
      <c r="A292" s="169" t="s">
        <v>262</v>
      </c>
      <c r="B292" s="246"/>
      <c r="C292" s="246"/>
      <c r="D292" s="246"/>
      <c r="E292" s="246"/>
      <c r="F292" s="246"/>
      <c r="G292" s="246"/>
      <c r="H292" s="246"/>
      <c r="I292" s="246"/>
      <c r="J292" s="246"/>
      <c r="K292" s="249">
        <f t="shared" si="21"/>
        <v>0</v>
      </c>
    </row>
    <row r="293" spans="1:11" ht="24.6">
      <c r="A293" s="169" t="s">
        <v>22</v>
      </c>
      <c r="B293" s="246">
        <f>ช่องคีย์!L15</f>
        <v>172</v>
      </c>
      <c r="C293" s="246">
        <f>ช่องคีย์!M15</f>
        <v>24</v>
      </c>
      <c r="D293" s="246">
        <f>ช่องคีย์!N15</f>
        <v>0</v>
      </c>
      <c r="E293" s="246">
        <f>ช่องคีย์!O15</f>
        <v>0</v>
      </c>
      <c r="F293" s="246">
        <f>ช่องคีย์!P15</f>
        <v>0</v>
      </c>
      <c r="G293" s="246">
        <f>ช่องคีย์!Q15</f>
        <v>0</v>
      </c>
      <c r="H293" s="246">
        <f>ช่องคีย์!R15</f>
        <v>0</v>
      </c>
      <c r="I293" s="246">
        <f>ช่องคีย์!S15</f>
        <v>196</v>
      </c>
      <c r="J293" s="246">
        <f>ช่องคีย์!T15</f>
        <v>31</v>
      </c>
      <c r="K293" s="249">
        <f t="shared" si="21"/>
        <v>0</v>
      </c>
    </row>
    <row r="294" spans="1:11" ht="24.6">
      <c r="A294" s="169" t="s">
        <v>263</v>
      </c>
      <c r="B294" s="246"/>
      <c r="C294" s="246"/>
      <c r="D294" s="246"/>
      <c r="E294" s="246"/>
      <c r="F294" s="246"/>
      <c r="G294" s="246"/>
      <c r="H294" s="246"/>
      <c r="I294" s="246"/>
      <c r="J294" s="246"/>
      <c r="K294" s="249">
        <f t="shared" si="21"/>
        <v>0</v>
      </c>
    </row>
    <row r="295" spans="1:11" ht="24.6">
      <c r="A295" s="169" t="s">
        <v>216</v>
      </c>
      <c r="B295" s="246">
        <f>ช่องคีย์!AF15</f>
        <v>0</v>
      </c>
      <c r="C295" s="246">
        <f>ช่องคีย์!AG15</f>
        <v>0</v>
      </c>
      <c r="D295" s="246">
        <f>ช่องคีย์!AH15</f>
        <v>0</v>
      </c>
      <c r="E295" s="246">
        <f>ช่องคีย์!AI15</f>
        <v>0</v>
      </c>
      <c r="F295" s="246">
        <f>ช่องคีย์!AJ15</f>
        <v>0</v>
      </c>
      <c r="G295" s="246">
        <f>ช่องคีย์!AK15</f>
        <v>0</v>
      </c>
      <c r="H295" s="246">
        <f>ช่องคีย์!AL15</f>
        <v>720</v>
      </c>
      <c r="I295" s="246">
        <f>ช่องคีย์!AM15</f>
        <v>0</v>
      </c>
      <c r="J295" s="246">
        <f>ช่องคีย์!AN15</f>
        <v>0</v>
      </c>
      <c r="K295" s="249">
        <f t="shared" si="21"/>
        <v>0</v>
      </c>
    </row>
    <row r="296" spans="1:11" ht="24.6">
      <c r="A296" s="169" t="s">
        <v>217</v>
      </c>
      <c r="B296" s="246">
        <f>ช่องคีย์!CS15</f>
        <v>0</v>
      </c>
      <c r="C296" s="246">
        <f>ช่องคีย์!CT15</f>
        <v>0</v>
      </c>
      <c r="D296" s="246">
        <f>ช่องคีย์!CU15</f>
        <v>0</v>
      </c>
      <c r="E296" s="246">
        <f>ช่องคีย์!CV15</f>
        <v>0</v>
      </c>
      <c r="F296" s="246">
        <f>ช่องคีย์!CW15</f>
        <v>0</v>
      </c>
      <c r="G296" s="246">
        <f>ช่องคีย์!CX15</f>
        <v>0</v>
      </c>
      <c r="H296" s="246">
        <f>ช่องคีย์!CY15</f>
        <v>678</v>
      </c>
      <c r="I296" s="246">
        <f>ช่องคีย์!CZ15</f>
        <v>0</v>
      </c>
      <c r="J296" s="246">
        <f>ช่องคีย์!DA15</f>
        <v>0</v>
      </c>
      <c r="K296" s="249">
        <f t="shared" si="21"/>
        <v>0</v>
      </c>
    </row>
    <row r="297" spans="1:11" ht="24.6">
      <c r="A297" s="169" t="s">
        <v>188</v>
      </c>
      <c r="B297" s="246">
        <f>ช่องคีย์!AP15</f>
        <v>0</v>
      </c>
      <c r="C297" s="246">
        <f>ช่องคีย์!AQ15</f>
        <v>0</v>
      </c>
      <c r="D297" s="246">
        <f>ช่องคีย์!AR15</f>
        <v>0</v>
      </c>
      <c r="E297" s="246">
        <f>ช่องคีย์!AS15</f>
        <v>0</v>
      </c>
      <c r="F297" s="246">
        <f>ช่องคีย์!AT15</f>
        <v>0</v>
      </c>
      <c r="G297" s="246">
        <f>ช่องคีย์!AU15</f>
        <v>0</v>
      </c>
      <c r="H297" s="246">
        <f>ช่องคีย์!AV15</f>
        <v>0</v>
      </c>
      <c r="I297" s="246">
        <f>ช่องคีย์!AW15</f>
        <v>0</v>
      </c>
      <c r="J297" s="169"/>
      <c r="K297" s="249">
        <f t="shared" si="21"/>
        <v>0</v>
      </c>
    </row>
    <row r="298" spans="1:11" ht="24.6">
      <c r="A298" s="169" t="s">
        <v>244</v>
      </c>
      <c r="B298" s="246">
        <f>ช่องคีย์!V15</f>
        <v>0</v>
      </c>
      <c r="C298" s="246">
        <f>ช่องคีย์!W15</f>
        <v>0</v>
      </c>
      <c r="D298" s="246">
        <f>ช่องคีย์!X15</f>
        <v>0</v>
      </c>
      <c r="E298" s="246">
        <f>ช่องคีย์!Y15</f>
        <v>0</v>
      </c>
      <c r="F298" s="246">
        <f>ช่องคีย์!Z15</f>
        <v>0</v>
      </c>
      <c r="G298" s="246">
        <f>ช่องคีย์!AA15</f>
        <v>0</v>
      </c>
      <c r="H298" s="246">
        <f>ช่องคีย์!AB15</f>
        <v>124</v>
      </c>
      <c r="I298" s="246">
        <f>ช่องคีย์!AC15</f>
        <v>0</v>
      </c>
      <c r="J298" s="246">
        <f>ช่องคีย์!AD15</f>
        <v>0</v>
      </c>
      <c r="K298" s="249">
        <f t="shared" si="21"/>
        <v>0</v>
      </c>
    </row>
    <row r="299" spans="1:11" ht="24.6">
      <c r="A299" s="169" t="s">
        <v>277</v>
      </c>
      <c r="B299" s="246">
        <f>ช่องคีย์!EG15</f>
        <v>0</v>
      </c>
      <c r="C299" s="246">
        <f>ช่องคีย์!EH15</f>
        <v>0</v>
      </c>
      <c r="D299" s="246">
        <f>ช่องคีย์!EI15</f>
        <v>0</v>
      </c>
      <c r="E299" s="246">
        <f>ช่องคีย์!EJ15</f>
        <v>0</v>
      </c>
      <c r="F299" s="246">
        <f>ช่องคีย์!EK15</f>
        <v>0</v>
      </c>
      <c r="G299" s="246">
        <f>ช่องคีย์!EL15</f>
        <v>0</v>
      </c>
      <c r="H299" s="246">
        <f>ช่องคีย์!EM15</f>
        <v>0</v>
      </c>
      <c r="I299" s="246">
        <f>ช่องคีย์!EN15</f>
        <v>0</v>
      </c>
      <c r="J299" s="246">
        <f>ช่องคีย์!EO15</f>
        <v>0</v>
      </c>
      <c r="K299" s="249">
        <f t="shared" si="21"/>
        <v>0</v>
      </c>
    </row>
    <row r="300" spans="1:11" ht="24.6">
      <c r="A300" s="169" t="s">
        <v>27</v>
      </c>
      <c r="B300" s="246">
        <f>ช่องคีย์!AZ15</f>
        <v>0</v>
      </c>
      <c r="C300" s="246">
        <f>ช่องคีย์!BA15</f>
        <v>0</v>
      </c>
      <c r="D300" s="246">
        <f>ช่องคีย์!BB15</f>
        <v>0</v>
      </c>
      <c r="E300" s="246">
        <f>ช่องคีย์!BC15</f>
        <v>0</v>
      </c>
      <c r="F300" s="246">
        <f>ช่องคีย์!BD15</f>
        <v>0</v>
      </c>
      <c r="G300" s="246">
        <f>ช่องคีย์!BE15</f>
        <v>0</v>
      </c>
      <c r="H300" s="246">
        <f>ช่องคีย์!BF15</f>
        <v>2900</v>
      </c>
      <c r="I300" s="246">
        <f>ช่องคีย์!BG15</f>
        <v>0</v>
      </c>
      <c r="J300" s="246">
        <f>ช่องคีย์!BH15</f>
        <v>1</v>
      </c>
      <c r="K300" s="249">
        <f t="shared" si="21"/>
        <v>0</v>
      </c>
    </row>
    <row r="301" spans="1:11" ht="24.6">
      <c r="A301" s="169" t="s">
        <v>28</v>
      </c>
      <c r="B301" s="246">
        <f>ช่องคีย์!BJ15</f>
        <v>57</v>
      </c>
      <c r="C301" s="246">
        <f>ช่องคีย์!BK15</f>
        <v>0</v>
      </c>
      <c r="D301" s="246">
        <f>ช่องคีย์!BL15</f>
        <v>27</v>
      </c>
      <c r="E301" s="246">
        <f>ช่องคีย์!BM15</f>
        <v>0</v>
      </c>
      <c r="F301" s="246">
        <f>ช่องคีย์!BN15</f>
        <v>0</v>
      </c>
      <c r="G301" s="246">
        <f>ช่องคีย์!BO15</f>
        <v>27</v>
      </c>
      <c r="H301" s="246">
        <f>ช่องคีย์!BP15</f>
        <v>10000</v>
      </c>
      <c r="I301" s="246">
        <f>ช่องคีย์!BV15</f>
        <v>57</v>
      </c>
      <c r="J301" s="246">
        <f>ช่องคีย์!BW15</f>
        <v>25</v>
      </c>
      <c r="K301" s="249">
        <f t="shared" si="21"/>
        <v>270000</v>
      </c>
    </row>
    <row r="302" spans="1:11" ht="24.6">
      <c r="A302" s="169" t="s">
        <v>218</v>
      </c>
      <c r="B302" s="246">
        <f>ช่องคีย์!BY15</f>
        <v>0</v>
      </c>
      <c r="C302" s="246">
        <f>ช่องคีย์!BZ15</f>
        <v>0</v>
      </c>
      <c r="D302" s="246">
        <f>ช่องคีย์!CA15</f>
        <v>0</v>
      </c>
      <c r="E302" s="246">
        <f>ช่องคีย์!CB15</f>
        <v>0</v>
      </c>
      <c r="F302" s="246">
        <f>ช่องคีย์!CC15</f>
        <v>0</v>
      </c>
      <c r="G302" s="246">
        <f>ช่องคีย์!CD15</f>
        <v>0</v>
      </c>
      <c r="H302" s="246">
        <f>ช่องคีย์!CE15</f>
        <v>0</v>
      </c>
      <c r="I302" s="246">
        <f>ช่องคีย์!CF15</f>
        <v>0</v>
      </c>
      <c r="J302" s="246">
        <f>ช่องคีย์!CG15</f>
        <v>0</v>
      </c>
      <c r="K302" s="249">
        <f t="shared" si="21"/>
        <v>0</v>
      </c>
    </row>
    <row r="303" spans="1:11" ht="24.6">
      <c r="A303" s="169" t="s">
        <v>190</v>
      </c>
      <c r="B303" s="246">
        <f>ช่องคีย์!FK15</f>
        <v>0</v>
      </c>
      <c r="C303" s="246">
        <f>ช่องคีย์!FL15</f>
        <v>0</v>
      </c>
      <c r="D303" s="246">
        <f>ช่องคีย์!FM15</f>
        <v>0</v>
      </c>
      <c r="E303" s="246">
        <f>ช่องคีย์!FN15</f>
        <v>0</v>
      </c>
      <c r="F303" s="246">
        <f>ช่องคีย์!FO15</f>
        <v>0</v>
      </c>
      <c r="G303" s="246">
        <f>ช่องคีย์!FP15</f>
        <v>0</v>
      </c>
      <c r="H303" s="246">
        <f>ช่องคีย์!FQ15</f>
        <v>0</v>
      </c>
      <c r="I303" s="246">
        <f>ช่องคีย์!FR15</f>
        <v>0</v>
      </c>
      <c r="J303" s="246">
        <f>ช่องคีย์!FS15</f>
        <v>0</v>
      </c>
      <c r="K303" s="249">
        <f t="shared" si="21"/>
        <v>0</v>
      </c>
    </row>
    <row r="304" spans="1:11" ht="24.6">
      <c r="A304" s="169" t="s">
        <v>219</v>
      </c>
      <c r="B304" s="246">
        <f>ช่องคีย์!DW15</f>
        <v>0</v>
      </c>
      <c r="C304" s="246">
        <f>ช่องคีย์!DX15</f>
        <v>0</v>
      </c>
      <c r="D304" s="246">
        <f>ช่องคีย์!DY15</f>
        <v>0</v>
      </c>
      <c r="E304" s="246">
        <f>ช่องคีย์!DZ15</f>
        <v>0</v>
      </c>
      <c r="F304" s="246">
        <f>ช่องคีย์!EA15</f>
        <v>0</v>
      </c>
      <c r="G304" s="246">
        <f>ช่องคีย์!EB15</f>
        <v>0</v>
      </c>
      <c r="H304" s="246">
        <f>ช่องคีย์!EC15</f>
        <v>142</v>
      </c>
      <c r="I304" s="246">
        <f>ช่องคีย์!ED15</f>
        <v>0</v>
      </c>
      <c r="J304" s="246">
        <f>ช่องคีย์!EE15</f>
        <v>0</v>
      </c>
      <c r="K304" s="249">
        <f t="shared" si="21"/>
        <v>0</v>
      </c>
    </row>
    <row r="305" spans="1:11" ht="24.6">
      <c r="A305" s="169" t="s">
        <v>327</v>
      </c>
      <c r="B305" s="246">
        <f>ช่องคีย์!CI15</f>
        <v>0</v>
      </c>
      <c r="C305" s="414">
        <f>ช่องคีย์!CJ15</f>
        <v>0</v>
      </c>
      <c r="D305" s="246">
        <f>ช่องคีย์!CK15</f>
        <v>0</v>
      </c>
      <c r="E305" s="246">
        <f>ช่องคีย์!CL15</f>
        <v>0</v>
      </c>
      <c r="F305" s="246">
        <f>ช่องคีย์!CM15</f>
        <v>0</v>
      </c>
      <c r="G305" s="246">
        <f>ช่องคีย์!CN15</f>
        <v>0</v>
      </c>
      <c r="H305" s="246">
        <f>ช่องคีย์!CO15</f>
        <v>0</v>
      </c>
      <c r="I305" s="414">
        <f>ช่องคีย์!CP15</f>
        <v>0</v>
      </c>
      <c r="J305" s="246">
        <f>ช่องคีย์!CQ15</f>
        <v>0</v>
      </c>
      <c r="K305" s="249">
        <f t="shared" si="21"/>
        <v>0</v>
      </c>
    </row>
    <row r="306" spans="1:11" ht="24.6">
      <c r="A306" s="169" t="s">
        <v>329</v>
      </c>
      <c r="B306" s="246">
        <f>ช่องคีย์!HI15</f>
        <v>0</v>
      </c>
      <c r="C306" s="394">
        <f>ช่องคีย์!HJ15</f>
        <v>0</v>
      </c>
      <c r="D306" s="246">
        <f>ช่องคีย์!HK15</f>
        <v>0</v>
      </c>
      <c r="E306" s="246">
        <f>ช่องคีย์!HL15</f>
        <v>0</v>
      </c>
      <c r="F306" s="246">
        <f>ช่องคีย์!HM15</f>
        <v>0</v>
      </c>
      <c r="G306" s="246">
        <f>ช่องคีย์!HN15</f>
        <v>0</v>
      </c>
      <c r="H306" s="246">
        <f>ช่องคีย์!HO15</f>
        <v>0</v>
      </c>
      <c r="I306" s="394">
        <f>ช่องคีย์!HP15</f>
        <v>0</v>
      </c>
      <c r="J306" s="246">
        <f>ช่องคีย์!HQ15</f>
        <v>0</v>
      </c>
      <c r="K306" s="249">
        <f t="shared" si="21"/>
        <v>0</v>
      </c>
    </row>
    <row r="307" spans="1:11" ht="24.6">
      <c r="A307" s="241" t="s">
        <v>32</v>
      </c>
      <c r="B307" s="246">
        <f t="shared" ref="B307:G307" si="22">SUM(B290:B304)</f>
        <v>229</v>
      </c>
      <c r="C307" s="246">
        <f t="shared" si="22"/>
        <v>24</v>
      </c>
      <c r="D307" s="246">
        <f t="shared" si="22"/>
        <v>27</v>
      </c>
      <c r="E307" s="246">
        <f t="shared" si="22"/>
        <v>0</v>
      </c>
      <c r="F307" s="246">
        <f t="shared" si="22"/>
        <v>0</v>
      </c>
      <c r="G307" s="246">
        <f t="shared" si="22"/>
        <v>27</v>
      </c>
      <c r="H307" s="246"/>
      <c r="I307" s="246">
        <f>SUM(I290:I304)</f>
        <v>253</v>
      </c>
      <c r="J307" s="169">
        <f>SUM(J290:J304)</f>
        <v>57</v>
      </c>
      <c r="K307" s="218">
        <f>SUM(K290:K304)</f>
        <v>270000</v>
      </c>
    </row>
    <row r="308" spans="1:11" ht="24.6">
      <c r="A308" s="236"/>
      <c r="B308" s="250"/>
      <c r="C308" s="250"/>
      <c r="D308" s="250"/>
      <c r="E308" s="250"/>
      <c r="F308" s="250"/>
      <c r="G308" s="250"/>
      <c r="H308" s="250"/>
      <c r="I308" s="250"/>
      <c r="K308" s="232"/>
    </row>
    <row r="309" spans="1:11" ht="24.6">
      <c r="A309" s="1267" t="s">
        <v>370</v>
      </c>
      <c r="B309" s="1267"/>
      <c r="C309" s="1267"/>
      <c r="D309" s="1267"/>
      <c r="E309" s="1267"/>
      <c r="F309" s="1267"/>
      <c r="G309" s="1267"/>
      <c r="H309" s="1267"/>
      <c r="I309" s="1267"/>
    </row>
    <row r="310" spans="1:11" ht="24.6">
      <c r="A310" s="1267" t="s">
        <v>353</v>
      </c>
      <c r="B310" s="1267"/>
      <c r="C310" s="1267"/>
      <c r="D310" s="1267"/>
      <c r="E310" s="1267"/>
      <c r="F310" s="1267"/>
      <c r="G310" s="1267"/>
      <c r="H310" s="1267"/>
      <c r="I310" s="1267"/>
    </row>
    <row r="311" spans="1:11" ht="24.6">
      <c r="A311" s="1268" t="s">
        <v>44</v>
      </c>
      <c r="B311" s="1268"/>
      <c r="C311" s="1268"/>
      <c r="D311" s="1268"/>
      <c r="E311" s="1268"/>
      <c r="F311" s="1268"/>
      <c r="G311" s="1268"/>
      <c r="H311" s="1268"/>
      <c r="I311" s="1268"/>
    </row>
    <row r="312" spans="1:11" ht="24.6">
      <c r="A312" s="243" t="s">
        <v>1</v>
      </c>
      <c r="B312" s="243" t="s">
        <v>2</v>
      </c>
      <c r="C312" s="1269" t="s">
        <v>3</v>
      </c>
      <c r="D312" s="1270"/>
      <c r="E312" s="1270"/>
      <c r="F312" s="1270"/>
      <c r="G312" s="1270"/>
      <c r="H312" s="1271"/>
      <c r="I312" s="238"/>
      <c r="J312" s="239"/>
      <c r="K312" s="239"/>
    </row>
    <row r="313" spans="1:11" ht="24.6">
      <c r="A313" s="244"/>
      <c r="B313" s="166" t="s">
        <v>4</v>
      </c>
      <c r="C313" s="166" t="s">
        <v>5</v>
      </c>
      <c r="D313" s="166" t="s">
        <v>6</v>
      </c>
      <c r="E313" s="166" t="s">
        <v>7</v>
      </c>
      <c r="F313" s="166" t="s">
        <v>8</v>
      </c>
      <c r="G313" s="166" t="s">
        <v>9</v>
      </c>
      <c r="H313" s="166" t="s">
        <v>10</v>
      </c>
      <c r="I313" s="244" t="s">
        <v>11</v>
      </c>
      <c r="J313" s="166" t="s">
        <v>205</v>
      </c>
      <c r="K313" s="166" t="s">
        <v>204</v>
      </c>
    </row>
    <row r="314" spans="1:11" ht="24.6">
      <c r="A314" s="244"/>
      <c r="B314" s="166" t="s">
        <v>12</v>
      </c>
      <c r="C314" s="166" t="s">
        <v>13</v>
      </c>
      <c r="D314" s="166" t="s">
        <v>14</v>
      </c>
      <c r="E314" s="166" t="s">
        <v>15</v>
      </c>
      <c r="F314" s="166" t="s">
        <v>16</v>
      </c>
      <c r="G314" s="166" t="s">
        <v>17</v>
      </c>
      <c r="H314" s="166" t="s">
        <v>18</v>
      </c>
      <c r="I314" s="244" t="s">
        <v>19</v>
      </c>
      <c r="J314" s="166" t="s">
        <v>206</v>
      </c>
      <c r="K314" s="166"/>
    </row>
    <row r="315" spans="1:11" ht="24.6">
      <c r="A315" s="245"/>
      <c r="B315" s="245"/>
      <c r="C315" s="168" t="s">
        <v>12</v>
      </c>
      <c r="D315" s="168" t="s">
        <v>12</v>
      </c>
      <c r="E315" s="168" t="s">
        <v>12</v>
      </c>
      <c r="F315" s="168" t="s">
        <v>12</v>
      </c>
      <c r="G315" s="168" t="s">
        <v>12</v>
      </c>
      <c r="H315" s="168" t="s">
        <v>20</v>
      </c>
      <c r="I315" s="245"/>
      <c r="J315" s="168" t="s">
        <v>203</v>
      </c>
      <c r="K315" s="168"/>
    </row>
    <row r="316" spans="1:11" ht="24.6">
      <c r="A316" s="169" t="s">
        <v>21</v>
      </c>
      <c r="B316" s="246">
        <f>ช่องคีย์!B16</f>
        <v>0</v>
      </c>
      <c r="C316" s="246">
        <f>ช่องคีย์!C16</f>
        <v>0</v>
      </c>
      <c r="D316" s="246">
        <f>ช่องคีย์!D16</f>
        <v>0</v>
      </c>
      <c r="E316" s="246">
        <f>ช่องคีย์!E16</f>
        <v>0</v>
      </c>
      <c r="F316" s="246">
        <f>ช่องคีย์!F16</f>
        <v>0</v>
      </c>
      <c r="G316" s="246">
        <f>ช่องคีย์!G16</f>
        <v>0</v>
      </c>
      <c r="H316" s="246">
        <f>ช่องคีย์!H16</f>
        <v>621</v>
      </c>
      <c r="I316" s="246">
        <f>ช่องคีย์!I16</f>
        <v>0</v>
      </c>
      <c r="J316" s="246">
        <f>ช่องคีย์!J16</f>
        <v>0</v>
      </c>
      <c r="K316" s="249">
        <f>+G316*H316</f>
        <v>0</v>
      </c>
    </row>
    <row r="317" spans="1:11" ht="24.6">
      <c r="A317" s="169" t="s">
        <v>261</v>
      </c>
      <c r="B317" s="246"/>
      <c r="C317" s="246"/>
      <c r="D317" s="246"/>
      <c r="E317" s="246"/>
      <c r="F317" s="246"/>
      <c r="G317" s="246"/>
      <c r="H317" s="246"/>
      <c r="I317" s="246"/>
      <c r="J317" s="246"/>
      <c r="K317" s="249">
        <f t="shared" ref="K317:K331" si="23">+G317*H317</f>
        <v>0</v>
      </c>
    </row>
    <row r="318" spans="1:11" ht="24.6">
      <c r="A318" s="169" t="s">
        <v>262</v>
      </c>
      <c r="B318" s="246"/>
      <c r="C318" s="246"/>
      <c r="D318" s="246"/>
      <c r="E318" s="246"/>
      <c r="F318" s="246"/>
      <c r="G318" s="246"/>
      <c r="H318" s="246"/>
      <c r="I318" s="246"/>
      <c r="J318" s="246"/>
      <c r="K318" s="249">
        <f t="shared" si="23"/>
        <v>0</v>
      </c>
    </row>
    <row r="319" spans="1:11" ht="24.6">
      <c r="A319" s="169" t="s">
        <v>22</v>
      </c>
      <c r="B319" s="246">
        <f>ช่องคีย์!L16</f>
        <v>47</v>
      </c>
      <c r="C319" s="246">
        <f>ช่องคีย์!M16</f>
        <v>105</v>
      </c>
      <c r="D319" s="246">
        <f>ช่องคีย์!N16</f>
        <v>0</v>
      </c>
      <c r="E319" s="246">
        <f>ช่องคีย์!O16</f>
        <v>0</v>
      </c>
      <c r="F319" s="246">
        <f>ช่องคีย์!P16</f>
        <v>0</v>
      </c>
      <c r="G319" s="246">
        <f>ช่องคีย์!Q16</f>
        <v>16</v>
      </c>
      <c r="H319" s="246">
        <f>ช่องคีย์!R16</f>
        <v>621</v>
      </c>
      <c r="I319" s="246">
        <f>ช่องคีย์!S16</f>
        <v>136</v>
      </c>
      <c r="J319" s="246">
        <f>ช่องคีย์!T16</f>
        <v>20</v>
      </c>
      <c r="K319" s="249">
        <f t="shared" si="23"/>
        <v>9936</v>
      </c>
    </row>
    <row r="320" spans="1:11" ht="24.6">
      <c r="A320" s="169" t="s">
        <v>263</v>
      </c>
      <c r="B320" s="246"/>
      <c r="C320" s="246"/>
      <c r="D320" s="246"/>
      <c r="E320" s="246"/>
      <c r="F320" s="246"/>
      <c r="G320" s="246"/>
      <c r="H320" s="246"/>
      <c r="I320" s="246"/>
      <c r="J320" s="246"/>
      <c r="K320" s="249">
        <f t="shared" si="23"/>
        <v>0</v>
      </c>
    </row>
    <row r="321" spans="1:11" ht="24.6">
      <c r="A321" s="169" t="s">
        <v>216</v>
      </c>
      <c r="B321" s="246">
        <f>ช่องคีย์!AF16</f>
        <v>0</v>
      </c>
      <c r="C321" s="246">
        <f>ช่องคีย์!AG16</f>
        <v>0</v>
      </c>
      <c r="D321" s="246">
        <f>ช่องคีย์!AH16</f>
        <v>0</v>
      </c>
      <c r="E321" s="246">
        <f>ช่องคีย์!AI16</f>
        <v>0</v>
      </c>
      <c r="F321" s="246">
        <f>ช่องคีย์!AJ16</f>
        <v>0</v>
      </c>
      <c r="G321" s="246">
        <f>ช่องคีย์!AK16</f>
        <v>0</v>
      </c>
      <c r="H321" s="246">
        <f>ช่องคีย์!AL16</f>
        <v>720</v>
      </c>
      <c r="I321" s="246">
        <f>ช่องคีย์!AM16</f>
        <v>0</v>
      </c>
      <c r="J321" s="246">
        <f>ช่องคีย์!AN16</f>
        <v>0</v>
      </c>
      <c r="K321" s="249">
        <f t="shared" si="23"/>
        <v>0</v>
      </c>
    </row>
    <row r="322" spans="1:11" ht="24.6">
      <c r="A322" s="169" t="s">
        <v>217</v>
      </c>
      <c r="B322" s="246">
        <f>ช่องคีย์!CS16</f>
        <v>16</v>
      </c>
      <c r="C322" s="246">
        <f>ช่องคีย์!CT16</f>
        <v>0</v>
      </c>
      <c r="D322" s="246">
        <f>ช่องคีย์!CU16</f>
        <v>0</v>
      </c>
      <c r="E322" s="246">
        <f>ช่องคีย์!CV16</f>
        <v>0</v>
      </c>
      <c r="F322" s="246">
        <f>ช่องคีย์!CW16</f>
        <v>0</v>
      </c>
      <c r="G322" s="246">
        <f>ช่องคีย์!CX16</f>
        <v>16</v>
      </c>
      <c r="H322" s="246">
        <f>ช่องคีย์!CY16</f>
        <v>678</v>
      </c>
      <c r="I322" s="246">
        <f>ช่องคีย์!CZ16</f>
        <v>0</v>
      </c>
      <c r="J322" s="246">
        <f>ช่องคีย์!DA16</f>
        <v>3</v>
      </c>
      <c r="K322" s="249">
        <f t="shared" si="23"/>
        <v>10848</v>
      </c>
    </row>
    <row r="323" spans="1:11" ht="24.6">
      <c r="A323" s="169" t="s">
        <v>188</v>
      </c>
      <c r="B323" s="246">
        <f>ช่องคีย์!AP16</f>
        <v>0</v>
      </c>
      <c r="C323" s="246">
        <f>ช่องคีย์!AQ16</f>
        <v>0</v>
      </c>
      <c r="D323" s="246">
        <f>ช่องคีย์!AR16</f>
        <v>0</v>
      </c>
      <c r="E323" s="246">
        <f>ช่องคีย์!AS16</f>
        <v>0</v>
      </c>
      <c r="F323" s="246">
        <f>ช่องคีย์!AT16</f>
        <v>0</v>
      </c>
      <c r="G323" s="246">
        <f>ช่องคีย์!AU16</f>
        <v>0</v>
      </c>
      <c r="H323" s="246">
        <f>ช่องคีย์!AV16</f>
        <v>0</v>
      </c>
      <c r="I323" s="246">
        <f>ช่องคีย์!AW16</f>
        <v>0</v>
      </c>
      <c r="J323" s="169"/>
      <c r="K323" s="249">
        <f t="shared" si="23"/>
        <v>0</v>
      </c>
    </row>
    <row r="324" spans="1:11" ht="24.6">
      <c r="A324" s="169" t="s">
        <v>244</v>
      </c>
      <c r="B324" s="246">
        <f>ช่องคีย์!V16</f>
        <v>0</v>
      </c>
      <c r="C324" s="246">
        <f>ช่องคีย์!W16</f>
        <v>0</v>
      </c>
      <c r="D324" s="246">
        <f>ช่องคีย์!X16</f>
        <v>0</v>
      </c>
      <c r="E324" s="246">
        <f>ช่องคีย์!Y16</f>
        <v>0</v>
      </c>
      <c r="F324" s="246">
        <f>ช่องคีย์!Z16</f>
        <v>0</v>
      </c>
      <c r="G324" s="246">
        <f>ช่องคีย์!AA16</f>
        <v>0</v>
      </c>
      <c r="H324" s="246">
        <f>ช่องคีย์!AB16</f>
        <v>124</v>
      </c>
      <c r="I324" s="246">
        <f>ช่องคีย์!AC16</f>
        <v>0</v>
      </c>
      <c r="J324" s="246">
        <f>ช่องคีย์!AD16</f>
        <v>0</v>
      </c>
      <c r="K324" s="249">
        <f t="shared" si="23"/>
        <v>0</v>
      </c>
    </row>
    <row r="325" spans="1:11" ht="24.6">
      <c r="A325" s="169" t="s">
        <v>277</v>
      </c>
      <c r="B325" s="246">
        <f>ช่องคีย์!EG16</f>
        <v>0</v>
      </c>
      <c r="C325" s="246">
        <f>ช่องคีย์!EH16</f>
        <v>0</v>
      </c>
      <c r="D325" s="246">
        <f>ช่องคีย์!EI16</f>
        <v>0</v>
      </c>
      <c r="E325" s="246">
        <f>ช่องคีย์!EJ16</f>
        <v>0</v>
      </c>
      <c r="F325" s="246">
        <f>ช่องคีย์!EK16</f>
        <v>0</v>
      </c>
      <c r="G325" s="246">
        <f>ช่องคีย์!EL16</f>
        <v>0</v>
      </c>
      <c r="H325" s="246">
        <f>ช่องคีย์!EM16</f>
        <v>0</v>
      </c>
      <c r="I325" s="246">
        <f>ช่องคีย์!EN16</f>
        <v>0</v>
      </c>
      <c r="J325" s="246">
        <f>ช่องคีย์!EO16</f>
        <v>0</v>
      </c>
      <c r="K325" s="249">
        <f t="shared" si="23"/>
        <v>0</v>
      </c>
    </row>
    <row r="326" spans="1:11" ht="24.6">
      <c r="A326" s="169" t="s">
        <v>27</v>
      </c>
      <c r="B326" s="246">
        <f>ช่องคีย์!AZ16</f>
        <v>0</v>
      </c>
      <c r="C326" s="246">
        <f>ช่องคีย์!BA16</f>
        <v>0</v>
      </c>
      <c r="D326" s="246">
        <f>ช่องคีย์!BB16</f>
        <v>0</v>
      </c>
      <c r="E326" s="246">
        <f>ช่องคีย์!BC16</f>
        <v>0</v>
      </c>
      <c r="F326" s="246">
        <f>ช่องคีย์!BD16</f>
        <v>0</v>
      </c>
      <c r="G326" s="246">
        <f>ช่องคีย์!BE16</f>
        <v>0</v>
      </c>
      <c r="H326" s="246">
        <f>ช่องคีย์!BF16</f>
        <v>2900</v>
      </c>
      <c r="I326" s="246">
        <f>ช่องคีย์!BG16</f>
        <v>0</v>
      </c>
      <c r="J326" s="246">
        <f>ช่องคีย์!BH16</f>
        <v>0</v>
      </c>
      <c r="K326" s="249">
        <f t="shared" si="23"/>
        <v>0</v>
      </c>
    </row>
    <row r="327" spans="1:11" ht="24.6">
      <c r="A327" s="169" t="s">
        <v>28</v>
      </c>
      <c r="B327" s="246">
        <f>ช่องคีย์!BJ16</f>
        <v>0</v>
      </c>
      <c r="C327" s="246">
        <f>ช่องคีย์!BK16</f>
        <v>0</v>
      </c>
      <c r="D327" s="246">
        <f>ช่องคีย์!BL16</f>
        <v>0</v>
      </c>
      <c r="E327" s="246">
        <f>ช่องคีย์!BM16</f>
        <v>0</v>
      </c>
      <c r="F327" s="246">
        <f>ช่องคีย์!BN16</f>
        <v>0</v>
      </c>
      <c r="G327" s="246">
        <f>ช่องคีย์!BO16</f>
        <v>0</v>
      </c>
      <c r="H327" s="246">
        <f>ช่องคีย์!BP16</f>
        <v>10000</v>
      </c>
      <c r="I327" s="246">
        <f>ช่องคีย์!BV16</f>
        <v>0</v>
      </c>
      <c r="J327" s="169">
        <v>10</v>
      </c>
      <c r="K327" s="249">
        <f t="shared" si="23"/>
        <v>0</v>
      </c>
    </row>
    <row r="328" spans="1:11" ht="24.6">
      <c r="A328" s="169" t="s">
        <v>218</v>
      </c>
      <c r="B328" s="246">
        <f>ช่องคีย์!BY16</f>
        <v>0</v>
      </c>
      <c r="C328" s="246">
        <f>ช่องคีย์!BZ16</f>
        <v>0</v>
      </c>
      <c r="D328" s="246">
        <f>ช่องคีย์!CA16</f>
        <v>0</v>
      </c>
      <c r="E328" s="246">
        <f>ช่องคีย์!CB16</f>
        <v>0</v>
      </c>
      <c r="F328" s="246">
        <f>ช่องคีย์!CC16</f>
        <v>0</v>
      </c>
      <c r="G328" s="246">
        <f>ช่องคีย์!CD16</f>
        <v>0</v>
      </c>
      <c r="H328" s="246">
        <f>ช่องคีย์!CE16</f>
        <v>0</v>
      </c>
      <c r="I328" s="246">
        <f>ช่องคีย์!CF16</f>
        <v>0</v>
      </c>
      <c r="J328" s="246">
        <f>ช่องคีย์!CG16</f>
        <v>0</v>
      </c>
      <c r="K328" s="249">
        <f t="shared" si="23"/>
        <v>0</v>
      </c>
    </row>
    <row r="329" spans="1:11" ht="24.6">
      <c r="A329" s="169" t="s">
        <v>190</v>
      </c>
      <c r="B329" s="246">
        <f>ช่องคีย์!FK16</f>
        <v>0</v>
      </c>
      <c r="C329" s="246">
        <f>ช่องคีย์!FL16</f>
        <v>0</v>
      </c>
      <c r="D329" s="246">
        <f>ช่องคีย์!FM16</f>
        <v>0</v>
      </c>
      <c r="E329" s="246">
        <f>ช่องคีย์!FN16</f>
        <v>0</v>
      </c>
      <c r="F329" s="246">
        <f>ช่องคีย์!FO16</f>
        <v>0</v>
      </c>
      <c r="G329" s="246">
        <f>ช่องคีย์!FP16</f>
        <v>0</v>
      </c>
      <c r="H329" s="246">
        <f>ช่องคีย์!FQ16</f>
        <v>0</v>
      </c>
      <c r="I329" s="246">
        <f>ช่องคีย์!FR16</f>
        <v>0</v>
      </c>
      <c r="J329" s="246">
        <f>ช่องคีย์!FS16</f>
        <v>0</v>
      </c>
      <c r="K329" s="249">
        <f t="shared" si="23"/>
        <v>0</v>
      </c>
    </row>
    <row r="330" spans="1:11" ht="24.6">
      <c r="A330" s="169" t="s">
        <v>219</v>
      </c>
      <c r="B330" s="246">
        <f>ช่องคีย์!DW16</f>
        <v>0</v>
      </c>
      <c r="C330" s="246">
        <f>ช่องคีย์!DX16</f>
        <v>0</v>
      </c>
      <c r="D330" s="246">
        <f>ช่องคีย์!DY16</f>
        <v>0</v>
      </c>
      <c r="E330" s="246">
        <f>ช่องคีย์!DZ16</f>
        <v>0</v>
      </c>
      <c r="F330" s="246">
        <f>ช่องคีย์!EA16</f>
        <v>0</v>
      </c>
      <c r="G330" s="246">
        <f>ช่องคีย์!EB16</f>
        <v>0</v>
      </c>
      <c r="H330" s="246">
        <f>ช่องคีย์!EC16</f>
        <v>142</v>
      </c>
      <c r="I330" s="246">
        <f>ช่องคีย์!ED16</f>
        <v>0</v>
      </c>
      <c r="J330" s="246">
        <f>ช่องคีย์!EE16</f>
        <v>0</v>
      </c>
      <c r="K330" s="249">
        <f t="shared" si="23"/>
        <v>0</v>
      </c>
    </row>
    <row r="331" spans="1:11" ht="24.6">
      <c r="A331" s="169" t="s">
        <v>327</v>
      </c>
      <c r="B331" s="246">
        <f>ช่องคีย์!CI16</f>
        <v>0</v>
      </c>
      <c r="C331" s="414">
        <f>ช่องคีย์!CJ16</f>
        <v>0</v>
      </c>
      <c r="D331" s="246">
        <f>ช่องคีย์!CK16</f>
        <v>0</v>
      </c>
      <c r="E331" s="246">
        <f>ช่องคีย์!CL16</f>
        <v>0</v>
      </c>
      <c r="F331" s="246">
        <f>ช่องคีย์!CM16</f>
        <v>0</v>
      </c>
      <c r="G331" s="246">
        <f>ช่องคีย์!CN16</f>
        <v>0</v>
      </c>
      <c r="H331" s="246">
        <f>ช่องคีย์!CO16</f>
        <v>0</v>
      </c>
      <c r="I331" s="414">
        <f>ช่องคีย์!CP16</f>
        <v>0</v>
      </c>
      <c r="J331" s="246">
        <f>ช่องคีย์!CQ16</f>
        <v>0</v>
      </c>
      <c r="K331" s="249">
        <f t="shared" si="23"/>
        <v>0</v>
      </c>
    </row>
    <row r="332" spans="1:11" ht="24.6">
      <c r="A332" s="241" t="s">
        <v>32</v>
      </c>
      <c r="B332" s="246">
        <f t="shared" ref="B332:G332" si="24">SUM(B316:B330)</f>
        <v>63</v>
      </c>
      <c r="C332" s="246">
        <f t="shared" si="24"/>
        <v>105</v>
      </c>
      <c r="D332" s="246">
        <f t="shared" si="24"/>
        <v>0</v>
      </c>
      <c r="E332" s="246">
        <f t="shared" si="24"/>
        <v>0</v>
      </c>
      <c r="F332" s="246">
        <f t="shared" si="24"/>
        <v>0</v>
      </c>
      <c r="G332" s="246">
        <f t="shared" si="24"/>
        <v>32</v>
      </c>
      <c r="H332" s="246"/>
      <c r="I332" s="246">
        <f>SUM(I316:I330)</f>
        <v>136</v>
      </c>
      <c r="J332" s="169">
        <f>SUM(J316:J330)</f>
        <v>33</v>
      </c>
      <c r="K332" s="218">
        <f>SUM(K316:K330)</f>
        <v>20784</v>
      </c>
    </row>
    <row r="333" spans="1:11" ht="24.6">
      <c r="A333" s="222"/>
      <c r="B333" s="222"/>
      <c r="C333" s="222"/>
      <c r="D333" s="222"/>
      <c r="E333" s="222"/>
      <c r="F333" s="222"/>
      <c r="G333" s="222"/>
      <c r="H333" s="222"/>
      <c r="I333" s="222"/>
    </row>
    <row r="334" spans="1:11" ht="24.6">
      <c r="A334" s="1267" t="s">
        <v>370</v>
      </c>
      <c r="B334" s="1267"/>
      <c r="C334" s="1267"/>
      <c r="D334" s="1267"/>
      <c r="E334" s="1267"/>
      <c r="F334" s="1267"/>
      <c r="G334" s="1267"/>
      <c r="H334" s="1267"/>
      <c r="I334" s="1267"/>
    </row>
    <row r="335" spans="1:11" ht="24.6">
      <c r="A335" s="1267" t="s">
        <v>374</v>
      </c>
      <c r="B335" s="1267"/>
      <c r="C335" s="1267"/>
      <c r="D335" s="1267"/>
      <c r="E335" s="1267"/>
      <c r="F335" s="1267"/>
      <c r="G335" s="1267"/>
      <c r="H335" s="1267"/>
      <c r="I335" s="1267"/>
    </row>
    <row r="336" spans="1:11" ht="24.6">
      <c r="A336" s="1268" t="s">
        <v>45</v>
      </c>
      <c r="B336" s="1268"/>
      <c r="C336" s="1268"/>
      <c r="D336" s="1268"/>
      <c r="E336" s="1268"/>
      <c r="F336" s="1268"/>
      <c r="G336" s="1268"/>
      <c r="H336" s="1268"/>
      <c r="I336" s="1268"/>
    </row>
    <row r="337" spans="1:11" ht="24.6">
      <c r="A337" s="243" t="s">
        <v>1</v>
      </c>
      <c r="B337" s="243" t="s">
        <v>2</v>
      </c>
      <c r="C337" s="1269" t="s">
        <v>3</v>
      </c>
      <c r="D337" s="1270"/>
      <c r="E337" s="1270"/>
      <c r="F337" s="1270"/>
      <c r="G337" s="1270"/>
      <c r="H337" s="1271"/>
      <c r="I337" s="238"/>
      <c r="J337" s="239"/>
      <c r="K337" s="239"/>
    </row>
    <row r="338" spans="1:11" ht="24.6">
      <c r="A338" s="244"/>
      <c r="B338" s="166" t="s">
        <v>4</v>
      </c>
      <c r="C338" s="166" t="s">
        <v>5</v>
      </c>
      <c r="D338" s="166" t="s">
        <v>6</v>
      </c>
      <c r="E338" s="166" t="s">
        <v>7</v>
      </c>
      <c r="F338" s="166" t="s">
        <v>8</v>
      </c>
      <c r="G338" s="166" t="s">
        <v>9</v>
      </c>
      <c r="H338" s="166" t="s">
        <v>10</v>
      </c>
      <c r="I338" s="166" t="s">
        <v>11</v>
      </c>
      <c r="J338" s="166" t="s">
        <v>205</v>
      </c>
      <c r="K338" s="166" t="s">
        <v>204</v>
      </c>
    </row>
    <row r="339" spans="1:11" ht="24.6">
      <c r="A339" s="244"/>
      <c r="B339" s="166" t="s">
        <v>12</v>
      </c>
      <c r="C339" s="166" t="s">
        <v>13</v>
      </c>
      <c r="D339" s="166" t="s">
        <v>14</v>
      </c>
      <c r="E339" s="166" t="s">
        <v>15</v>
      </c>
      <c r="F339" s="166" t="s">
        <v>16</v>
      </c>
      <c r="G339" s="166" t="s">
        <v>17</v>
      </c>
      <c r="H339" s="166" t="s">
        <v>18</v>
      </c>
      <c r="I339" s="166" t="s">
        <v>19</v>
      </c>
      <c r="J339" s="166" t="s">
        <v>206</v>
      </c>
      <c r="K339" s="166"/>
    </row>
    <row r="340" spans="1:11" ht="24.6">
      <c r="A340" s="245"/>
      <c r="B340" s="245"/>
      <c r="C340" s="168" t="s">
        <v>12</v>
      </c>
      <c r="D340" s="168" t="s">
        <v>12</v>
      </c>
      <c r="E340" s="168" t="s">
        <v>12</v>
      </c>
      <c r="F340" s="168" t="s">
        <v>12</v>
      </c>
      <c r="G340" s="168" t="s">
        <v>12</v>
      </c>
      <c r="H340" s="168" t="s">
        <v>20</v>
      </c>
      <c r="I340" s="245"/>
      <c r="J340" s="168" t="s">
        <v>203</v>
      </c>
      <c r="K340" s="168"/>
    </row>
    <row r="341" spans="1:11" ht="24.6">
      <c r="A341" s="169" t="s">
        <v>21</v>
      </c>
      <c r="B341" s="246">
        <f>ช่องคีย์!B17</f>
        <v>0</v>
      </c>
      <c r="C341" s="246">
        <f>ช่องคีย์!C17</f>
        <v>0</v>
      </c>
      <c r="D341" s="246">
        <f>ช่องคีย์!D17</f>
        <v>0</v>
      </c>
      <c r="E341" s="246">
        <f>ช่องคีย์!E17</f>
        <v>0</v>
      </c>
      <c r="F341" s="246">
        <f>ช่องคีย์!F17</f>
        <v>0</v>
      </c>
      <c r="G341" s="246">
        <f>ช่องคีย์!G17</f>
        <v>0</v>
      </c>
      <c r="H341" s="246">
        <f>ช่องคีย์!H17</f>
        <v>621</v>
      </c>
      <c r="I341" s="246">
        <f>ช่องคีย์!I17</f>
        <v>0</v>
      </c>
      <c r="J341" s="246">
        <f>ช่องคีย์!J17</f>
        <v>0</v>
      </c>
      <c r="K341" s="249">
        <f>+G341*H341</f>
        <v>0</v>
      </c>
    </row>
    <row r="342" spans="1:11" ht="24.6">
      <c r="A342" s="169" t="s">
        <v>261</v>
      </c>
      <c r="B342" s="246"/>
      <c r="C342" s="246"/>
      <c r="D342" s="246"/>
      <c r="E342" s="246"/>
      <c r="F342" s="246"/>
      <c r="G342" s="246"/>
      <c r="H342" s="246"/>
      <c r="I342" s="246"/>
      <c r="J342" s="246"/>
      <c r="K342" s="249">
        <f t="shared" ref="K342:K361" si="25">+G342*H342</f>
        <v>0</v>
      </c>
    </row>
    <row r="343" spans="1:11" ht="24.6">
      <c r="A343" s="169" t="s">
        <v>262</v>
      </c>
      <c r="B343" s="246"/>
      <c r="C343" s="246"/>
      <c r="D343" s="246"/>
      <c r="E343" s="246"/>
      <c r="F343" s="246"/>
      <c r="G343" s="246"/>
      <c r="H343" s="246"/>
      <c r="I343" s="246"/>
      <c r="J343" s="246"/>
      <c r="K343" s="249">
        <f t="shared" si="25"/>
        <v>0</v>
      </c>
    </row>
    <row r="344" spans="1:11" ht="24.6">
      <c r="A344" s="169" t="s">
        <v>22</v>
      </c>
      <c r="B344" s="246">
        <f>ช่องคีย์!L17</f>
        <v>130</v>
      </c>
      <c r="C344" s="246">
        <f>ช่องคีย์!M17</f>
        <v>24</v>
      </c>
      <c r="D344" s="246">
        <f>ช่องคีย์!N17</f>
        <v>0</v>
      </c>
      <c r="E344" s="246">
        <f>ช่องคีย์!O17</f>
        <v>0</v>
      </c>
      <c r="F344" s="246">
        <f>ช่องคีย์!P17</f>
        <v>0</v>
      </c>
      <c r="G344" s="246">
        <f>ช่องคีย์!Q17</f>
        <v>0</v>
      </c>
      <c r="H344" s="246">
        <f>ช่องคีย์!R17</f>
        <v>0</v>
      </c>
      <c r="I344" s="246">
        <f>ช่องคีย์!S17</f>
        <v>154</v>
      </c>
      <c r="J344" s="246">
        <f>ช่องคีย์!T17</f>
        <v>18</v>
      </c>
      <c r="K344" s="249">
        <f t="shared" si="25"/>
        <v>0</v>
      </c>
    </row>
    <row r="345" spans="1:11" ht="24.6">
      <c r="A345" s="169" t="s">
        <v>263</v>
      </c>
      <c r="B345" s="246"/>
      <c r="C345" s="246"/>
      <c r="D345" s="246"/>
      <c r="E345" s="246"/>
      <c r="F345" s="246"/>
      <c r="G345" s="246"/>
      <c r="H345" s="246"/>
      <c r="I345" s="246"/>
      <c r="J345" s="246"/>
      <c r="K345" s="249">
        <f t="shared" si="25"/>
        <v>0</v>
      </c>
    </row>
    <row r="346" spans="1:11" ht="24.6">
      <c r="A346" s="169" t="s">
        <v>216</v>
      </c>
      <c r="B346" s="246">
        <f>ช่องคีย์!AF17</f>
        <v>0</v>
      </c>
      <c r="C346" s="246">
        <f>ช่องคีย์!AG17</f>
        <v>0</v>
      </c>
      <c r="D346" s="246">
        <f>ช่องคีย์!AH17</f>
        <v>0</v>
      </c>
      <c r="E346" s="246">
        <f>ช่องคีย์!AI17</f>
        <v>0</v>
      </c>
      <c r="F346" s="246">
        <f>ช่องคีย์!AJ17</f>
        <v>0</v>
      </c>
      <c r="G346" s="246">
        <f>ช่องคีย์!AK17</f>
        <v>0</v>
      </c>
      <c r="H346" s="246">
        <f>ช่องคีย์!AL17</f>
        <v>720</v>
      </c>
      <c r="I346" s="246">
        <f>ช่องคีย์!AM17</f>
        <v>0</v>
      </c>
      <c r="J346" s="246">
        <f>ช่องคีย์!AN17</f>
        <v>0</v>
      </c>
      <c r="K346" s="249">
        <f t="shared" si="25"/>
        <v>0</v>
      </c>
    </row>
    <row r="347" spans="1:11" ht="24.6">
      <c r="A347" s="169" t="s">
        <v>217</v>
      </c>
      <c r="B347" s="246">
        <f>ช่องคีย์!CS17</f>
        <v>0</v>
      </c>
      <c r="C347" s="246">
        <f>ช่องคีย์!CT17</f>
        <v>0</v>
      </c>
      <c r="D347" s="246">
        <f>ช่องคีย์!CU17</f>
        <v>0</v>
      </c>
      <c r="E347" s="246">
        <f>ช่องคีย์!CV17</f>
        <v>0</v>
      </c>
      <c r="F347" s="246">
        <f>ช่องคีย์!CW17</f>
        <v>0</v>
      </c>
      <c r="G347" s="246">
        <f>ช่องคีย์!CX17</f>
        <v>0</v>
      </c>
      <c r="H347" s="246">
        <f>ช่องคีย์!CY17</f>
        <v>678</v>
      </c>
      <c r="I347" s="246">
        <f>ช่องคีย์!CZ17</f>
        <v>0</v>
      </c>
      <c r="J347" s="246">
        <f>ช่องคีย์!DA17</f>
        <v>0</v>
      </c>
      <c r="K347" s="249">
        <f t="shared" si="25"/>
        <v>0</v>
      </c>
    </row>
    <row r="348" spans="1:11" ht="24.6">
      <c r="A348" s="169" t="s">
        <v>188</v>
      </c>
      <c r="B348" s="246">
        <f>ช่องคีย์!AP17</f>
        <v>0</v>
      </c>
      <c r="C348" s="246">
        <f>ช่องคีย์!AQ17</f>
        <v>0</v>
      </c>
      <c r="D348" s="246">
        <f>ช่องคีย์!AR17</f>
        <v>0</v>
      </c>
      <c r="E348" s="246">
        <f>ช่องคีย์!AS17</f>
        <v>0</v>
      </c>
      <c r="F348" s="246">
        <f>ช่องคีย์!AT17</f>
        <v>0</v>
      </c>
      <c r="G348" s="246">
        <f>ช่องคีย์!AU17</f>
        <v>0</v>
      </c>
      <c r="H348" s="246">
        <f>ช่องคีย์!AV17</f>
        <v>0</v>
      </c>
      <c r="I348" s="246">
        <f>ช่องคีย์!AW17</f>
        <v>0</v>
      </c>
      <c r="J348" s="169"/>
      <c r="K348" s="249">
        <f t="shared" si="25"/>
        <v>0</v>
      </c>
    </row>
    <row r="349" spans="1:11" ht="24.6">
      <c r="A349" s="169" t="s">
        <v>244</v>
      </c>
      <c r="B349" s="246">
        <f>ช่องคีย์!V17</f>
        <v>0</v>
      </c>
      <c r="C349" s="246">
        <f>ช่องคีย์!W17</f>
        <v>0</v>
      </c>
      <c r="D349" s="246">
        <f>ช่องคีย์!X17</f>
        <v>0</v>
      </c>
      <c r="E349" s="246">
        <f>ช่องคีย์!Y17</f>
        <v>0</v>
      </c>
      <c r="F349" s="246">
        <f>ช่องคีย์!Z17</f>
        <v>0</v>
      </c>
      <c r="G349" s="246">
        <f>ช่องคีย์!AA17</f>
        <v>0</v>
      </c>
      <c r="H349" s="246">
        <f>ช่องคีย์!AB17</f>
        <v>124</v>
      </c>
      <c r="I349" s="246">
        <f>ช่องคีย์!AC17</f>
        <v>0</v>
      </c>
      <c r="J349" s="246">
        <f>ช่องคีย์!AD17</f>
        <v>0</v>
      </c>
      <c r="K349" s="249">
        <f t="shared" si="25"/>
        <v>0</v>
      </c>
    </row>
    <row r="350" spans="1:11" ht="24.6">
      <c r="A350" s="169" t="s">
        <v>246</v>
      </c>
      <c r="B350" s="246">
        <f>ช่องคีย์!DW17</f>
        <v>0</v>
      </c>
      <c r="C350" s="246">
        <f>ช่องคีย์!DX17</f>
        <v>0</v>
      </c>
      <c r="D350" s="246">
        <f>ช่องคีย์!DY17</f>
        <v>0</v>
      </c>
      <c r="E350" s="246">
        <f>ช่องคีย์!DZ17</f>
        <v>0</v>
      </c>
      <c r="F350" s="246">
        <f>ช่องคีย์!EA17</f>
        <v>0</v>
      </c>
      <c r="G350" s="246">
        <f>ช่องคีย์!EB17</f>
        <v>0</v>
      </c>
      <c r="H350" s="246">
        <f>ช่องคีย์!EC17</f>
        <v>142</v>
      </c>
      <c r="I350" s="246">
        <f>ช่องคีย์!ED17</f>
        <v>0</v>
      </c>
      <c r="J350" s="246">
        <f>ช่องคีย์!EE17</f>
        <v>0</v>
      </c>
      <c r="K350" s="249">
        <f t="shared" si="25"/>
        <v>0</v>
      </c>
    </row>
    <row r="351" spans="1:11" ht="24.6">
      <c r="A351" s="169" t="s">
        <v>277</v>
      </c>
      <c r="B351" s="246">
        <f>ช่องคีย์!EG17</f>
        <v>0</v>
      </c>
      <c r="C351" s="246">
        <f>ช่องคีย์!EH17</f>
        <v>0</v>
      </c>
      <c r="D351" s="246">
        <f>ช่องคีย์!EI17</f>
        <v>0</v>
      </c>
      <c r="E351" s="246">
        <f>ช่องคีย์!EJ17</f>
        <v>0</v>
      </c>
      <c r="F351" s="246">
        <f>ช่องคีย์!EK17</f>
        <v>0</v>
      </c>
      <c r="G351" s="246">
        <f>ช่องคีย์!EL17</f>
        <v>0</v>
      </c>
      <c r="H351" s="246">
        <f>ช่องคีย์!EM17</f>
        <v>0</v>
      </c>
      <c r="I351" s="246">
        <f>ช่องคีย์!EN17</f>
        <v>0</v>
      </c>
      <c r="J351" s="246">
        <f>ช่องคีย์!EO17</f>
        <v>0</v>
      </c>
      <c r="K351" s="249">
        <f t="shared" si="25"/>
        <v>0</v>
      </c>
    </row>
    <row r="352" spans="1:11" ht="24.6">
      <c r="A352" s="169" t="s">
        <v>27</v>
      </c>
      <c r="B352" s="246">
        <f>ช่องคีย์!AZ17</f>
        <v>0</v>
      </c>
      <c r="C352" s="246">
        <f>ช่องคีย์!BA17</f>
        <v>0</v>
      </c>
      <c r="D352" s="246">
        <f>ช่องคีย์!BB17</f>
        <v>0</v>
      </c>
      <c r="E352" s="246">
        <f>ช่องคีย์!BC17</f>
        <v>0</v>
      </c>
      <c r="F352" s="246">
        <f>ช่องคีย์!BD17</f>
        <v>0</v>
      </c>
      <c r="G352" s="246">
        <f>ช่องคีย์!BE17</f>
        <v>0</v>
      </c>
      <c r="H352" s="246">
        <f>ช่องคีย์!BF17</f>
        <v>2900</v>
      </c>
      <c r="I352" s="246">
        <f>ช่องคีย์!BG17</f>
        <v>0</v>
      </c>
      <c r="J352" s="246">
        <f>ช่องคีย์!BH17</f>
        <v>4</v>
      </c>
      <c r="K352" s="249">
        <f t="shared" si="25"/>
        <v>0</v>
      </c>
    </row>
    <row r="353" spans="1:11" ht="24.6">
      <c r="A353" s="169" t="s">
        <v>28</v>
      </c>
      <c r="B353" s="246">
        <f>ช่องคีย์!BJ17</f>
        <v>51</v>
      </c>
      <c r="C353" s="246">
        <f>ช่องคีย์!BK17</f>
        <v>0</v>
      </c>
      <c r="D353" s="246">
        <f>ช่องคีย์!BL17</f>
        <v>51</v>
      </c>
      <c r="E353" s="246">
        <f>ช่องคีย์!BM17</f>
        <v>0</v>
      </c>
      <c r="F353" s="246">
        <f>ช่องคีย์!BN17</f>
        <v>0</v>
      </c>
      <c r="G353" s="246">
        <f>ช่องคีย์!BO17</f>
        <v>51</v>
      </c>
      <c r="H353" s="246">
        <f>ช่องคีย์!BP17</f>
        <v>10000</v>
      </c>
      <c r="I353" s="246">
        <f>ช่องคีย์!BV17</f>
        <v>51</v>
      </c>
      <c r="J353" s="246">
        <f>ช่องคีย์!BW17</f>
        <v>30</v>
      </c>
      <c r="K353" s="249">
        <f t="shared" si="25"/>
        <v>510000</v>
      </c>
    </row>
    <row r="354" spans="1:11" ht="24.6">
      <c r="A354" s="169" t="s">
        <v>218</v>
      </c>
      <c r="B354" s="246">
        <f>ช่องคีย์!BY17</f>
        <v>0</v>
      </c>
      <c r="C354" s="246">
        <f>ช่องคีย์!BZ17</f>
        <v>0</v>
      </c>
      <c r="D354" s="246">
        <f>ช่องคีย์!CA17</f>
        <v>0</v>
      </c>
      <c r="E354" s="246">
        <f>ช่องคีย์!CB17</f>
        <v>0</v>
      </c>
      <c r="F354" s="246">
        <f>ช่องคีย์!CC17</f>
        <v>0</v>
      </c>
      <c r="G354" s="246">
        <f>ช่องคีย์!CD17</f>
        <v>0</v>
      </c>
      <c r="H354" s="246">
        <f>ช่องคีย์!CE17</f>
        <v>0</v>
      </c>
      <c r="I354" s="246">
        <f>ช่องคีย์!CF17</f>
        <v>0</v>
      </c>
      <c r="J354" s="246">
        <f>ช่องคีย์!CG17</f>
        <v>0</v>
      </c>
      <c r="K354" s="249">
        <f t="shared" si="25"/>
        <v>0</v>
      </c>
    </row>
    <row r="355" spans="1:11" ht="24.6">
      <c r="A355" s="169" t="s">
        <v>212</v>
      </c>
      <c r="B355" s="246">
        <f>ช่องคีย์!DM17</f>
        <v>0</v>
      </c>
      <c r="C355" s="246">
        <f>ช่องคีย์!DN17</f>
        <v>0</v>
      </c>
      <c r="D355" s="246">
        <f>ช่องคีย์!DO17</f>
        <v>0</v>
      </c>
      <c r="E355" s="246">
        <f>ช่องคีย์!DP17</f>
        <v>0</v>
      </c>
      <c r="F355" s="246">
        <f>ช่องคีย์!DQ17</f>
        <v>0</v>
      </c>
      <c r="G355" s="246">
        <f>ช่องคีย์!DR17</f>
        <v>0</v>
      </c>
      <c r="H355" s="246">
        <f>ช่องคีย์!DS17</f>
        <v>0</v>
      </c>
      <c r="I355" s="246">
        <f>ช่องคีย์!DT17</f>
        <v>0</v>
      </c>
      <c r="J355" s="246">
        <f>ช่องคีย์!DU17</f>
        <v>0</v>
      </c>
      <c r="K355" s="249">
        <f t="shared" si="25"/>
        <v>0</v>
      </c>
    </row>
    <row r="356" spans="1:11" ht="24.6">
      <c r="A356" s="169" t="s">
        <v>289</v>
      </c>
      <c r="B356" s="246">
        <f>ช่องคีย์!FA17</f>
        <v>0</v>
      </c>
      <c r="C356" s="246">
        <f>ช่องคีย์!FB17</f>
        <v>0</v>
      </c>
      <c r="D356" s="246">
        <f>ช่องคีย์!FC17</f>
        <v>0</v>
      </c>
      <c r="E356" s="246">
        <f>ช่องคีย์!FD17</f>
        <v>0</v>
      </c>
      <c r="F356" s="246">
        <f>ช่องคีย์!FE17</f>
        <v>0</v>
      </c>
      <c r="G356" s="246">
        <f>ช่องคีย์!FF17</f>
        <v>0</v>
      </c>
      <c r="H356" s="246">
        <f>ช่องคีย์!FG17</f>
        <v>0</v>
      </c>
      <c r="I356" s="246">
        <f>ช่องคีย์!FH17</f>
        <v>0</v>
      </c>
      <c r="J356" s="246">
        <f>ช่องคีย์!FI17</f>
        <v>0</v>
      </c>
      <c r="K356" s="249">
        <f t="shared" si="25"/>
        <v>0</v>
      </c>
    </row>
    <row r="357" spans="1:11" ht="24.6">
      <c r="A357" s="169" t="s">
        <v>295</v>
      </c>
      <c r="B357" s="246">
        <f>ช่องคีย์!FA17</f>
        <v>0</v>
      </c>
      <c r="C357" s="246">
        <f>ช่องคีย์!FB17</f>
        <v>0</v>
      </c>
      <c r="D357" s="246">
        <f>ช่องคีย์!FC17</f>
        <v>0</v>
      </c>
      <c r="E357" s="246">
        <f>ช่องคีย์!FD17</f>
        <v>0</v>
      </c>
      <c r="F357" s="246">
        <f>ช่องคีย์!FE17</f>
        <v>0</v>
      </c>
      <c r="G357" s="246">
        <f>ช่องคีย์!FF17</f>
        <v>0</v>
      </c>
      <c r="H357" s="246">
        <f>ช่องคีย์!FG17</f>
        <v>0</v>
      </c>
      <c r="I357" s="246">
        <f>ช่องคีย์!FH17</f>
        <v>0</v>
      </c>
      <c r="J357" s="246">
        <f>ช่องคีย์!FI17</f>
        <v>0</v>
      </c>
      <c r="K357" s="249">
        <f t="shared" si="25"/>
        <v>0</v>
      </c>
    </row>
    <row r="358" spans="1:11" ht="24.6">
      <c r="A358" s="169" t="s">
        <v>190</v>
      </c>
      <c r="B358" s="246">
        <f>ช่องคีย์!FK17</f>
        <v>0</v>
      </c>
      <c r="C358" s="246">
        <f>ช่องคีย์!FL17</f>
        <v>0</v>
      </c>
      <c r="D358" s="246">
        <f>ช่องคีย์!FM17</f>
        <v>0</v>
      </c>
      <c r="E358" s="246">
        <f>ช่องคีย์!FN17</f>
        <v>0</v>
      </c>
      <c r="F358" s="246">
        <f>ช่องคีย์!FO17</f>
        <v>0</v>
      </c>
      <c r="G358" s="246">
        <f>ช่องคีย์!FP17</f>
        <v>0</v>
      </c>
      <c r="H358" s="246">
        <f>ช่องคีย์!FQ17</f>
        <v>0</v>
      </c>
      <c r="I358" s="246">
        <f>ช่องคีย์!FR17</f>
        <v>0</v>
      </c>
      <c r="J358" s="246">
        <f>ช่องคีย์!FS17</f>
        <v>0</v>
      </c>
      <c r="K358" s="249">
        <f t="shared" si="25"/>
        <v>0</v>
      </c>
    </row>
    <row r="359" spans="1:11" ht="24.6">
      <c r="A359" s="169" t="s">
        <v>198</v>
      </c>
      <c r="B359" s="246">
        <f>ช่องคีย์!FU17</f>
        <v>0</v>
      </c>
      <c r="C359" s="246">
        <f>ช่องคีย์!FV17</f>
        <v>0</v>
      </c>
      <c r="D359" s="246">
        <f>ช่องคีย์!FW17</f>
        <v>0</v>
      </c>
      <c r="E359" s="246">
        <f>ช่องคีย์!FX17</f>
        <v>0</v>
      </c>
      <c r="F359" s="246">
        <f>ช่องคีย์!FY17</f>
        <v>0</v>
      </c>
      <c r="G359" s="246">
        <f>ช่องคีย์!FZ17</f>
        <v>0</v>
      </c>
      <c r="H359" s="246">
        <f>ช่องคีย์!GA17</f>
        <v>0</v>
      </c>
      <c r="I359" s="246">
        <f>ช่องคีย์!GB17</f>
        <v>0</v>
      </c>
      <c r="J359" s="246">
        <f>ช่องคีย์!GC17</f>
        <v>0</v>
      </c>
      <c r="K359" s="249">
        <f t="shared" si="25"/>
        <v>0</v>
      </c>
    </row>
    <row r="360" spans="1:11" ht="24.6">
      <c r="A360" s="169" t="s">
        <v>196</v>
      </c>
      <c r="B360" s="246">
        <f>ช่องคีย์!GE17</f>
        <v>0</v>
      </c>
      <c r="C360" s="246">
        <f>ช่องคีย์!GF17</f>
        <v>0</v>
      </c>
      <c r="D360" s="246">
        <f>ช่องคีย์!GG17</f>
        <v>0</v>
      </c>
      <c r="E360" s="246">
        <f>ช่องคีย์!GH17</f>
        <v>0</v>
      </c>
      <c r="F360" s="246">
        <f>ช่องคีย์!GI17</f>
        <v>0</v>
      </c>
      <c r="G360" s="246">
        <f>ช่องคีย์!GJ17</f>
        <v>0</v>
      </c>
      <c r="H360" s="246">
        <f>ช่องคีย์!GK17</f>
        <v>0</v>
      </c>
      <c r="I360" s="246">
        <f>ช่องคีย์!GL17</f>
        <v>0</v>
      </c>
      <c r="J360" s="246">
        <f>ช่องคีย์!GM17</f>
        <v>0</v>
      </c>
      <c r="K360" s="249">
        <f t="shared" si="25"/>
        <v>0</v>
      </c>
    </row>
    <row r="361" spans="1:11" ht="24.6">
      <c r="A361" s="169" t="s">
        <v>311</v>
      </c>
      <c r="B361" s="246">
        <f>ช่องคีย์!GO17</f>
        <v>0</v>
      </c>
      <c r="C361" s="246">
        <f>ช่องคีย์!GP17</f>
        <v>0</v>
      </c>
      <c r="D361" s="246">
        <f>ช่องคีย์!GQ17</f>
        <v>0</v>
      </c>
      <c r="E361" s="246">
        <f>ช่องคีย์!GR17</f>
        <v>0</v>
      </c>
      <c r="F361" s="246">
        <f>ช่องคีย์!GS17</f>
        <v>0</v>
      </c>
      <c r="G361" s="246">
        <f>ช่องคีย์!GT17</f>
        <v>0</v>
      </c>
      <c r="H361" s="246">
        <f>ช่องคีย์!GU17</f>
        <v>0</v>
      </c>
      <c r="I361" s="246">
        <f>ช่องคีย์!GV17</f>
        <v>0</v>
      </c>
      <c r="J361" s="246">
        <f>ช่องคีย์!GW17</f>
        <v>0</v>
      </c>
      <c r="K361" s="249">
        <f t="shared" si="25"/>
        <v>0</v>
      </c>
    </row>
    <row r="362" spans="1:11" ht="24.6">
      <c r="A362" s="169" t="s">
        <v>327</v>
      </c>
      <c r="B362" s="246">
        <f>ช่องคีย์!CI17</f>
        <v>0</v>
      </c>
      <c r="C362" s="394">
        <f>ช่องคีย์!CJ17</f>
        <v>0</v>
      </c>
      <c r="D362" s="246">
        <f>ช่องคีย์!CK17</f>
        <v>0</v>
      </c>
      <c r="E362" s="246">
        <f>ช่องคีย์!CL17</f>
        <v>0</v>
      </c>
      <c r="F362" s="246">
        <f>ช่องคีย์!CM17</f>
        <v>0</v>
      </c>
      <c r="G362" s="246">
        <f>ช่องคีย์!CN17</f>
        <v>0</v>
      </c>
      <c r="H362" s="246">
        <f>ช่องคีย์!CO17</f>
        <v>0</v>
      </c>
      <c r="I362" s="394">
        <f>ช่องคีย์!CP17</f>
        <v>0</v>
      </c>
      <c r="J362" s="246">
        <f>ช่องคีย์!CQ17</f>
        <v>0</v>
      </c>
      <c r="K362" s="249">
        <f>+G362*H362</f>
        <v>0</v>
      </c>
    </row>
    <row r="363" spans="1:11" ht="24.6">
      <c r="A363" s="241"/>
      <c r="B363" s="246">
        <f t="shared" ref="B363:G363" si="26">SUM(B341:B356)</f>
        <v>181</v>
      </c>
      <c r="C363" s="246">
        <f t="shared" si="26"/>
        <v>24</v>
      </c>
      <c r="D363" s="246">
        <f t="shared" si="26"/>
        <v>51</v>
      </c>
      <c r="E363" s="246">
        <f t="shared" si="26"/>
        <v>0</v>
      </c>
      <c r="F363" s="246">
        <f t="shared" si="26"/>
        <v>0</v>
      </c>
      <c r="G363" s="246">
        <f t="shared" si="26"/>
        <v>51</v>
      </c>
      <c r="H363" s="246"/>
      <c r="I363" s="246">
        <f>SUM(I341:I356)</f>
        <v>205</v>
      </c>
      <c r="J363" s="169">
        <f>SUM(J341:J356)</f>
        <v>52</v>
      </c>
      <c r="K363" s="218">
        <f>SUM(K347:K361)</f>
        <v>510000</v>
      </c>
    </row>
    <row r="364" spans="1:11" ht="24.6">
      <c r="A364" s="236"/>
      <c r="B364" s="250"/>
      <c r="C364" s="250"/>
      <c r="D364" s="250"/>
      <c r="E364" s="250"/>
      <c r="F364" s="250"/>
      <c r="G364" s="250"/>
      <c r="H364" s="250"/>
      <c r="I364" s="250"/>
      <c r="K364" s="232"/>
    </row>
    <row r="365" spans="1:11" ht="24.6">
      <c r="A365" s="236"/>
      <c r="B365" s="250"/>
      <c r="C365" s="250"/>
      <c r="D365" s="250"/>
      <c r="E365" s="250"/>
      <c r="F365" s="250"/>
      <c r="G365" s="250"/>
      <c r="H365" s="250"/>
      <c r="I365" s="250"/>
      <c r="K365" s="232"/>
    </row>
    <row r="366" spans="1:11" ht="24.6">
      <c r="A366" s="1267" t="s">
        <v>370</v>
      </c>
      <c r="B366" s="1267"/>
      <c r="C366" s="1267"/>
      <c r="D366" s="1267"/>
      <c r="E366" s="1267"/>
      <c r="F366" s="1267"/>
      <c r="G366" s="1267"/>
      <c r="H366" s="1267"/>
      <c r="I366" s="1267"/>
    </row>
    <row r="367" spans="1:11" ht="24.6">
      <c r="A367" s="1267" t="s">
        <v>374</v>
      </c>
      <c r="B367" s="1267"/>
      <c r="C367" s="1267"/>
      <c r="D367" s="1267"/>
      <c r="E367" s="1267"/>
      <c r="F367" s="1267"/>
      <c r="G367" s="1267"/>
      <c r="H367" s="1267"/>
      <c r="I367" s="1267"/>
    </row>
    <row r="368" spans="1:11" ht="24.6">
      <c r="A368" s="1268" t="s">
        <v>46</v>
      </c>
      <c r="B368" s="1268"/>
      <c r="C368" s="1268"/>
      <c r="D368" s="1268"/>
      <c r="E368" s="1268"/>
      <c r="F368" s="1268"/>
      <c r="G368" s="1268"/>
      <c r="H368" s="1268"/>
      <c r="I368" s="1268"/>
    </row>
    <row r="369" spans="1:11" ht="24.6">
      <c r="A369" s="243" t="s">
        <v>1</v>
      </c>
      <c r="B369" s="243" t="s">
        <v>2</v>
      </c>
      <c r="C369" s="1269" t="s">
        <v>3</v>
      </c>
      <c r="D369" s="1270"/>
      <c r="E369" s="1270"/>
      <c r="F369" s="1270"/>
      <c r="G369" s="1270"/>
      <c r="H369" s="1271"/>
      <c r="I369" s="238"/>
      <c r="J369" s="239"/>
      <c r="K369" s="239"/>
    </row>
    <row r="370" spans="1:11" ht="24.6">
      <c r="A370" s="244"/>
      <c r="B370" s="166" t="s">
        <v>4</v>
      </c>
      <c r="C370" s="166" t="s">
        <v>5</v>
      </c>
      <c r="D370" s="166" t="s">
        <v>6</v>
      </c>
      <c r="E370" s="166" t="s">
        <v>7</v>
      </c>
      <c r="F370" s="166" t="s">
        <v>8</v>
      </c>
      <c r="G370" s="166" t="s">
        <v>9</v>
      </c>
      <c r="H370" s="166" t="s">
        <v>10</v>
      </c>
      <c r="I370" s="166" t="s">
        <v>11</v>
      </c>
      <c r="J370" s="166" t="s">
        <v>205</v>
      </c>
      <c r="K370" s="166" t="s">
        <v>204</v>
      </c>
    </row>
    <row r="371" spans="1:11" ht="24.6">
      <c r="A371" s="244"/>
      <c r="B371" s="166" t="s">
        <v>12</v>
      </c>
      <c r="C371" s="166" t="s">
        <v>13</v>
      </c>
      <c r="D371" s="166" t="s">
        <v>14</v>
      </c>
      <c r="E371" s="166" t="s">
        <v>15</v>
      </c>
      <c r="F371" s="166" t="s">
        <v>16</v>
      </c>
      <c r="G371" s="166" t="s">
        <v>17</v>
      </c>
      <c r="H371" s="166" t="s">
        <v>18</v>
      </c>
      <c r="I371" s="166" t="s">
        <v>19</v>
      </c>
      <c r="J371" s="166" t="s">
        <v>206</v>
      </c>
      <c r="K371" s="166"/>
    </row>
    <row r="372" spans="1:11" ht="24.6">
      <c r="A372" s="245"/>
      <c r="B372" s="245"/>
      <c r="C372" s="168" t="s">
        <v>12</v>
      </c>
      <c r="D372" s="168" t="s">
        <v>12</v>
      </c>
      <c r="E372" s="168" t="s">
        <v>12</v>
      </c>
      <c r="F372" s="168" t="s">
        <v>12</v>
      </c>
      <c r="G372" s="168" t="s">
        <v>12</v>
      </c>
      <c r="H372" s="168" t="s">
        <v>20</v>
      </c>
      <c r="I372" s="245"/>
      <c r="J372" s="168" t="s">
        <v>207</v>
      </c>
      <c r="K372" s="168"/>
    </row>
    <row r="373" spans="1:11" ht="24.6">
      <c r="A373" s="169" t="s">
        <v>21</v>
      </c>
      <c r="B373" s="246">
        <f>ช่องคีย์!B18</f>
        <v>0</v>
      </c>
      <c r="C373" s="246">
        <f>ช่องคีย์!C18</f>
        <v>0</v>
      </c>
      <c r="D373" s="246">
        <f>ช่องคีย์!D18</f>
        <v>0</v>
      </c>
      <c r="E373" s="246">
        <f>ช่องคีย์!E18</f>
        <v>0</v>
      </c>
      <c r="F373" s="246">
        <f>ช่องคีย์!F18</f>
        <v>0</v>
      </c>
      <c r="G373" s="246">
        <f>ช่องคีย์!G18</f>
        <v>0</v>
      </c>
      <c r="H373" s="246">
        <f>ช่องคีย์!H18</f>
        <v>621</v>
      </c>
      <c r="I373" s="246">
        <f>ช่องคีย์!I18</f>
        <v>0</v>
      </c>
      <c r="J373" s="246">
        <f>ช่องคีย์!J18</f>
        <v>0</v>
      </c>
      <c r="K373" s="249">
        <f>+G373*H373</f>
        <v>0</v>
      </c>
    </row>
    <row r="374" spans="1:11" ht="24.6">
      <c r="A374" s="169" t="s">
        <v>261</v>
      </c>
      <c r="B374" s="246"/>
      <c r="C374" s="246"/>
      <c r="D374" s="246"/>
      <c r="E374" s="246"/>
      <c r="F374" s="246"/>
      <c r="G374" s="246"/>
      <c r="H374" s="246"/>
      <c r="I374" s="246"/>
      <c r="J374" s="246"/>
      <c r="K374" s="249">
        <f t="shared" ref="K374:K388" si="27">+G374*H374</f>
        <v>0</v>
      </c>
    </row>
    <row r="375" spans="1:11" ht="24.6">
      <c r="A375" s="169" t="s">
        <v>262</v>
      </c>
      <c r="B375" s="246"/>
      <c r="C375" s="246"/>
      <c r="D375" s="246"/>
      <c r="E375" s="246"/>
      <c r="F375" s="246"/>
      <c r="G375" s="246"/>
      <c r="H375" s="246"/>
      <c r="I375" s="246"/>
      <c r="J375" s="246"/>
      <c r="K375" s="249">
        <f t="shared" si="27"/>
        <v>0</v>
      </c>
    </row>
    <row r="376" spans="1:11" ht="24.6">
      <c r="A376" s="169" t="s">
        <v>22</v>
      </c>
      <c r="B376" s="246">
        <f>ช่องคีย์!L18</f>
        <v>700</v>
      </c>
      <c r="C376" s="246">
        <f>ช่องคีย์!M18</f>
        <v>74</v>
      </c>
      <c r="D376" s="246">
        <f>ช่องคีย์!N18</f>
        <v>0</v>
      </c>
      <c r="E376" s="246">
        <f>ช่องคีย์!O18</f>
        <v>0</v>
      </c>
      <c r="F376" s="246">
        <f>ช่องคีย์!P18</f>
        <v>0</v>
      </c>
      <c r="G376" s="246">
        <f>ช่องคีย์!Q18</f>
        <v>0</v>
      </c>
      <c r="H376" s="246">
        <f>ช่องคีย์!R18</f>
        <v>0</v>
      </c>
      <c r="I376" s="246">
        <f>ช่องคีย์!S18</f>
        <v>774</v>
      </c>
      <c r="J376" s="246">
        <f>ช่องคีย์!T18</f>
        <v>80</v>
      </c>
      <c r="K376" s="249">
        <f t="shared" si="27"/>
        <v>0</v>
      </c>
    </row>
    <row r="377" spans="1:11" ht="24.6">
      <c r="A377" s="169" t="s">
        <v>263</v>
      </c>
      <c r="B377" s="246"/>
      <c r="C377" s="246"/>
      <c r="D377" s="246"/>
      <c r="E377" s="246"/>
      <c r="F377" s="246"/>
      <c r="G377" s="246"/>
      <c r="H377" s="246"/>
      <c r="I377" s="246"/>
      <c r="J377" s="246"/>
      <c r="K377" s="249">
        <f t="shared" si="27"/>
        <v>0</v>
      </c>
    </row>
    <row r="378" spans="1:11" ht="24.6">
      <c r="A378" s="169" t="s">
        <v>216</v>
      </c>
      <c r="B378" s="246">
        <f>ช่องคีย์!AF18</f>
        <v>0</v>
      </c>
      <c r="C378" s="246">
        <f>ช่องคีย์!AG18</f>
        <v>0</v>
      </c>
      <c r="D378" s="246">
        <f>ช่องคีย์!AH18</f>
        <v>0</v>
      </c>
      <c r="E378" s="246">
        <f>ช่องคีย์!AI18</f>
        <v>0</v>
      </c>
      <c r="F378" s="246">
        <f>ช่องคีย์!AJ18</f>
        <v>0</v>
      </c>
      <c r="G378" s="246">
        <f>ช่องคีย์!AK18</f>
        <v>0</v>
      </c>
      <c r="H378" s="246">
        <f>ช่องคีย์!AL18</f>
        <v>720</v>
      </c>
      <c r="I378" s="246">
        <f>ช่องคีย์!AM18</f>
        <v>0</v>
      </c>
      <c r="J378" s="246">
        <f>ช่องคีย์!AN18</f>
        <v>0</v>
      </c>
      <c r="K378" s="249">
        <f t="shared" si="27"/>
        <v>0</v>
      </c>
    </row>
    <row r="379" spans="1:11" ht="24.6">
      <c r="A379" s="169" t="s">
        <v>217</v>
      </c>
      <c r="B379" s="246">
        <f>ช่องคีย์!CS18</f>
        <v>0</v>
      </c>
      <c r="C379" s="246">
        <f>ช่องคีย์!CT18</f>
        <v>0</v>
      </c>
      <c r="D379" s="246">
        <f>ช่องคีย์!CU18</f>
        <v>0</v>
      </c>
      <c r="E379" s="246">
        <f>ช่องคีย์!CV18</f>
        <v>0</v>
      </c>
      <c r="F379" s="246">
        <f>ช่องคีย์!CW18</f>
        <v>0</v>
      </c>
      <c r="G379" s="246">
        <f>ช่องคีย์!CX18</f>
        <v>0</v>
      </c>
      <c r="H379" s="246">
        <f>ช่องคีย์!CY18</f>
        <v>678</v>
      </c>
      <c r="I379" s="246">
        <f>ช่องคีย์!CZ18</f>
        <v>0</v>
      </c>
      <c r="J379" s="246">
        <f>ช่องคีย์!DA18</f>
        <v>0</v>
      </c>
      <c r="K379" s="249">
        <f t="shared" si="27"/>
        <v>0</v>
      </c>
    </row>
    <row r="380" spans="1:11" ht="24.6">
      <c r="A380" s="169" t="s">
        <v>188</v>
      </c>
      <c r="B380" s="246">
        <f>ช่องคีย์!AP18</f>
        <v>0</v>
      </c>
      <c r="C380" s="246">
        <f>ช่องคีย์!AQ18</f>
        <v>0</v>
      </c>
      <c r="D380" s="246">
        <f>ช่องคีย์!AR18</f>
        <v>0</v>
      </c>
      <c r="E380" s="246">
        <f>ช่องคีย์!AS18</f>
        <v>0</v>
      </c>
      <c r="F380" s="246">
        <f>ช่องคีย์!AT18</f>
        <v>0</v>
      </c>
      <c r="G380" s="246">
        <f>ช่องคีย์!AU18</f>
        <v>0</v>
      </c>
      <c r="H380" s="246">
        <f>ช่องคีย์!AV18</f>
        <v>0</v>
      </c>
      <c r="I380" s="246">
        <f>ช่องคีย์!AW18</f>
        <v>0</v>
      </c>
      <c r="J380" s="169"/>
      <c r="K380" s="249">
        <f t="shared" si="27"/>
        <v>0</v>
      </c>
    </row>
    <row r="381" spans="1:11" ht="24.6">
      <c r="A381" s="169" t="s">
        <v>244</v>
      </c>
      <c r="B381" s="246">
        <f>ช่องคีย์!V18</f>
        <v>0</v>
      </c>
      <c r="C381" s="246">
        <f>ช่องคีย์!W18</f>
        <v>0</v>
      </c>
      <c r="D381" s="246">
        <f>ช่องคีย์!X18</f>
        <v>0</v>
      </c>
      <c r="E381" s="246">
        <f>ช่องคีย์!Y18</f>
        <v>0</v>
      </c>
      <c r="F381" s="246">
        <f>ช่องคีย์!Z18</f>
        <v>0</v>
      </c>
      <c r="G381" s="246">
        <f>ช่องคีย์!AA18</f>
        <v>0</v>
      </c>
      <c r="H381" s="246">
        <f>ช่องคีย์!AB18</f>
        <v>124</v>
      </c>
      <c r="I381" s="246">
        <f>ช่องคีย์!AC18</f>
        <v>0</v>
      </c>
      <c r="J381" s="246">
        <f>ช่องคีย์!AD18</f>
        <v>0</v>
      </c>
      <c r="K381" s="249">
        <f t="shared" si="27"/>
        <v>0</v>
      </c>
    </row>
    <row r="382" spans="1:11" ht="24.6">
      <c r="A382" s="169" t="s">
        <v>277</v>
      </c>
      <c r="B382" s="246">
        <f>ช่องคีย์!EG18</f>
        <v>0</v>
      </c>
      <c r="C382" s="246">
        <f>ช่องคีย์!EH18</f>
        <v>0</v>
      </c>
      <c r="D382" s="246">
        <f>ช่องคีย์!EI18</f>
        <v>0</v>
      </c>
      <c r="E382" s="246">
        <f>ช่องคีย์!EJ18</f>
        <v>0</v>
      </c>
      <c r="F382" s="246">
        <f>ช่องคีย์!EK18</f>
        <v>0</v>
      </c>
      <c r="G382" s="246">
        <f>ช่องคีย์!EL18</f>
        <v>0</v>
      </c>
      <c r="H382" s="246">
        <f>ช่องคีย์!EM18</f>
        <v>0</v>
      </c>
      <c r="I382" s="246">
        <f>ช่องคีย์!EN18</f>
        <v>0</v>
      </c>
      <c r="J382" s="246">
        <f>ช่องคีย์!EO18</f>
        <v>0</v>
      </c>
      <c r="K382" s="249">
        <f t="shared" si="27"/>
        <v>0</v>
      </c>
    </row>
    <row r="383" spans="1:11" ht="24.6">
      <c r="A383" s="169" t="s">
        <v>27</v>
      </c>
      <c r="B383" s="246">
        <f>ช่องคีย์!AZ18</f>
        <v>0</v>
      </c>
      <c r="C383" s="246">
        <f>ช่องคีย์!BA18</f>
        <v>0</v>
      </c>
      <c r="D383" s="246">
        <f>ช่องคีย์!BB18</f>
        <v>0</v>
      </c>
      <c r="E383" s="246">
        <f>ช่องคีย์!BC18</f>
        <v>0</v>
      </c>
      <c r="F383" s="246">
        <f>ช่องคีย์!BD18</f>
        <v>0</v>
      </c>
      <c r="G383" s="246">
        <f>ช่องคีย์!BE18</f>
        <v>0</v>
      </c>
      <c r="H383" s="246">
        <f>ช่องคีย์!BF18</f>
        <v>2900</v>
      </c>
      <c r="I383" s="246">
        <f>ช่องคีย์!BG18</f>
        <v>0</v>
      </c>
      <c r="J383" s="246">
        <f>ช่องคีย์!BH18</f>
        <v>0</v>
      </c>
      <c r="K383" s="249">
        <f t="shared" si="27"/>
        <v>0</v>
      </c>
    </row>
    <row r="384" spans="1:11" ht="24.6">
      <c r="A384" s="169" t="s">
        <v>28</v>
      </c>
      <c r="B384" s="246">
        <f>ช่องคีย์!BJ18</f>
        <v>0</v>
      </c>
      <c r="C384" s="246">
        <f>ช่องคีย์!BK18</f>
        <v>0</v>
      </c>
      <c r="D384" s="246">
        <f>ช่องคีย์!BL18</f>
        <v>0</v>
      </c>
      <c r="E384" s="246">
        <f>ช่องคีย์!BM18</f>
        <v>0</v>
      </c>
      <c r="F384" s="246">
        <f>ช่องคีย์!BN18</f>
        <v>0</v>
      </c>
      <c r="G384" s="246">
        <f>ช่องคีย์!BO18</f>
        <v>0</v>
      </c>
      <c r="H384" s="246">
        <f>ช่องคีย์!BP18</f>
        <v>10000</v>
      </c>
      <c r="I384" s="246">
        <f>ช่องคีย์!BV18</f>
        <v>0</v>
      </c>
      <c r="J384" s="246">
        <f>ช่องคีย์!BW18</f>
        <v>0</v>
      </c>
      <c r="K384" s="249">
        <f t="shared" si="27"/>
        <v>0</v>
      </c>
    </row>
    <row r="385" spans="1:11" ht="24.6">
      <c r="A385" s="169" t="s">
        <v>218</v>
      </c>
      <c r="B385" s="246">
        <f>ช่องคีย์!BY18</f>
        <v>0</v>
      </c>
      <c r="C385" s="246">
        <f>ช่องคีย์!BZ18</f>
        <v>0</v>
      </c>
      <c r="D385" s="246">
        <f>ช่องคีย์!CA18</f>
        <v>0</v>
      </c>
      <c r="E385" s="246">
        <f>ช่องคีย์!CB18</f>
        <v>0</v>
      </c>
      <c r="F385" s="246">
        <f>ช่องคีย์!CC18</f>
        <v>0</v>
      </c>
      <c r="G385" s="246">
        <f>ช่องคีย์!CD18</f>
        <v>0</v>
      </c>
      <c r="H385" s="246">
        <f>ช่องคีย์!CE18</f>
        <v>0</v>
      </c>
      <c r="I385" s="246">
        <f>ช่องคีย์!CF18</f>
        <v>0</v>
      </c>
      <c r="J385" s="246">
        <f>ช่องคีย์!CG18</f>
        <v>0</v>
      </c>
      <c r="K385" s="249">
        <f t="shared" si="27"/>
        <v>0</v>
      </c>
    </row>
    <row r="386" spans="1:11" ht="24.6">
      <c r="A386" s="169" t="s">
        <v>190</v>
      </c>
      <c r="B386" s="246">
        <f>ช่องคีย์!FK18</f>
        <v>0</v>
      </c>
      <c r="C386" s="246">
        <f>ช่องคีย์!FL18</f>
        <v>0</v>
      </c>
      <c r="D386" s="246">
        <f>ช่องคีย์!FM18</f>
        <v>0</v>
      </c>
      <c r="E386" s="246">
        <f>ช่องคีย์!FN18</f>
        <v>0</v>
      </c>
      <c r="F386" s="246">
        <f>ช่องคีย์!FO18</f>
        <v>0</v>
      </c>
      <c r="G386" s="246">
        <f>ช่องคีย์!FP18</f>
        <v>0</v>
      </c>
      <c r="H386" s="246">
        <f>ช่องคีย์!FQ18</f>
        <v>0</v>
      </c>
      <c r="I386" s="246">
        <f>ช่องคีย์!FR18</f>
        <v>0</v>
      </c>
      <c r="J386" s="246">
        <f>ช่องคีย์!FS18</f>
        <v>0</v>
      </c>
      <c r="K386" s="249">
        <f t="shared" si="27"/>
        <v>0</v>
      </c>
    </row>
    <row r="387" spans="1:11" ht="24.6">
      <c r="A387" s="169" t="s">
        <v>219</v>
      </c>
      <c r="B387" s="246">
        <f>ช่องคีย์!DW18</f>
        <v>0</v>
      </c>
      <c r="C387" s="246">
        <f>ช่องคีย์!DX18</f>
        <v>0</v>
      </c>
      <c r="D387" s="246">
        <f>ช่องคีย์!DY18</f>
        <v>0</v>
      </c>
      <c r="E387" s="246">
        <f>ช่องคีย์!DZ18</f>
        <v>0</v>
      </c>
      <c r="F387" s="246">
        <f>ช่องคีย์!EA18</f>
        <v>0</v>
      </c>
      <c r="G387" s="246">
        <f>ช่องคีย์!EB18</f>
        <v>0</v>
      </c>
      <c r="H387" s="246">
        <f>ช่องคีย์!EC18</f>
        <v>142</v>
      </c>
      <c r="I387" s="246">
        <f>ช่องคีย์!ED18</f>
        <v>0</v>
      </c>
      <c r="J387" s="246">
        <f>ช่องคีย์!EE18</f>
        <v>0</v>
      </c>
      <c r="K387" s="249">
        <f t="shared" si="27"/>
        <v>0</v>
      </c>
    </row>
    <row r="388" spans="1:11" ht="24.6">
      <c r="A388" s="169" t="s">
        <v>327</v>
      </c>
      <c r="B388" s="246">
        <f>ช่องคีย์!CI18</f>
        <v>0</v>
      </c>
      <c r="C388" s="414">
        <f>ช่องคีย์!CJ18</f>
        <v>0</v>
      </c>
      <c r="D388" s="246">
        <f>ช่องคีย์!CK18</f>
        <v>0</v>
      </c>
      <c r="E388" s="246">
        <f>ช่องคีย์!CL18</f>
        <v>0</v>
      </c>
      <c r="F388" s="246">
        <f>ช่องคีย์!CM18</f>
        <v>0</v>
      </c>
      <c r="G388" s="246">
        <f>ช่องคีย์!CN18</f>
        <v>0</v>
      </c>
      <c r="H388" s="246">
        <f>ช่องคีย์!CO18</f>
        <v>0</v>
      </c>
      <c r="I388" s="414">
        <f>ช่องคีย์!CP18</f>
        <v>0</v>
      </c>
      <c r="J388" s="246">
        <f>ช่องคีย์!CQ18</f>
        <v>0</v>
      </c>
      <c r="K388" s="249">
        <f t="shared" si="27"/>
        <v>0</v>
      </c>
    </row>
    <row r="389" spans="1:11" ht="24.6">
      <c r="A389" s="241" t="s">
        <v>32</v>
      </c>
      <c r="B389" s="246">
        <f t="shared" ref="B389:G389" si="28">SUM(B373:B387)</f>
        <v>700</v>
      </c>
      <c r="C389" s="246">
        <f t="shared" si="28"/>
        <v>74</v>
      </c>
      <c r="D389" s="246">
        <f t="shared" si="28"/>
        <v>0</v>
      </c>
      <c r="E389" s="246">
        <f t="shared" si="28"/>
        <v>0</v>
      </c>
      <c r="F389" s="246">
        <f t="shared" si="28"/>
        <v>0</v>
      </c>
      <c r="G389" s="246">
        <f t="shared" si="28"/>
        <v>0</v>
      </c>
      <c r="H389" s="246"/>
      <c r="I389" s="246">
        <f>SUM(I373:I387)</f>
        <v>774</v>
      </c>
      <c r="J389" s="169">
        <f>SUM(J373:J387)</f>
        <v>80</v>
      </c>
      <c r="K389" s="218">
        <f>SUM(K373:K387)</f>
        <v>0</v>
      </c>
    </row>
    <row r="390" spans="1:11" ht="24.6">
      <c r="A390" s="222"/>
      <c r="B390" s="222"/>
      <c r="C390" s="222"/>
      <c r="D390" s="222"/>
      <c r="E390" s="222"/>
      <c r="F390" s="222"/>
      <c r="G390" s="222"/>
      <c r="H390" s="222"/>
      <c r="I390" s="222"/>
    </row>
    <row r="391" spans="1:11" ht="24.6">
      <c r="A391" s="1267" t="s">
        <v>370</v>
      </c>
      <c r="B391" s="1267"/>
      <c r="C391" s="1267"/>
      <c r="D391" s="1267"/>
      <c r="E391" s="1267"/>
      <c r="F391" s="1267"/>
      <c r="G391" s="1267"/>
      <c r="H391" s="1267"/>
      <c r="I391" s="1267"/>
    </row>
    <row r="392" spans="1:11" ht="24.6">
      <c r="A392" s="1267" t="s">
        <v>373</v>
      </c>
      <c r="B392" s="1267"/>
      <c r="C392" s="1267"/>
      <c r="D392" s="1267"/>
      <c r="E392" s="1267"/>
      <c r="F392" s="1267"/>
      <c r="G392" s="1267"/>
      <c r="H392" s="1267"/>
      <c r="I392" s="1267"/>
    </row>
    <row r="393" spans="1:11" ht="24.6">
      <c r="A393" s="1268" t="s">
        <v>47</v>
      </c>
      <c r="B393" s="1268"/>
      <c r="C393" s="1268"/>
      <c r="D393" s="1268"/>
      <c r="E393" s="1268"/>
      <c r="F393" s="1268"/>
      <c r="G393" s="1268"/>
      <c r="H393" s="1268"/>
      <c r="I393" s="1268"/>
    </row>
    <row r="394" spans="1:11" ht="24.6">
      <c r="A394" s="243" t="s">
        <v>1</v>
      </c>
      <c r="B394" s="243" t="s">
        <v>2</v>
      </c>
      <c r="C394" s="1269" t="s">
        <v>3</v>
      </c>
      <c r="D394" s="1270"/>
      <c r="E394" s="1270"/>
      <c r="F394" s="1270"/>
      <c r="G394" s="1270"/>
      <c r="H394" s="1271"/>
      <c r="I394" s="238"/>
      <c r="J394" s="239"/>
      <c r="K394" s="239"/>
    </row>
    <row r="395" spans="1:11" ht="24.6">
      <c r="A395" s="244"/>
      <c r="B395" s="166" t="s">
        <v>4</v>
      </c>
      <c r="C395" s="166" t="s">
        <v>5</v>
      </c>
      <c r="D395" s="166" t="s">
        <v>6</v>
      </c>
      <c r="E395" s="166" t="s">
        <v>7</v>
      </c>
      <c r="F395" s="166" t="s">
        <v>8</v>
      </c>
      <c r="G395" s="166" t="s">
        <v>9</v>
      </c>
      <c r="H395" s="166" t="s">
        <v>10</v>
      </c>
      <c r="I395" s="244" t="s">
        <v>11</v>
      </c>
      <c r="J395" s="166" t="s">
        <v>205</v>
      </c>
      <c r="K395" s="166" t="s">
        <v>204</v>
      </c>
    </row>
    <row r="396" spans="1:11" ht="24.6">
      <c r="A396" s="244"/>
      <c r="B396" s="166" t="s">
        <v>12</v>
      </c>
      <c r="C396" s="166" t="s">
        <v>13</v>
      </c>
      <c r="D396" s="166" t="s">
        <v>14</v>
      </c>
      <c r="E396" s="166" t="s">
        <v>15</v>
      </c>
      <c r="F396" s="166" t="s">
        <v>16</v>
      </c>
      <c r="G396" s="166" t="s">
        <v>17</v>
      </c>
      <c r="H396" s="166" t="s">
        <v>18</v>
      </c>
      <c r="I396" s="244" t="s">
        <v>19</v>
      </c>
      <c r="J396" s="166" t="s">
        <v>206</v>
      </c>
      <c r="K396" s="166"/>
    </row>
    <row r="397" spans="1:11" ht="24.6">
      <c r="A397" s="245"/>
      <c r="B397" s="245"/>
      <c r="C397" s="168" t="s">
        <v>12</v>
      </c>
      <c r="D397" s="168" t="s">
        <v>12</v>
      </c>
      <c r="E397" s="168" t="s">
        <v>12</v>
      </c>
      <c r="F397" s="168" t="s">
        <v>12</v>
      </c>
      <c r="G397" s="168" t="s">
        <v>12</v>
      </c>
      <c r="H397" s="168" t="s">
        <v>20</v>
      </c>
      <c r="I397" s="245"/>
      <c r="J397" s="168" t="s">
        <v>203</v>
      </c>
      <c r="K397" s="168"/>
    </row>
    <row r="398" spans="1:11" ht="24.6">
      <c r="A398" s="169" t="s">
        <v>21</v>
      </c>
      <c r="B398" s="246">
        <f>ช่องคีย์!B19</f>
        <v>0</v>
      </c>
      <c r="C398" s="246">
        <f>ช่องคีย์!C19</f>
        <v>0</v>
      </c>
      <c r="D398" s="246">
        <f>ช่องคีย์!D19</f>
        <v>0</v>
      </c>
      <c r="E398" s="246">
        <f>ช่องคีย์!E19</f>
        <v>0</v>
      </c>
      <c r="F398" s="246">
        <f>ช่องคีย์!F19</f>
        <v>0</v>
      </c>
      <c r="G398" s="246">
        <f>ช่องคีย์!G19</f>
        <v>0</v>
      </c>
      <c r="H398" s="246">
        <f>ช่องคีย์!H19</f>
        <v>621</v>
      </c>
      <c r="I398" s="246">
        <f>ช่องคีย์!I19</f>
        <v>0</v>
      </c>
      <c r="J398" s="246">
        <f>ช่องคีย์!J19</f>
        <v>0</v>
      </c>
      <c r="K398" s="249">
        <f>+G398*H398</f>
        <v>0</v>
      </c>
    </row>
    <row r="399" spans="1:11" ht="24.6">
      <c r="A399" s="169" t="s">
        <v>261</v>
      </c>
      <c r="B399" s="246"/>
      <c r="C399" s="246"/>
      <c r="D399" s="246"/>
      <c r="E399" s="246"/>
      <c r="F399" s="246"/>
      <c r="G399" s="246"/>
      <c r="H399" s="246"/>
      <c r="I399" s="246"/>
      <c r="J399" s="246"/>
      <c r="K399" s="249">
        <f t="shared" ref="K399:K413" si="29">+G399*H399</f>
        <v>0</v>
      </c>
    </row>
    <row r="400" spans="1:11" ht="24.6">
      <c r="A400" s="169" t="s">
        <v>262</v>
      </c>
      <c r="B400" s="246"/>
      <c r="C400" s="246"/>
      <c r="D400" s="246"/>
      <c r="E400" s="246"/>
      <c r="F400" s="246"/>
      <c r="G400" s="246"/>
      <c r="H400" s="246"/>
      <c r="I400" s="246"/>
      <c r="J400" s="246"/>
      <c r="K400" s="249">
        <f t="shared" si="29"/>
        <v>0</v>
      </c>
    </row>
    <row r="401" spans="1:11" ht="24.6">
      <c r="A401" s="169" t="s">
        <v>22</v>
      </c>
      <c r="B401" s="246">
        <f>ช่องคีย์!L19</f>
        <v>73</v>
      </c>
      <c r="C401" s="246">
        <f>ช่องคีย์!M19</f>
        <v>6</v>
      </c>
      <c r="D401" s="246">
        <f>ช่องคีย์!N19</f>
        <v>0</v>
      </c>
      <c r="E401" s="246">
        <f>ช่องคีย์!O19</f>
        <v>0</v>
      </c>
      <c r="F401" s="246">
        <f>ช่องคีย์!P19</f>
        <v>0</v>
      </c>
      <c r="G401" s="246">
        <f>ช่องคีย์!Q19</f>
        <v>0</v>
      </c>
      <c r="H401" s="246">
        <f>ช่องคีย์!R19</f>
        <v>0</v>
      </c>
      <c r="I401" s="246">
        <f>ช่องคีย์!S19</f>
        <v>79</v>
      </c>
      <c r="J401" s="246">
        <f>ช่องคีย์!T19</f>
        <v>14</v>
      </c>
      <c r="K401" s="249">
        <f t="shared" si="29"/>
        <v>0</v>
      </c>
    </row>
    <row r="402" spans="1:11" ht="24.6">
      <c r="A402" s="169" t="s">
        <v>263</v>
      </c>
      <c r="B402" s="246"/>
      <c r="C402" s="246"/>
      <c r="D402" s="246"/>
      <c r="E402" s="246"/>
      <c r="F402" s="246"/>
      <c r="G402" s="246"/>
      <c r="H402" s="246"/>
      <c r="I402" s="246"/>
      <c r="J402" s="246"/>
      <c r="K402" s="249">
        <f t="shared" si="29"/>
        <v>0</v>
      </c>
    </row>
    <row r="403" spans="1:11" ht="24.6">
      <c r="A403" s="169" t="s">
        <v>216</v>
      </c>
      <c r="B403" s="246">
        <f>ช่องคีย์!AF19</f>
        <v>0</v>
      </c>
      <c r="C403" s="246">
        <f>ช่องคีย์!AG19</f>
        <v>0</v>
      </c>
      <c r="D403" s="246">
        <f>ช่องคีย์!AH19</f>
        <v>0</v>
      </c>
      <c r="E403" s="246">
        <f>ช่องคีย์!AI19</f>
        <v>0</v>
      </c>
      <c r="F403" s="246">
        <f>ช่องคีย์!AJ19</f>
        <v>0</v>
      </c>
      <c r="G403" s="246">
        <f>ช่องคีย์!AK19</f>
        <v>0</v>
      </c>
      <c r="H403" s="246">
        <f>ช่องคีย์!AL19</f>
        <v>720</v>
      </c>
      <c r="I403" s="246">
        <f>ช่องคีย์!AM19</f>
        <v>0</v>
      </c>
      <c r="J403" s="246">
        <f>ช่องคีย์!AN19</f>
        <v>0</v>
      </c>
      <c r="K403" s="249">
        <f t="shared" si="29"/>
        <v>0</v>
      </c>
    </row>
    <row r="404" spans="1:11" ht="24.6">
      <c r="A404" s="169" t="s">
        <v>217</v>
      </c>
      <c r="B404" s="246">
        <f>ช่องคีย์!CS19</f>
        <v>0</v>
      </c>
      <c r="C404" s="246">
        <f>ช่องคีย์!CT19</f>
        <v>0</v>
      </c>
      <c r="D404" s="246">
        <f>ช่องคีย์!CU19</f>
        <v>0</v>
      </c>
      <c r="E404" s="246">
        <f>ช่องคีย์!CV19</f>
        <v>0</v>
      </c>
      <c r="F404" s="246">
        <f>ช่องคีย์!CW19</f>
        <v>0</v>
      </c>
      <c r="G404" s="246">
        <f>ช่องคีย์!CX19</f>
        <v>0</v>
      </c>
      <c r="H404" s="246">
        <f>ช่องคีย์!CY19</f>
        <v>0</v>
      </c>
      <c r="I404" s="246">
        <f>ช่องคีย์!CZ19</f>
        <v>0</v>
      </c>
      <c r="J404" s="246">
        <f>ช่องคีย์!DA19</f>
        <v>0</v>
      </c>
      <c r="K404" s="249">
        <f t="shared" si="29"/>
        <v>0</v>
      </c>
    </row>
    <row r="405" spans="1:11" ht="24.6">
      <c r="A405" s="169" t="s">
        <v>188</v>
      </c>
      <c r="B405" s="246">
        <f>ช่องคีย์!AP19</f>
        <v>0</v>
      </c>
      <c r="C405" s="246">
        <f>ช่องคีย์!AQ19</f>
        <v>0</v>
      </c>
      <c r="D405" s="246">
        <f>ช่องคีย์!AR19</f>
        <v>0</v>
      </c>
      <c r="E405" s="246">
        <f>ช่องคีย์!AS19</f>
        <v>0</v>
      </c>
      <c r="F405" s="246">
        <f>ช่องคีย์!AT19</f>
        <v>0</v>
      </c>
      <c r="G405" s="246">
        <f>ช่องคีย์!AU19</f>
        <v>0</v>
      </c>
      <c r="H405" s="246">
        <f>ช่องคีย์!AV19</f>
        <v>0</v>
      </c>
      <c r="I405" s="246">
        <f>ช่องคีย์!AW19</f>
        <v>0</v>
      </c>
      <c r="J405" s="246">
        <f>ช่องคีย์!AX19</f>
        <v>0</v>
      </c>
      <c r="K405" s="249">
        <f t="shared" si="29"/>
        <v>0</v>
      </c>
    </row>
    <row r="406" spans="1:11" ht="24.6">
      <c r="A406" s="169" t="s">
        <v>244</v>
      </c>
      <c r="B406" s="246">
        <f>ช่องคีย์!V19</f>
        <v>0</v>
      </c>
      <c r="C406" s="246">
        <f>ช่องคีย์!W19</f>
        <v>0</v>
      </c>
      <c r="D406" s="246">
        <f>ช่องคีย์!X19</f>
        <v>0</v>
      </c>
      <c r="E406" s="246">
        <f>ช่องคีย์!Y19</f>
        <v>0</v>
      </c>
      <c r="F406" s="246">
        <f>ช่องคีย์!Z19</f>
        <v>0</v>
      </c>
      <c r="G406" s="246">
        <f>ช่องคีย์!AA19</f>
        <v>0</v>
      </c>
      <c r="H406" s="246">
        <f>ช่องคีย์!AB19</f>
        <v>124</v>
      </c>
      <c r="I406" s="246">
        <f>ช่องคีย์!AC19</f>
        <v>0</v>
      </c>
      <c r="J406" s="246">
        <f>ช่องคีย์!AD19</f>
        <v>0</v>
      </c>
      <c r="K406" s="249">
        <f t="shared" si="29"/>
        <v>0</v>
      </c>
    </row>
    <row r="407" spans="1:11" ht="24.6">
      <c r="A407" s="169" t="s">
        <v>277</v>
      </c>
      <c r="B407" s="246">
        <f>ช่องคีย์!EG19</f>
        <v>0</v>
      </c>
      <c r="C407" s="246">
        <f>ช่องคีย์!EH19</f>
        <v>0</v>
      </c>
      <c r="D407" s="246">
        <f>ช่องคีย์!EI19</f>
        <v>0</v>
      </c>
      <c r="E407" s="246">
        <f>ช่องคีย์!EJ19</f>
        <v>0</v>
      </c>
      <c r="F407" s="246">
        <f>ช่องคีย์!EK19</f>
        <v>0</v>
      </c>
      <c r="G407" s="246">
        <f>ช่องคีย์!EL19</f>
        <v>0</v>
      </c>
      <c r="H407" s="246">
        <f>ช่องคีย์!EM19</f>
        <v>0</v>
      </c>
      <c r="I407" s="246">
        <f>ช่องคีย์!EN19</f>
        <v>0</v>
      </c>
      <c r="J407" s="246">
        <f>ช่องคีย์!EO19</f>
        <v>0</v>
      </c>
      <c r="K407" s="249">
        <f t="shared" si="29"/>
        <v>0</v>
      </c>
    </row>
    <row r="408" spans="1:11" ht="24.6">
      <c r="A408" s="169" t="s">
        <v>27</v>
      </c>
      <c r="B408" s="246">
        <f>ช่องคีย์!AZ19</f>
        <v>0</v>
      </c>
      <c r="C408" s="246">
        <f>ช่องคีย์!BA19</f>
        <v>0</v>
      </c>
      <c r="D408" s="246">
        <f>ช่องคีย์!BB19</f>
        <v>0</v>
      </c>
      <c r="E408" s="246">
        <f>ช่องคีย์!BC19</f>
        <v>0</v>
      </c>
      <c r="F408" s="246">
        <f>ช่องคีย์!BD19</f>
        <v>0</v>
      </c>
      <c r="G408" s="246">
        <f>ช่องคีย์!BE19</f>
        <v>0</v>
      </c>
      <c r="H408" s="246">
        <f>ช่องคีย์!BF19</f>
        <v>2900</v>
      </c>
      <c r="I408" s="246">
        <f>ช่องคีย์!BG19</f>
        <v>0</v>
      </c>
      <c r="J408" s="246">
        <f>ช่องคีย์!BH19</f>
        <v>5</v>
      </c>
      <c r="K408" s="249">
        <f t="shared" si="29"/>
        <v>0</v>
      </c>
    </row>
    <row r="409" spans="1:11" ht="24.6">
      <c r="A409" s="169" t="s">
        <v>28</v>
      </c>
      <c r="B409" s="246">
        <f>ช่องคีย์!BJ19</f>
        <v>39</v>
      </c>
      <c r="C409" s="246">
        <f>ช่องคีย์!BK19</f>
        <v>0</v>
      </c>
      <c r="D409" s="246">
        <f>ช่องคีย์!BL19</f>
        <v>39</v>
      </c>
      <c r="E409" s="246">
        <f>ช่องคีย์!BM19</f>
        <v>0</v>
      </c>
      <c r="F409" s="246">
        <f>ช่องคีย์!BN19</f>
        <v>0</v>
      </c>
      <c r="G409" s="246">
        <f>ช่องคีย์!BO19</f>
        <v>39</v>
      </c>
      <c r="H409" s="246">
        <f>ช่องคีย์!BP19</f>
        <v>10000</v>
      </c>
      <c r="I409" s="246">
        <f>ช่องคีย์!BV19</f>
        <v>39</v>
      </c>
      <c r="J409" s="246">
        <f>ช่องคีย์!BW19</f>
        <v>19</v>
      </c>
      <c r="K409" s="249">
        <f t="shared" si="29"/>
        <v>390000</v>
      </c>
    </row>
    <row r="410" spans="1:11" ht="24.6">
      <c r="A410" s="169" t="s">
        <v>218</v>
      </c>
      <c r="B410" s="246">
        <f>ช่องคีย์!BY19</f>
        <v>0</v>
      </c>
      <c r="C410" s="246">
        <f>ช่องคีย์!BZ19</f>
        <v>0</v>
      </c>
      <c r="D410" s="246">
        <f>ช่องคีย์!CA19</f>
        <v>0</v>
      </c>
      <c r="E410" s="246">
        <f>ช่องคีย์!CB19</f>
        <v>0</v>
      </c>
      <c r="F410" s="246">
        <f>ช่องคีย์!CC19</f>
        <v>0</v>
      </c>
      <c r="G410" s="246">
        <f>ช่องคีย์!CD19</f>
        <v>0</v>
      </c>
      <c r="H410" s="246">
        <f>ช่องคีย์!CE19</f>
        <v>0</v>
      </c>
      <c r="I410" s="246">
        <f>ช่องคีย์!CF19</f>
        <v>0</v>
      </c>
      <c r="J410" s="246">
        <f>ช่องคีย์!CG19</f>
        <v>0</v>
      </c>
      <c r="K410" s="249">
        <f t="shared" si="29"/>
        <v>0</v>
      </c>
    </row>
    <row r="411" spans="1:11" ht="24.6">
      <c r="A411" s="169" t="s">
        <v>190</v>
      </c>
      <c r="B411" s="246">
        <f>ช่องคีย์!FK19</f>
        <v>0</v>
      </c>
      <c r="C411" s="246">
        <f>ช่องคีย์!FL19</f>
        <v>0</v>
      </c>
      <c r="D411" s="246">
        <f>ช่องคีย์!FM19</f>
        <v>0</v>
      </c>
      <c r="E411" s="246">
        <f>ช่องคีย์!FN19</f>
        <v>0</v>
      </c>
      <c r="F411" s="246">
        <f>ช่องคีย์!FO19</f>
        <v>0</v>
      </c>
      <c r="G411" s="246">
        <f>ช่องคีย์!FP19</f>
        <v>0</v>
      </c>
      <c r="H411" s="246">
        <f>ช่องคีย์!FQ19</f>
        <v>0</v>
      </c>
      <c r="I411" s="246">
        <f>ช่องคีย์!FR19</f>
        <v>0</v>
      </c>
      <c r="J411" s="246">
        <f>ช่องคีย์!FS19</f>
        <v>0</v>
      </c>
      <c r="K411" s="249">
        <f t="shared" si="29"/>
        <v>0</v>
      </c>
    </row>
    <row r="412" spans="1:11" ht="24.6">
      <c r="A412" s="169" t="s">
        <v>219</v>
      </c>
      <c r="B412" s="246">
        <f>ช่องคีย์!DW19</f>
        <v>0</v>
      </c>
      <c r="C412" s="246">
        <f>ช่องคีย์!DX19</f>
        <v>0</v>
      </c>
      <c r="D412" s="246">
        <f>ช่องคีย์!DY19</f>
        <v>0</v>
      </c>
      <c r="E412" s="246">
        <f>ช่องคีย์!DZ19</f>
        <v>0</v>
      </c>
      <c r="F412" s="246">
        <f>ช่องคีย์!EA19</f>
        <v>0</v>
      </c>
      <c r="G412" s="246">
        <f>ช่องคีย์!EB19</f>
        <v>0</v>
      </c>
      <c r="H412" s="246">
        <f>ช่องคีย์!EC19</f>
        <v>142</v>
      </c>
      <c r="I412" s="246">
        <f>ช่องคีย์!ED19</f>
        <v>0</v>
      </c>
      <c r="J412" s="246">
        <f>ช่องคีย์!EE19</f>
        <v>0</v>
      </c>
      <c r="K412" s="249">
        <f t="shared" si="29"/>
        <v>0</v>
      </c>
    </row>
    <row r="413" spans="1:11" ht="24.6">
      <c r="A413" s="169" t="s">
        <v>327</v>
      </c>
      <c r="B413" s="246">
        <f>ช่องคีย์!CI19</f>
        <v>0</v>
      </c>
      <c r="C413" s="414">
        <f>ช่องคีย์!CJ19</f>
        <v>0</v>
      </c>
      <c r="D413" s="246">
        <f>ช่องคีย์!CK19</f>
        <v>0</v>
      </c>
      <c r="E413" s="246">
        <f>ช่องคีย์!CL19</f>
        <v>0</v>
      </c>
      <c r="F413" s="246">
        <f>ช่องคีย์!CM19</f>
        <v>0</v>
      </c>
      <c r="G413" s="246">
        <f>ช่องคีย์!CN19</f>
        <v>0</v>
      </c>
      <c r="H413" s="246">
        <f>ช่องคีย์!CO19</f>
        <v>0</v>
      </c>
      <c r="I413" s="414">
        <f>ช่องคีย์!CP19</f>
        <v>0</v>
      </c>
      <c r="J413" s="246">
        <f>ช่องคีย์!CQ19</f>
        <v>0</v>
      </c>
      <c r="K413" s="249">
        <f t="shared" si="29"/>
        <v>0</v>
      </c>
    </row>
    <row r="414" spans="1:11" ht="24.6">
      <c r="A414" s="241" t="s">
        <v>32</v>
      </c>
      <c r="B414" s="246">
        <f t="shared" ref="B414:G414" si="30">SUM(B398:B412)</f>
        <v>112</v>
      </c>
      <c r="C414" s="246">
        <f t="shared" si="30"/>
        <v>6</v>
      </c>
      <c r="D414" s="246">
        <f t="shared" si="30"/>
        <v>39</v>
      </c>
      <c r="E414" s="246">
        <f t="shared" si="30"/>
        <v>0</v>
      </c>
      <c r="F414" s="246">
        <f t="shared" si="30"/>
        <v>0</v>
      </c>
      <c r="G414" s="246">
        <f t="shared" si="30"/>
        <v>39</v>
      </c>
      <c r="H414" s="246"/>
      <c r="I414" s="246">
        <f>SUM(I398:I412)</f>
        <v>118</v>
      </c>
      <c r="J414" s="251">
        <f>SUM(J398:J412)</f>
        <v>38</v>
      </c>
      <c r="K414" s="218">
        <f>SUM(K398:K412)</f>
        <v>390000</v>
      </c>
    </row>
    <row r="415" spans="1:11" ht="24.6">
      <c r="A415" s="236"/>
      <c r="B415" s="250"/>
      <c r="C415" s="250"/>
      <c r="D415" s="250"/>
      <c r="E415" s="250"/>
      <c r="F415" s="250"/>
      <c r="G415" s="250"/>
      <c r="H415" s="250"/>
      <c r="I415" s="250"/>
      <c r="K415" s="232"/>
    </row>
    <row r="416" spans="1:11" ht="24.6">
      <c r="A416" s="1267" t="s">
        <v>370</v>
      </c>
      <c r="B416" s="1267"/>
      <c r="C416" s="1267"/>
      <c r="D416" s="1267"/>
      <c r="E416" s="1267"/>
      <c r="F416" s="1267"/>
      <c r="G416" s="1267"/>
      <c r="H416" s="1267"/>
      <c r="I416" s="1267"/>
    </row>
    <row r="417" spans="1:11" ht="24.6">
      <c r="A417" s="1267" t="s">
        <v>374</v>
      </c>
      <c r="B417" s="1267"/>
      <c r="C417" s="1267"/>
      <c r="D417" s="1267"/>
      <c r="E417" s="1267"/>
      <c r="F417" s="1267"/>
      <c r="G417" s="1267"/>
      <c r="H417" s="1267"/>
      <c r="I417" s="1267"/>
    </row>
    <row r="418" spans="1:11" ht="24.6">
      <c r="A418" s="1268" t="s">
        <v>48</v>
      </c>
      <c r="B418" s="1268"/>
      <c r="C418" s="1268"/>
      <c r="D418" s="1268"/>
      <c r="E418" s="1268"/>
      <c r="F418" s="1268"/>
      <c r="G418" s="1268"/>
      <c r="H418" s="1268"/>
      <c r="I418" s="1268"/>
    </row>
    <row r="419" spans="1:11" ht="24.6">
      <c r="A419" s="243" t="s">
        <v>1</v>
      </c>
      <c r="B419" s="243" t="s">
        <v>2</v>
      </c>
      <c r="C419" s="1269" t="s">
        <v>3</v>
      </c>
      <c r="D419" s="1270"/>
      <c r="E419" s="1270"/>
      <c r="F419" s="1270"/>
      <c r="G419" s="1270"/>
      <c r="H419" s="1271"/>
      <c r="I419" s="238"/>
      <c r="J419" s="239"/>
      <c r="K419" s="239"/>
    </row>
    <row r="420" spans="1:11" ht="24.6">
      <c r="A420" s="244"/>
      <c r="B420" s="166" t="s">
        <v>4</v>
      </c>
      <c r="C420" s="166" t="s">
        <v>5</v>
      </c>
      <c r="D420" s="166" t="s">
        <v>6</v>
      </c>
      <c r="E420" s="166" t="s">
        <v>7</v>
      </c>
      <c r="F420" s="166" t="s">
        <v>8</v>
      </c>
      <c r="G420" s="166" t="s">
        <v>9</v>
      </c>
      <c r="H420" s="166" t="s">
        <v>10</v>
      </c>
      <c r="I420" s="244" t="s">
        <v>11</v>
      </c>
      <c r="J420" s="166" t="s">
        <v>205</v>
      </c>
      <c r="K420" s="166" t="s">
        <v>204</v>
      </c>
    </row>
    <row r="421" spans="1:11" ht="24.6">
      <c r="A421" s="244"/>
      <c r="B421" s="166" t="s">
        <v>12</v>
      </c>
      <c r="C421" s="166" t="s">
        <v>13</v>
      </c>
      <c r="D421" s="166" t="s">
        <v>14</v>
      </c>
      <c r="E421" s="166" t="s">
        <v>15</v>
      </c>
      <c r="F421" s="166" t="s">
        <v>16</v>
      </c>
      <c r="G421" s="166" t="s">
        <v>17</v>
      </c>
      <c r="H421" s="166" t="s">
        <v>18</v>
      </c>
      <c r="I421" s="244" t="s">
        <v>19</v>
      </c>
      <c r="J421" s="166" t="s">
        <v>206</v>
      </c>
      <c r="K421" s="166"/>
    </row>
    <row r="422" spans="1:11" ht="24.6">
      <c r="A422" s="245"/>
      <c r="B422" s="245"/>
      <c r="C422" s="168" t="s">
        <v>12</v>
      </c>
      <c r="D422" s="168" t="s">
        <v>12</v>
      </c>
      <c r="E422" s="168" t="s">
        <v>12</v>
      </c>
      <c r="F422" s="168" t="s">
        <v>12</v>
      </c>
      <c r="G422" s="168" t="s">
        <v>12</v>
      </c>
      <c r="H422" s="168" t="s">
        <v>20</v>
      </c>
      <c r="I422" s="245"/>
      <c r="J422" s="168" t="s">
        <v>203</v>
      </c>
      <c r="K422" s="168"/>
    </row>
    <row r="423" spans="1:11" ht="24.6">
      <c r="A423" s="169" t="s">
        <v>21</v>
      </c>
      <c r="B423" s="246">
        <f>ช่องคีย์!B20</f>
        <v>0</v>
      </c>
      <c r="C423" s="246">
        <f>ช่องคีย์!C20</f>
        <v>0</v>
      </c>
      <c r="D423" s="246">
        <f>ช่องคีย์!D20</f>
        <v>0</v>
      </c>
      <c r="E423" s="246">
        <f>ช่องคีย์!E20</f>
        <v>0</v>
      </c>
      <c r="F423" s="246">
        <f>ช่องคีย์!F20</f>
        <v>0</v>
      </c>
      <c r="G423" s="246">
        <f>ช่องคีย์!G20</f>
        <v>0</v>
      </c>
      <c r="H423" s="246">
        <f>ช่องคีย์!H20</f>
        <v>621</v>
      </c>
      <c r="I423" s="246">
        <f>ช่องคีย์!I20</f>
        <v>0</v>
      </c>
      <c r="J423" s="246">
        <f>ช่องคีย์!J20</f>
        <v>0</v>
      </c>
      <c r="K423" s="249">
        <f>+G423*H423</f>
        <v>0</v>
      </c>
    </row>
    <row r="424" spans="1:11" ht="24.6">
      <c r="A424" s="169" t="s">
        <v>261</v>
      </c>
      <c r="B424" s="246"/>
      <c r="C424" s="246"/>
      <c r="D424" s="246"/>
      <c r="E424" s="246"/>
      <c r="F424" s="246"/>
      <c r="G424" s="246"/>
      <c r="H424" s="246"/>
      <c r="I424" s="246"/>
      <c r="J424" s="246"/>
      <c r="K424" s="249">
        <f t="shared" ref="K424:K438" si="31">+G424*H424</f>
        <v>0</v>
      </c>
    </row>
    <row r="425" spans="1:11" ht="24.6">
      <c r="A425" s="169" t="s">
        <v>262</v>
      </c>
      <c r="B425" s="246"/>
      <c r="C425" s="246"/>
      <c r="D425" s="246"/>
      <c r="E425" s="246"/>
      <c r="F425" s="246"/>
      <c r="G425" s="246"/>
      <c r="H425" s="246"/>
      <c r="I425" s="246"/>
      <c r="J425" s="246"/>
      <c r="K425" s="249">
        <f t="shared" si="31"/>
        <v>0</v>
      </c>
    </row>
    <row r="426" spans="1:11" ht="24.6">
      <c r="A426" s="169" t="s">
        <v>22</v>
      </c>
      <c r="B426" s="246">
        <f>ช่องคีย์!L20</f>
        <v>57</v>
      </c>
      <c r="C426" s="246">
        <f>ช่องคีย์!M20</f>
        <v>0</v>
      </c>
      <c r="D426" s="246">
        <f>ช่องคีย์!N20</f>
        <v>0</v>
      </c>
      <c r="E426" s="246">
        <f>ช่องคีย์!O20</f>
        <v>0</v>
      </c>
      <c r="F426" s="246">
        <f>ช่องคีย์!P20</f>
        <v>0</v>
      </c>
      <c r="G426" s="246">
        <f>ช่องคีย์!Q20</f>
        <v>0</v>
      </c>
      <c r="H426" s="246">
        <f>ช่องคีย์!R20</f>
        <v>0</v>
      </c>
      <c r="I426" s="246">
        <f>ช่องคีย์!S20</f>
        <v>57</v>
      </c>
      <c r="J426" s="246">
        <f>ช่องคีย์!T20</f>
        <v>6</v>
      </c>
      <c r="K426" s="249">
        <f t="shared" si="31"/>
        <v>0</v>
      </c>
    </row>
    <row r="427" spans="1:11" ht="24.6">
      <c r="A427" s="169" t="s">
        <v>263</v>
      </c>
      <c r="B427" s="246"/>
      <c r="C427" s="246"/>
      <c r="D427" s="246"/>
      <c r="E427" s="246"/>
      <c r="F427" s="246"/>
      <c r="G427" s="246"/>
      <c r="H427" s="246"/>
      <c r="I427" s="246"/>
      <c r="J427" s="246"/>
      <c r="K427" s="249">
        <f t="shared" si="31"/>
        <v>0</v>
      </c>
    </row>
    <row r="428" spans="1:11" ht="24.6">
      <c r="A428" s="169" t="s">
        <v>216</v>
      </c>
      <c r="B428" s="246">
        <f>ช่องคีย์!AF20</f>
        <v>0</v>
      </c>
      <c r="C428" s="246">
        <f>ช่องคีย์!AG20</f>
        <v>0</v>
      </c>
      <c r="D428" s="246">
        <f>ช่องคีย์!AH20</f>
        <v>0</v>
      </c>
      <c r="E428" s="246">
        <f>ช่องคีย์!AI20</f>
        <v>0</v>
      </c>
      <c r="F428" s="246">
        <f>ช่องคีย์!AJ20</f>
        <v>0</v>
      </c>
      <c r="G428" s="246">
        <f>ช่องคีย์!AK20</f>
        <v>0</v>
      </c>
      <c r="H428" s="246">
        <f>ช่องคีย์!AL20</f>
        <v>720</v>
      </c>
      <c r="I428" s="246">
        <f>ช่องคีย์!AM20</f>
        <v>0</v>
      </c>
      <c r="J428" s="246">
        <f>ช่องคีย์!AN20</f>
        <v>0</v>
      </c>
      <c r="K428" s="249">
        <f t="shared" si="31"/>
        <v>0</v>
      </c>
    </row>
    <row r="429" spans="1:11" ht="24.6">
      <c r="A429" s="169" t="s">
        <v>217</v>
      </c>
      <c r="B429" s="246">
        <f>ช่องคีย์!CS20</f>
        <v>0</v>
      </c>
      <c r="C429" s="246">
        <f>ช่องคีย์!CT20</f>
        <v>0</v>
      </c>
      <c r="D429" s="246">
        <f>ช่องคีย์!CU20</f>
        <v>0</v>
      </c>
      <c r="E429" s="246">
        <f>ช่องคีย์!CV20</f>
        <v>0</v>
      </c>
      <c r="F429" s="246">
        <f>ช่องคีย์!CW20</f>
        <v>0</v>
      </c>
      <c r="G429" s="246">
        <f>ช่องคีย์!CX20</f>
        <v>0</v>
      </c>
      <c r="H429" s="246">
        <f>ช่องคีย์!CY20</f>
        <v>0</v>
      </c>
      <c r="I429" s="246">
        <f>ช่องคีย์!CZ20</f>
        <v>0</v>
      </c>
      <c r="J429" s="246">
        <f>ช่องคีย์!DA20</f>
        <v>0</v>
      </c>
      <c r="K429" s="249">
        <f t="shared" si="31"/>
        <v>0</v>
      </c>
    </row>
    <row r="430" spans="1:11" ht="24.6">
      <c r="A430" s="169" t="s">
        <v>188</v>
      </c>
      <c r="B430" s="246">
        <f>ช่องคีย์!AP20</f>
        <v>0</v>
      </c>
      <c r="C430" s="246">
        <f>ช่องคีย์!AQ20</f>
        <v>0</v>
      </c>
      <c r="D430" s="246">
        <f>ช่องคีย์!AR20</f>
        <v>0</v>
      </c>
      <c r="E430" s="246">
        <f>ช่องคีย์!AS20</f>
        <v>0</v>
      </c>
      <c r="F430" s="246">
        <f>ช่องคีย์!AT20</f>
        <v>0</v>
      </c>
      <c r="G430" s="246">
        <f>ช่องคีย์!AU20</f>
        <v>0</v>
      </c>
      <c r="H430" s="246">
        <f>ช่องคีย์!AV20</f>
        <v>0</v>
      </c>
      <c r="I430" s="246">
        <f>ช่องคีย์!AW20</f>
        <v>0</v>
      </c>
      <c r="J430" s="169"/>
      <c r="K430" s="249">
        <f t="shared" si="31"/>
        <v>0</v>
      </c>
    </row>
    <row r="431" spans="1:11" ht="24.6">
      <c r="A431" s="169" t="s">
        <v>244</v>
      </c>
      <c r="B431" s="246">
        <f>ช่องคีย์!V20</f>
        <v>0</v>
      </c>
      <c r="C431" s="246">
        <f>ช่องคีย์!W20</f>
        <v>0</v>
      </c>
      <c r="D431" s="246">
        <f>ช่องคีย์!X20</f>
        <v>0</v>
      </c>
      <c r="E431" s="246">
        <f>ช่องคีย์!Y20</f>
        <v>0</v>
      </c>
      <c r="F431" s="246">
        <f>ช่องคีย์!Z20</f>
        <v>0</v>
      </c>
      <c r="G431" s="246">
        <f>ช่องคีย์!AA20</f>
        <v>0</v>
      </c>
      <c r="H431" s="246">
        <f>ช่องคีย์!AB20</f>
        <v>124</v>
      </c>
      <c r="I431" s="246">
        <f>ช่องคีย์!AC20</f>
        <v>0</v>
      </c>
      <c r="J431" s="246">
        <f>ช่องคีย์!AD20</f>
        <v>0</v>
      </c>
      <c r="K431" s="249">
        <f t="shared" si="31"/>
        <v>0</v>
      </c>
    </row>
    <row r="432" spans="1:11" ht="24.6">
      <c r="A432" s="169" t="s">
        <v>277</v>
      </c>
      <c r="B432" s="246">
        <f>ช่องคีย์!EG20</f>
        <v>0</v>
      </c>
      <c r="C432" s="246">
        <f>ช่องคีย์!EH20</f>
        <v>0</v>
      </c>
      <c r="D432" s="246">
        <f>ช่องคีย์!EI20</f>
        <v>0</v>
      </c>
      <c r="E432" s="246">
        <f>ช่องคีย์!EJ20</f>
        <v>0</v>
      </c>
      <c r="F432" s="246">
        <f>ช่องคีย์!EK20</f>
        <v>0</v>
      </c>
      <c r="G432" s="246">
        <f>ช่องคีย์!EL20</f>
        <v>0</v>
      </c>
      <c r="H432" s="246">
        <f>ช่องคีย์!EM20</f>
        <v>0</v>
      </c>
      <c r="I432" s="246">
        <f>ช่องคีย์!EN20</f>
        <v>0</v>
      </c>
      <c r="J432" s="246">
        <f>ช่องคีย์!EO20</f>
        <v>0</v>
      </c>
      <c r="K432" s="249">
        <f t="shared" si="31"/>
        <v>0</v>
      </c>
    </row>
    <row r="433" spans="1:11" ht="24.6">
      <c r="A433" s="169" t="s">
        <v>27</v>
      </c>
      <c r="B433" s="246">
        <f>ช่องคีย์!AZ20</f>
        <v>0</v>
      </c>
      <c r="C433" s="246">
        <f>ช่องคีย์!BA20</f>
        <v>0</v>
      </c>
      <c r="D433" s="246">
        <f>ช่องคีย์!BB20</f>
        <v>0</v>
      </c>
      <c r="E433" s="246">
        <f>ช่องคีย์!BC20</f>
        <v>0</v>
      </c>
      <c r="F433" s="246">
        <f>ช่องคีย์!BD20</f>
        <v>0</v>
      </c>
      <c r="G433" s="246">
        <f>ช่องคีย์!BE20</f>
        <v>0</v>
      </c>
      <c r="H433" s="246">
        <f>ช่องคีย์!BF20</f>
        <v>2900</v>
      </c>
      <c r="I433" s="246">
        <f>ช่องคีย์!BG20</f>
        <v>0</v>
      </c>
      <c r="J433" s="246">
        <f>ช่องคีย์!BH20</f>
        <v>0</v>
      </c>
      <c r="K433" s="249">
        <f t="shared" si="31"/>
        <v>0</v>
      </c>
    </row>
    <row r="434" spans="1:11" ht="24.6">
      <c r="A434" s="169" t="s">
        <v>28</v>
      </c>
      <c r="B434" s="246">
        <f>ช่องคีย์!BJ20</f>
        <v>0</v>
      </c>
      <c r="C434" s="246">
        <f>ช่องคีย์!BK20</f>
        <v>0</v>
      </c>
      <c r="D434" s="246">
        <f>ช่องคีย์!BL20</f>
        <v>0</v>
      </c>
      <c r="E434" s="246">
        <f>ช่องคีย์!BM20</f>
        <v>0</v>
      </c>
      <c r="F434" s="246">
        <f>ช่องคีย์!BN20</f>
        <v>0</v>
      </c>
      <c r="G434" s="246">
        <f>ช่องคีย์!BO20</f>
        <v>0</v>
      </c>
      <c r="H434" s="246">
        <f>ช่องคีย์!BP20</f>
        <v>10000</v>
      </c>
      <c r="I434" s="246">
        <f>ช่องคีย์!BV20</f>
        <v>0</v>
      </c>
      <c r="J434" s="169"/>
      <c r="K434" s="249">
        <f t="shared" si="31"/>
        <v>0</v>
      </c>
    </row>
    <row r="435" spans="1:11" ht="24.6">
      <c r="A435" s="169" t="s">
        <v>218</v>
      </c>
      <c r="B435" s="246">
        <f>ช่องคีย์!BY20</f>
        <v>0</v>
      </c>
      <c r="C435" s="246">
        <f>ช่องคีย์!BZ20</f>
        <v>0</v>
      </c>
      <c r="D435" s="246">
        <f>ช่องคีย์!CA20</f>
        <v>0</v>
      </c>
      <c r="E435" s="246">
        <f>ช่องคีย์!CB20</f>
        <v>0</v>
      </c>
      <c r="F435" s="246">
        <f>ช่องคีย์!CC20</f>
        <v>0</v>
      </c>
      <c r="G435" s="246">
        <f>ช่องคีย์!CD20</f>
        <v>0</v>
      </c>
      <c r="H435" s="246">
        <f>ช่องคีย์!CE20</f>
        <v>0</v>
      </c>
      <c r="I435" s="246">
        <f>ช่องคีย์!CF20</f>
        <v>0</v>
      </c>
      <c r="J435" s="246">
        <f>ช่องคีย์!CG20</f>
        <v>0</v>
      </c>
      <c r="K435" s="249">
        <f t="shared" si="31"/>
        <v>0</v>
      </c>
    </row>
    <row r="436" spans="1:11" ht="24.6">
      <c r="A436" s="169" t="s">
        <v>190</v>
      </c>
      <c r="B436" s="246">
        <f>ช่องคีย์!FK20</f>
        <v>0</v>
      </c>
      <c r="C436" s="246">
        <f>ช่องคีย์!FL20</f>
        <v>0</v>
      </c>
      <c r="D436" s="246">
        <f>ช่องคีย์!FM20</f>
        <v>0</v>
      </c>
      <c r="E436" s="246">
        <f>ช่องคีย์!FN20</f>
        <v>0</v>
      </c>
      <c r="F436" s="246">
        <f>ช่องคีย์!FO20</f>
        <v>0</v>
      </c>
      <c r="G436" s="246">
        <f>ช่องคีย์!FP20</f>
        <v>0</v>
      </c>
      <c r="H436" s="246">
        <f>ช่องคีย์!FQ20</f>
        <v>0</v>
      </c>
      <c r="I436" s="246">
        <f>ช่องคีย์!FR20</f>
        <v>0</v>
      </c>
      <c r="J436" s="246">
        <f>ช่องคีย์!FS20</f>
        <v>0</v>
      </c>
      <c r="K436" s="249">
        <f t="shared" si="31"/>
        <v>0</v>
      </c>
    </row>
    <row r="437" spans="1:11" ht="24.6">
      <c r="A437" s="169" t="s">
        <v>219</v>
      </c>
      <c r="B437" s="246">
        <f>ช่องคีย์!DW20</f>
        <v>0</v>
      </c>
      <c r="C437" s="246">
        <f>ช่องคีย์!DX20</f>
        <v>0</v>
      </c>
      <c r="D437" s="246">
        <f>ช่องคีย์!DY20</f>
        <v>0</v>
      </c>
      <c r="E437" s="246">
        <f>ช่องคีย์!DZ20</f>
        <v>0</v>
      </c>
      <c r="F437" s="246">
        <f>ช่องคีย์!EA20</f>
        <v>0</v>
      </c>
      <c r="G437" s="246">
        <f>ช่องคีย์!EB20</f>
        <v>0</v>
      </c>
      <c r="H437" s="246">
        <f>ช่องคีย์!EC20</f>
        <v>142</v>
      </c>
      <c r="I437" s="246">
        <f>ช่องคีย์!ED20</f>
        <v>0</v>
      </c>
      <c r="J437" s="246">
        <f>ช่องคีย์!EE20</f>
        <v>0</v>
      </c>
      <c r="K437" s="249">
        <f t="shared" si="31"/>
        <v>0</v>
      </c>
    </row>
    <row r="438" spans="1:11" ht="24.6">
      <c r="A438" s="169" t="s">
        <v>327</v>
      </c>
      <c r="B438" s="246">
        <f>ช่องคีย์!CI20</f>
        <v>0</v>
      </c>
      <c r="C438" s="414">
        <f>ช่องคีย์!CJ20</f>
        <v>0</v>
      </c>
      <c r="D438" s="246">
        <f>ช่องคีย์!CK20</f>
        <v>0</v>
      </c>
      <c r="E438" s="246">
        <f>ช่องคีย์!CL20</f>
        <v>0</v>
      </c>
      <c r="F438" s="246">
        <f>ช่องคีย์!CM20</f>
        <v>0</v>
      </c>
      <c r="G438" s="246">
        <f>ช่องคีย์!CN20</f>
        <v>0</v>
      </c>
      <c r="H438" s="246">
        <f>ช่องคีย์!CO20</f>
        <v>0</v>
      </c>
      <c r="I438" s="414">
        <f>ช่องคีย์!CP20</f>
        <v>0</v>
      </c>
      <c r="J438" s="246">
        <f>ช่องคีย์!CQ20</f>
        <v>0</v>
      </c>
      <c r="K438" s="249">
        <f t="shared" si="31"/>
        <v>0</v>
      </c>
    </row>
    <row r="439" spans="1:11" ht="24.6">
      <c r="A439" s="241" t="s">
        <v>32</v>
      </c>
      <c r="B439" s="246">
        <f t="shared" ref="B439:G439" si="32">SUM(B423:B437)</f>
        <v>57</v>
      </c>
      <c r="C439" s="246">
        <f t="shared" si="32"/>
        <v>0</v>
      </c>
      <c r="D439" s="246">
        <f t="shared" si="32"/>
        <v>0</v>
      </c>
      <c r="E439" s="246">
        <f t="shared" si="32"/>
        <v>0</v>
      </c>
      <c r="F439" s="246">
        <f t="shared" si="32"/>
        <v>0</v>
      </c>
      <c r="G439" s="246">
        <f t="shared" si="32"/>
        <v>0</v>
      </c>
      <c r="H439" s="246"/>
      <c r="I439" s="246">
        <f>SUM(I423:I437)</f>
        <v>57</v>
      </c>
      <c r="J439" s="169">
        <f>SUM(J423:J437)</f>
        <v>6</v>
      </c>
      <c r="K439" s="218"/>
    </row>
    <row r="440" spans="1:11" ht="24.6">
      <c r="A440" s="236"/>
      <c r="B440" s="250"/>
      <c r="C440" s="250"/>
      <c r="D440" s="250"/>
      <c r="E440" s="250"/>
      <c r="F440" s="250"/>
      <c r="G440" s="250"/>
      <c r="H440" s="250"/>
      <c r="I440" s="250"/>
      <c r="J440" s="222"/>
      <c r="K440" s="252"/>
    </row>
    <row r="441" spans="1:11" ht="24.6">
      <c r="A441" s="1272" t="s">
        <v>371</v>
      </c>
      <c r="B441" s="1272"/>
      <c r="C441" s="1272"/>
      <c r="D441" s="1272"/>
      <c r="E441" s="1272"/>
      <c r="F441" s="1272"/>
      <c r="G441" s="1272"/>
      <c r="H441" s="1272"/>
      <c r="I441" s="1272"/>
      <c r="J441" s="1272"/>
      <c r="K441" s="1272"/>
    </row>
    <row r="442" spans="1:11" ht="24.6">
      <c r="A442" s="1272" t="s">
        <v>201</v>
      </c>
      <c r="B442" s="1272"/>
      <c r="C442" s="1272"/>
      <c r="D442" s="1272"/>
      <c r="E442" s="1272"/>
      <c r="F442" s="1272"/>
      <c r="G442" s="1272"/>
      <c r="H442" s="1272"/>
      <c r="I442" s="1272"/>
      <c r="J442" s="1272"/>
      <c r="K442" s="1272"/>
    </row>
    <row r="443" spans="1:11" ht="24.6">
      <c r="A443" s="1272" t="s">
        <v>49</v>
      </c>
      <c r="B443" s="1272"/>
      <c r="C443" s="1272"/>
      <c r="D443" s="1272"/>
      <c r="E443" s="1272"/>
      <c r="F443" s="1272"/>
      <c r="G443" s="1272"/>
      <c r="H443" s="1272"/>
      <c r="I443" s="1272"/>
      <c r="J443" s="1272"/>
      <c r="K443" s="1272"/>
    </row>
    <row r="444" spans="1:11" ht="22.8">
      <c r="A444" s="1273" t="s">
        <v>201</v>
      </c>
      <c r="B444" s="253"/>
      <c r="C444" s="1259" t="s">
        <v>50</v>
      </c>
      <c r="D444" s="1260"/>
      <c r="E444" s="1260"/>
      <c r="F444" s="1260"/>
      <c r="G444" s="1260"/>
      <c r="H444" s="1261"/>
      <c r="I444" s="253"/>
      <c r="J444" s="254"/>
      <c r="K444" s="255"/>
    </row>
    <row r="445" spans="1:11" ht="22.8">
      <c r="A445" s="1274"/>
      <c r="B445" s="256" t="s">
        <v>2</v>
      </c>
      <c r="C445" s="257" t="s">
        <v>5</v>
      </c>
      <c r="D445" s="258" t="s">
        <v>6</v>
      </c>
      <c r="E445" s="258" t="s">
        <v>7</v>
      </c>
      <c r="F445" s="258" t="s">
        <v>8</v>
      </c>
      <c r="G445" s="258" t="s">
        <v>9</v>
      </c>
      <c r="H445" s="258" t="s">
        <v>10</v>
      </c>
      <c r="I445" s="259" t="s">
        <v>11</v>
      </c>
      <c r="J445" s="260" t="s">
        <v>205</v>
      </c>
      <c r="K445" s="261" t="s">
        <v>204</v>
      </c>
    </row>
    <row r="446" spans="1:11" ht="22.8">
      <c r="A446" s="1274"/>
      <c r="B446" s="256" t="s">
        <v>4</v>
      </c>
      <c r="C446" s="256" t="s">
        <v>13</v>
      </c>
      <c r="D446" s="259" t="s">
        <v>51</v>
      </c>
      <c r="E446" s="259" t="s">
        <v>15</v>
      </c>
      <c r="F446" s="259" t="s">
        <v>16</v>
      </c>
      <c r="G446" s="259" t="s">
        <v>17</v>
      </c>
      <c r="H446" s="259" t="s">
        <v>18</v>
      </c>
      <c r="I446" s="259" t="s">
        <v>19</v>
      </c>
      <c r="J446" s="260" t="s">
        <v>206</v>
      </c>
      <c r="K446" s="261"/>
    </row>
    <row r="447" spans="1:11" ht="22.8">
      <c r="A447" s="1275"/>
      <c r="B447" s="262" t="s">
        <v>12</v>
      </c>
      <c r="C447" s="262" t="s">
        <v>12</v>
      </c>
      <c r="D447" s="263" t="s">
        <v>12</v>
      </c>
      <c r="E447" s="263" t="s">
        <v>12</v>
      </c>
      <c r="F447" s="263" t="s">
        <v>12</v>
      </c>
      <c r="G447" s="263" t="s">
        <v>12</v>
      </c>
      <c r="H447" s="263" t="s">
        <v>20</v>
      </c>
      <c r="I447" s="263" t="s">
        <v>12</v>
      </c>
      <c r="J447" s="264" t="s">
        <v>203</v>
      </c>
      <c r="K447" s="265"/>
    </row>
    <row r="448" spans="1:11" ht="22.8">
      <c r="A448" s="266" t="s">
        <v>52</v>
      </c>
      <c r="B448" s="262">
        <f t="shared" ref="B448:K448" si="33">+B8</f>
        <v>0</v>
      </c>
      <c r="C448" s="262">
        <f t="shared" si="33"/>
        <v>0</v>
      </c>
      <c r="D448" s="262">
        <f t="shared" si="33"/>
        <v>0</v>
      </c>
      <c r="E448" s="262">
        <f t="shared" si="33"/>
        <v>0</v>
      </c>
      <c r="F448" s="262">
        <f t="shared" si="33"/>
        <v>0</v>
      </c>
      <c r="G448" s="262">
        <f t="shared" si="33"/>
        <v>0</v>
      </c>
      <c r="H448" s="262">
        <f t="shared" si="33"/>
        <v>621</v>
      </c>
      <c r="I448" s="262">
        <f t="shared" si="33"/>
        <v>0</v>
      </c>
      <c r="J448" s="262">
        <f t="shared" si="33"/>
        <v>0</v>
      </c>
      <c r="K448" s="267">
        <f t="shared" si="33"/>
        <v>0</v>
      </c>
    </row>
    <row r="449" spans="1:11" ht="22.8">
      <c r="A449" s="266" t="s">
        <v>53</v>
      </c>
      <c r="B449" s="262">
        <f t="shared" ref="B449:K449" si="34">+B35</f>
        <v>0</v>
      </c>
      <c r="C449" s="262">
        <f t="shared" si="34"/>
        <v>0</v>
      </c>
      <c r="D449" s="262">
        <f t="shared" si="34"/>
        <v>0</v>
      </c>
      <c r="E449" s="262">
        <f t="shared" si="34"/>
        <v>0</v>
      </c>
      <c r="F449" s="262">
        <f t="shared" si="34"/>
        <v>0</v>
      </c>
      <c r="G449" s="262">
        <f t="shared" si="34"/>
        <v>0</v>
      </c>
      <c r="H449" s="262">
        <f t="shared" si="34"/>
        <v>621</v>
      </c>
      <c r="I449" s="262">
        <f t="shared" si="34"/>
        <v>0</v>
      </c>
      <c r="J449" s="262">
        <f t="shared" si="34"/>
        <v>0</v>
      </c>
      <c r="K449" s="263">
        <f t="shared" si="34"/>
        <v>0</v>
      </c>
    </row>
    <row r="450" spans="1:11" ht="22.8">
      <c r="A450" s="266" t="s">
        <v>54</v>
      </c>
      <c r="B450" s="262">
        <f t="shared" ref="B450:K450" si="35">+B60</f>
        <v>0</v>
      </c>
      <c r="C450" s="262">
        <f t="shared" si="35"/>
        <v>0</v>
      </c>
      <c r="D450" s="262">
        <f t="shared" si="35"/>
        <v>0</v>
      </c>
      <c r="E450" s="262">
        <f t="shared" si="35"/>
        <v>0</v>
      </c>
      <c r="F450" s="262">
        <f t="shared" si="35"/>
        <v>0</v>
      </c>
      <c r="G450" s="262">
        <f t="shared" si="35"/>
        <v>0</v>
      </c>
      <c r="H450" s="262">
        <f t="shared" si="35"/>
        <v>621</v>
      </c>
      <c r="I450" s="262">
        <f t="shared" si="35"/>
        <v>0</v>
      </c>
      <c r="J450" s="262">
        <f t="shared" si="35"/>
        <v>0</v>
      </c>
      <c r="K450" s="263">
        <f t="shared" si="35"/>
        <v>0</v>
      </c>
    </row>
    <row r="451" spans="1:11" ht="22.8">
      <c r="A451" s="266" t="s">
        <v>55</v>
      </c>
      <c r="B451" s="262">
        <f t="shared" ref="B451:K451" si="36">+B84</f>
        <v>0</v>
      </c>
      <c r="C451" s="262">
        <f t="shared" si="36"/>
        <v>0</v>
      </c>
      <c r="D451" s="262">
        <f t="shared" si="36"/>
        <v>0</v>
      </c>
      <c r="E451" s="262">
        <f t="shared" si="36"/>
        <v>0</v>
      </c>
      <c r="F451" s="262">
        <f t="shared" si="36"/>
        <v>0</v>
      </c>
      <c r="G451" s="262">
        <f t="shared" si="36"/>
        <v>0</v>
      </c>
      <c r="H451" s="262">
        <f t="shared" si="36"/>
        <v>621</v>
      </c>
      <c r="I451" s="262">
        <f t="shared" si="36"/>
        <v>0</v>
      </c>
      <c r="J451" s="262">
        <f t="shared" si="36"/>
        <v>0</v>
      </c>
      <c r="K451" s="263">
        <f t="shared" si="36"/>
        <v>0</v>
      </c>
    </row>
    <row r="452" spans="1:11" ht="22.8">
      <c r="A452" s="266" t="s">
        <v>56</v>
      </c>
      <c r="B452" s="262">
        <f t="shared" ref="B452:K452" si="37">+B109</f>
        <v>0</v>
      </c>
      <c r="C452" s="262">
        <f t="shared" si="37"/>
        <v>0</v>
      </c>
      <c r="D452" s="262">
        <f t="shared" si="37"/>
        <v>0</v>
      </c>
      <c r="E452" s="262">
        <f t="shared" si="37"/>
        <v>0</v>
      </c>
      <c r="F452" s="262">
        <f t="shared" si="37"/>
        <v>0</v>
      </c>
      <c r="G452" s="262">
        <f t="shared" si="37"/>
        <v>0</v>
      </c>
      <c r="H452" s="262">
        <f t="shared" si="37"/>
        <v>621</v>
      </c>
      <c r="I452" s="262">
        <f t="shared" si="37"/>
        <v>0</v>
      </c>
      <c r="J452" s="262">
        <f t="shared" si="37"/>
        <v>0</v>
      </c>
      <c r="K452" s="263">
        <f t="shared" si="37"/>
        <v>0</v>
      </c>
    </row>
    <row r="453" spans="1:11" ht="22.8">
      <c r="A453" s="266" t="s">
        <v>57</v>
      </c>
      <c r="B453" s="262">
        <f t="shared" ref="B453:J453" si="38">+B134</f>
        <v>0</v>
      </c>
      <c r="C453" s="262">
        <f t="shared" si="38"/>
        <v>0</v>
      </c>
      <c r="D453" s="262">
        <f t="shared" si="38"/>
        <v>0</v>
      </c>
      <c r="E453" s="262">
        <f t="shared" si="38"/>
        <v>0</v>
      </c>
      <c r="F453" s="262">
        <f t="shared" si="38"/>
        <v>0</v>
      </c>
      <c r="G453" s="262">
        <f t="shared" si="38"/>
        <v>0</v>
      </c>
      <c r="H453" s="262">
        <f t="shared" si="38"/>
        <v>621</v>
      </c>
      <c r="I453" s="262">
        <f t="shared" si="38"/>
        <v>0</v>
      </c>
      <c r="J453" s="262">
        <f t="shared" si="38"/>
        <v>0</v>
      </c>
      <c r="K453" s="263">
        <f>+K134</f>
        <v>0</v>
      </c>
    </row>
    <row r="454" spans="1:11" ht="22.8">
      <c r="A454" s="266" t="s">
        <v>58</v>
      </c>
      <c r="B454" s="262">
        <f t="shared" ref="B454:J454" si="39">+B159</f>
        <v>0</v>
      </c>
      <c r="C454" s="262">
        <f t="shared" si="39"/>
        <v>0</v>
      </c>
      <c r="D454" s="262">
        <f t="shared" si="39"/>
        <v>0</v>
      </c>
      <c r="E454" s="262">
        <f t="shared" si="39"/>
        <v>0</v>
      </c>
      <c r="F454" s="262">
        <f t="shared" si="39"/>
        <v>0</v>
      </c>
      <c r="G454" s="262">
        <f t="shared" si="39"/>
        <v>0</v>
      </c>
      <c r="H454" s="262">
        <f t="shared" si="39"/>
        <v>621</v>
      </c>
      <c r="I454" s="262">
        <f t="shared" si="39"/>
        <v>0</v>
      </c>
      <c r="J454" s="262">
        <f t="shared" si="39"/>
        <v>0</v>
      </c>
      <c r="K454" s="263">
        <f>+K159</f>
        <v>0</v>
      </c>
    </row>
    <row r="455" spans="1:11" ht="22.8">
      <c r="A455" s="266" t="s">
        <v>59</v>
      </c>
      <c r="B455" s="268">
        <f t="shared" ref="B455:K455" si="40">+B185</f>
        <v>0</v>
      </c>
      <c r="C455" s="268">
        <f t="shared" si="40"/>
        <v>0</v>
      </c>
      <c r="D455" s="268">
        <f t="shared" si="40"/>
        <v>0</v>
      </c>
      <c r="E455" s="268">
        <f t="shared" si="40"/>
        <v>0</v>
      </c>
      <c r="F455" s="268">
        <f t="shared" si="40"/>
        <v>0</v>
      </c>
      <c r="G455" s="268">
        <f t="shared" si="40"/>
        <v>0</v>
      </c>
      <c r="H455" s="268">
        <f t="shared" si="40"/>
        <v>621</v>
      </c>
      <c r="I455" s="268">
        <f t="shared" si="40"/>
        <v>0</v>
      </c>
      <c r="J455" s="268">
        <f t="shared" si="40"/>
        <v>0</v>
      </c>
      <c r="K455" s="268">
        <f t="shared" si="40"/>
        <v>0</v>
      </c>
    </row>
    <row r="456" spans="1:11" ht="22.8">
      <c r="A456" s="266" t="s">
        <v>60</v>
      </c>
      <c r="B456" s="253">
        <f t="shared" ref="B456:K456" si="41">+B215</f>
        <v>0</v>
      </c>
      <c r="C456" s="253">
        <f t="shared" si="41"/>
        <v>0</v>
      </c>
      <c r="D456" s="253">
        <f t="shared" si="41"/>
        <v>0</v>
      </c>
      <c r="E456" s="253">
        <f t="shared" si="41"/>
        <v>0</v>
      </c>
      <c r="F456" s="269">
        <f t="shared" si="41"/>
        <v>0</v>
      </c>
      <c r="G456" s="253">
        <f t="shared" si="41"/>
        <v>0</v>
      </c>
      <c r="H456" s="253">
        <f t="shared" si="41"/>
        <v>621</v>
      </c>
      <c r="I456" s="253">
        <f t="shared" si="41"/>
        <v>0</v>
      </c>
      <c r="J456" s="253">
        <f t="shared" si="41"/>
        <v>0</v>
      </c>
      <c r="K456" s="253">
        <f t="shared" si="41"/>
        <v>0</v>
      </c>
    </row>
    <row r="457" spans="1:11" ht="22.8">
      <c r="A457" s="266" t="s">
        <v>61</v>
      </c>
      <c r="B457" s="253">
        <f t="shared" ref="B457:K457" si="42">+B240</f>
        <v>0</v>
      </c>
      <c r="C457" s="253">
        <f t="shared" si="42"/>
        <v>0</v>
      </c>
      <c r="D457" s="253">
        <f t="shared" si="42"/>
        <v>0</v>
      </c>
      <c r="E457" s="253">
        <f t="shared" si="42"/>
        <v>0</v>
      </c>
      <c r="F457" s="253">
        <f t="shared" si="42"/>
        <v>0</v>
      </c>
      <c r="G457" s="253">
        <f t="shared" si="42"/>
        <v>0</v>
      </c>
      <c r="H457" s="253">
        <f t="shared" si="42"/>
        <v>621</v>
      </c>
      <c r="I457" s="253">
        <f t="shared" si="42"/>
        <v>0</v>
      </c>
      <c r="J457" s="253">
        <f t="shared" si="42"/>
        <v>0</v>
      </c>
      <c r="K457" s="253">
        <f t="shared" si="42"/>
        <v>0</v>
      </c>
    </row>
    <row r="458" spans="1:11" ht="22.8">
      <c r="A458" s="266" t="s">
        <v>62</v>
      </c>
      <c r="B458" s="253">
        <f t="shared" ref="B458:K458" si="43">+B265</f>
        <v>0</v>
      </c>
      <c r="C458" s="253">
        <f t="shared" si="43"/>
        <v>0</v>
      </c>
      <c r="D458" s="253">
        <f t="shared" si="43"/>
        <v>0</v>
      </c>
      <c r="E458" s="253">
        <f t="shared" si="43"/>
        <v>0</v>
      </c>
      <c r="F458" s="253">
        <f t="shared" si="43"/>
        <v>0</v>
      </c>
      <c r="G458" s="253">
        <f t="shared" si="43"/>
        <v>0</v>
      </c>
      <c r="H458" s="253">
        <f t="shared" si="43"/>
        <v>621</v>
      </c>
      <c r="I458" s="253">
        <f t="shared" si="43"/>
        <v>0</v>
      </c>
      <c r="J458" s="253">
        <f t="shared" si="43"/>
        <v>0</v>
      </c>
      <c r="K458" s="253">
        <f t="shared" si="43"/>
        <v>0</v>
      </c>
    </row>
    <row r="459" spans="1:11" ht="22.8">
      <c r="A459" s="266" t="s">
        <v>63</v>
      </c>
      <c r="B459" s="253">
        <f t="shared" ref="B459:K459" si="44">+B290</f>
        <v>0</v>
      </c>
      <c r="C459" s="253">
        <f t="shared" si="44"/>
        <v>0</v>
      </c>
      <c r="D459" s="253">
        <f t="shared" si="44"/>
        <v>0</v>
      </c>
      <c r="E459" s="253">
        <f t="shared" si="44"/>
        <v>0</v>
      </c>
      <c r="F459" s="269">
        <f t="shared" si="44"/>
        <v>0</v>
      </c>
      <c r="G459" s="253">
        <f t="shared" si="44"/>
        <v>0</v>
      </c>
      <c r="H459" s="253">
        <f t="shared" si="44"/>
        <v>621</v>
      </c>
      <c r="I459" s="253">
        <f t="shared" si="44"/>
        <v>0</v>
      </c>
      <c r="J459" s="253">
        <f t="shared" si="44"/>
        <v>0</v>
      </c>
      <c r="K459" s="253">
        <f t="shared" si="44"/>
        <v>0</v>
      </c>
    </row>
    <row r="460" spans="1:11" ht="22.8">
      <c r="A460" s="266" t="s">
        <v>64</v>
      </c>
      <c r="B460" s="253">
        <f t="shared" ref="B460:K460" si="45">+B316</f>
        <v>0</v>
      </c>
      <c r="C460" s="253">
        <f t="shared" si="45"/>
        <v>0</v>
      </c>
      <c r="D460" s="253">
        <f t="shared" si="45"/>
        <v>0</v>
      </c>
      <c r="E460" s="253">
        <f t="shared" si="45"/>
        <v>0</v>
      </c>
      <c r="F460" s="253">
        <f t="shared" si="45"/>
        <v>0</v>
      </c>
      <c r="G460" s="253">
        <f t="shared" si="45"/>
        <v>0</v>
      </c>
      <c r="H460" s="253">
        <f t="shared" si="45"/>
        <v>621</v>
      </c>
      <c r="I460" s="253">
        <f t="shared" si="45"/>
        <v>0</v>
      </c>
      <c r="J460" s="253">
        <f t="shared" si="45"/>
        <v>0</v>
      </c>
      <c r="K460" s="253">
        <f t="shared" si="45"/>
        <v>0</v>
      </c>
    </row>
    <row r="461" spans="1:11" ht="22.8">
      <c r="A461" s="266" t="s">
        <v>65</v>
      </c>
      <c r="B461" s="253">
        <f t="shared" ref="B461:K461" si="46">+B341</f>
        <v>0</v>
      </c>
      <c r="C461" s="253">
        <f t="shared" si="46"/>
        <v>0</v>
      </c>
      <c r="D461" s="253">
        <f t="shared" si="46"/>
        <v>0</v>
      </c>
      <c r="E461" s="253">
        <f t="shared" si="46"/>
        <v>0</v>
      </c>
      <c r="F461" s="269">
        <f t="shared" si="46"/>
        <v>0</v>
      </c>
      <c r="G461" s="253">
        <f t="shared" si="46"/>
        <v>0</v>
      </c>
      <c r="H461" s="253">
        <f t="shared" si="46"/>
        <v>621</v>
      </c>
      <c r="I461" s="253">
        <f t="shared" si="46"/>
        <v>0</v>
      </c>
      <c r="J461" s="253">
        <f t="shared" si="46"/>
        <v>0</v>
      </c>
      <c r="K461" s="253">
        <f t="shared" si="46"/>
        <v>0</v>
      </c>
    </row>
    <row r="462" spans="1:11" ht="22.8">
      <c r="A462" s="266" t="s">
        <v>66</v>
      </c>
      <c r="B462" s="253">
        <f>+B373</f>
        <v>0</v>
      </c>
      <c r="C462" s="253">
        <f t="shared" ref="C462:J462" si="47">+C373</f>
        <v>0</v>
      </c>
      <c r="D462" s="253">
        <f t="shared" si="47"/>
        <v>0</v>
      </c>
      <c r="E462" s="253">
        <f t="shared" si="47"/>
        <v>0</v>
      </c>
      <c r="F462" s="253">
        <f t="shared" si="47"/>
        <v>0</v>
      </c>
      <c r="G462" s="253">
        <f t="shared" si="47"/>
        <v>0</v>
      </c>
      <c r="H462" s="253">
        <f t="shared" si="47"/>
        <v>621</v>
      </c>
      <c r="I462" s="253">
        <f t="shared" si="47"/>
        <v>0</v>
      </c>
      <c r="J462" s="253">
        <f t="shared" si="47"/>
        <v>0</v>
      </c>
      <c r="K462" s="253">
        <f>+K373</f>
        <v>0</v>
      </c>
    </row>
    <row r="463" spans="1:11" ht="22.8">
      <c r="A463" s="266" t="s">
        <v>67</v>
      </c>
      <c r="B463" s="253">
        <f>+B398</f>
        <v>0</v>
      </c>
      <c r="C463" s="253">
        <f t="shared" ref="C463:K463" si="48">+C398</f>
        <v>0</v>
      </c>
      <c r="D463" s="253">
        <f t="shared" si="48"/>
        <v>0</v>
      </c>
      <c r="E463" s="253">
        <f t="shared" si="48"/>
        <v>0</v>
      </c>
      <c r="F463" s="253">
        <f t="shared" si="48"/>
        <v>0</v>
      </c>
      <c r="G463" s="253">
        <f t="shared" si="48"/>
        <v>0</v>
      </c>
      <c r="H463" s="253">
        <f t="shared" si="48"/>
        <v>621</v>
      </c>
      <c r="I463" s="253">
        <f t="shared" si="48"/>
        <v>0</v>
      </c>
      <c r="J463" s="253">
        <f t="shared" si="48"/>
        <v>0</v>
      </c>
      <c r="K463" s="253">
        <f t="shared" si="48"/>
        <v>0</v>
      </c>
    </row>
    <row r="464" spans="1:11" ht="22.8">
      <c r="A464" s="266" t="s">
        <v>68</v>
      </c>
      <c r="B464" s="253">
        <f>+B423</f>
        <v>0</v>
      </c>
      <c r="C464" s="253">
        <f t="shared" ref="C464:K464" si="49">+C423</f>
        <v>0</v>
      </c>
      <c r="D464" s="253">
        <f t="shared" si="49"/>
        <v>0</v>
      </c>
      <c r="E464" s="253">
        <f t="shared" si="49"/>
        <v>0</v>
      </c>
      <c r="F464" s="253">
        <f t="shared" si="49"/>
        <v>0</v>
      </c>
      <c r="G464" s="253">
        <f t="shared" si="49"/>
        <v>0</v>
      </c>
      <c r="H464" s="253">
        <f t="shared" si="49"/>
        <v>621</v>
      </c>
      <c r="I464" s="253">
        <f t="shared" si="49"/>
        <v>0</v>
      </c>
      <c r="J464" s="253">
        <f t="shared" si="49"/>
        <v>0</v>
      </c>
      <c r="K464" s="253">
        <f t="shared" si="49"/>
        <v>0</v>
      </c>
    </row>
    <row r="465" spans="1:11" ht="23.4" thickBot="1">
      <c r="A465" s="270" t="s">
        <v>32</v>
      </c>
      <c r="B465" s="271">
        <f>SUM(B448:B464)</f>
        <v>0</v>
      </c>
      <c r="C465" s="271">
        <f t="shared" ref="C465:J465" si="50">SUM(C448:C464)</f>
        <v>0</v>
      </c>
      <c r="D465" s="271">
        <f t="shared" si="50"/>
        <v>0</v>
      </c>
      <c r="E465" s="271">
        <f>SUM(E448:E464)</f>
        <v>0</v>
      </c>
      <c r="F465" s="271">
        <f>SUM(F448:F464)</f>
        <v>0</v>
      </c>
      <c r="G465" s="271">
        <f>SUM(G448:G464)</f>
        <v>0</v>
      </c>
      <c r="H465" s="272" t="e">
        <f>+K465/G465</f>
        <v>#DIV/0!</v>
      </c>
      <c r="I465" s="271">
        <f t="shared" si="50"/>
        <v>0</v>
      </c>
      <c r="J465" s="271">
        <f t="shared" si="50"/>
        <v>0</v>
      </c>
      <c r="K465" s="272">
        <f>SUM(K448:K464)</f>
        <v>0</v>
      </c>
    </row>
    <row r="466" spans="1:11" ht="24.6">
      <c r="A466" s="1265" t="s">
        <v>371</v>
      </c>
      <c r="B466" s="1265"/>
      <c r="C466" s="1265"/>
      <c r="D466" s="1265"/>
      <c r="E466" s="1265"/>
      <c r="F466" s="1265"/>
      <c r="G466" s="1265"/>
      <c r="H466" s="1265"/>
      <c r="I466" s="1265"/>
      <c r="J466" s="1265"/>
      <c r="K466" s="1265"/>
    </row>
    <row r="467" spans="1:11" ht="24.6">
      <c r="A467" s="1265" t="s">
        <v>261</v>
      </c>
      <c r="B467" s="1265"/>
      <c r="C467" s="1265"/>
      <c r="D467" s="1265"/>
      <c r="E467" s="1265"/>
      <c r="F467" s="1265"/>
      <c r="G467" s="1265"/>
      <c r="H467" s="1265"/>
      <c r="I467" s="1265"/>
      <c r="J467" s="1265"/>
      <c r="K467" s="1265"/>
    </row>
    <row r="468" spans="1:11" ht="24.6">
      <c r="A468" s="1266" t="s">
        <v>49</v>
      </c>
      <c r="B468" s="1266"/>
      <c r="C468" s="1266"/>
      <c r="D468" s="1266"/>
      <c r="E468" s="1266"/>
      <c r="F468" s="1266"/>
      <c r="G468" s="1266"/>
      <c r="H468" s="1266"/>
      <c r="I468" s="1266"/>
      <c r="J468" s="1266"/>
      <c r="K468" s="1266"/>
    </row>
    <row r="469" spans="1:11" ht="22.8">
      <c r="A469" s="1255" t="s">
        <v>261</v>
      </c>
      <c r="B469" s="273"/>
      <c r="C469" s="1249" t="s">
        <v>50</v>
      </c>
      <c r="D469" s="1250"/>
      <c r="E469" s="1250"/>
      <c r="F469" s="1250"/>
      <c r="G469" s="1250"/>
      <c r="H469" s="1251"/>
      <c r="I469" s="273"/>
      <c r="J469" s="274"/>
      <c r="K469" s="275"/>
    </row>
    <row r="470" spans="1:11" ht="22.8">
      <c r="A470" s="1256"/>
      <c r="B470" s="276" t="s">
        <v>2</v>
      </c>
      <c r="C470" s="277" t="s">
        <v>5</v>
      </c>
      <c r="D470" s="278" t="s">
        <v>6</v>
      </c>
      <c r="E470" s="278" t="s">
        <v>7</v>
      </c>
      <c r="F470" s="278" t="s">
        <v>8</v>
      </c>
      <c r="G470" s="278" t="s">
        <v>9</v>
      </c>
      <c r="H470" s="278" t="s">
        <v>10</v>
      </c>
      <c r="I470" s="279" t="s">
        <v>11</v>
      </c>
      <c r="J470" s="280" t="s">
        <v>205</v>
      </c>
      <c r="K470" s="275" t="s">
        <v>204</v>
      </c>
    </row>
    <row r="471" spans="1:11" ht="22.8">
      <c r="A471" s="1256"/>
      <c r="B471" s="276" t="s">
        <v>4</v>
      </c>
      <c r="C471" s="276" t="s">
        <v>13</v>
      </c>
      <c r="D471" s="279" t="s">
        <v>51</v>
      </c>
      <c r="E471" s="279" t="s">
        <v>15</v>
      </c>
      <c r="F471" s="279" t="s">
        <v>16</v>
      </c>
      <c r="G471" s="279" t="s">
        <v>17</v>
      </c>
      <c r="H471" s="279" t="s">
        <v>18</v>
      </c>
      <c r="I471" s="279" t="s">
        <v>19</v>
      </c>
      <c r="J471" s="280" t="s">
        <v>206</v>
      </c>
      <c r="K471" s="275"/>
    </row>
    <row r="472" spans="1:11" ht="22.8">
      <c r="A472" s="1257"/>
      <c r="B472" s="281" t="s">
        <v>12</v>
      </c>
      <c r="C472" s="281" t="s">
        <v>12</v>
      </c>
      <c r="D472" s="282" t="s">
        <v>12</v>
      </c>
      <c r="E472" s="282" t="s">
        <v>12</v>
      </c>
      <c r="F472" s="282" t="s">
        <v>12</v>
      </c>
      <c r="G472" s="282" t="s">
        <v>12</v>
      </c>
      <c r="H472" s="282" t="s">
        <v>20</v>
      </c>
      <c r="I472" s="282" t="s">
        <v>12</v>
      </c>
      <c r="J472" s="283" t="s">
        <v>203</v>
      </c>
      <c r="K472" s="284"/>
    </row>
    <row r="473" spans="1:11" ht="22.8">
      <c r="A473" s="285" t="s">
        <v>52</v>
      </c>
      <c r="B473" s="281"/>
      <c r="C473" s="281"/>
      <c r="D473" s="281"/>
      <c r="E473" s="281"/>
      <c r="F473" s="281"/>
      <c r="G473" s="281"/>
      <c r="H473" s="281"/>
      <c r="I473" s="281"/>
      <c r="J473" s="281"/>
      <c r="K473" s="286"/>
    </row>
    <row r="474" spans="1:11" ht="22.8">
      <c r="A474" s="285" t="s">
        <v>53</v>
      </c>
      <c r="B474" s="281"/>
      <c r="C474" s="281"/>
      <c r="D474" s="281"/>
      <c r="E474" s="281"/>
      <c r="F474" s="281"/>
      <c r="G474" s="281"/>
      <c r="H474" s="281"/>
      <c r="I474" s="281"/>
      <c r="J474" s="281"/>
      <c r="K474" s="282"/>
    </row>
    <row r="475" spans="1:11" ht="22.8">
      <c r="A475" s="285" t="s">
        <v>54</v>
      </c>
      <c r="B475" s="281"/>
      <c r="C475" s="281"/>
      <c r="D475" s="281"/>
      <c r="E475" s="281"/>
      <c r="F475" s="281"/>
      <c r="G475" s="281"/>
      <c r="H475" s="281"/>
      <c r="I475" s="281"/>
      <c r="J475" s="281"/>
      <c r="K475" s="282"/>
    </row>
    <row r="476" spans="1:11" ht="22.8">
      <c r="A476" s="285" t="s">
        <v>55</v>
      </c>
      <c r="B476" s="281"/>
      <c r="C476" s="281"/>
      <c r="D476" s="281"/>
      <c r="E476" s="281"/>
      <c r="F476" s="281"/>
      <c r="G476" s="281"/>
      <c r="H476" s="281"/>
      <c r="I476" s="281"/>
      <c r="J476" s="281"/>
      <c r="K476" s="282"/>
    </row>
    <row r="477" spans="1:11" ht="22.8">
      <c r="A477" s="285" t="s">
        <v>56</v>
      </c>
      <c r="B477" s="281"/>
      <c r="C477" s="281"/>
      <c r="D477" s="281"/>
      <c r="E477" s="281"/>
      <c r="F477" s="281"/>
      <c r="G477" s="281"/>
      <c r="H477" s="281"/>
      <c r="I477" s="281"/>
      <c r="J477" s="281"/>
      <c r="K477" s="282"/>
    </row>
    <row r="478" spans="1:11" ht="22.8">
      <c r="A478" s="285" t="s">
        <v>57</v>
      </c>
      <c r="B478" s="281"/>
      <c r="C478" s="281"/>
      <c r="D478" s="281"/>
      <c r="E478" s="281"/>
      <c r="F478" s="281"/>
      <c r="G478" s="281"/>
      <c r="H478" s="281"/>
      <c r="I478" s="281"/>
      <c r="J478" s="281"/>
      <c r="K478" s="282"/>
    </row>
    <row r="479" spans="1:11" ht="22.8">
      <c r="A479" s="285" t="s">
        <v>58</v>
      </c>
      <c r="B479" s="281"/>
      <c r="C479" s="281"/>
      <c r="D479" s="281"/>
      <c r="E479" s="281"/>
      <c r="F479" s="281"/>
      <c r="G479" s="281"/>
      <c r="H479" s="281"/>
      <c r="I479" s="281"/>
      <c r="J479" s="281"/>
      <c r="K479" s="282"/>
    </row>
    <row r="480" spans="1:11" ht="22.8">
      <c r="A480" s="285" t="s">
        <v>59</v>
      </c>
      <c r="B480" s="287"/>
      <c r="C480" s="287"/>
      <c r="D480" s="287"/>
      <c r="E480" s="287"/>
      <c r="F480" s="287"/>
      <c r="G480" s="287"/>
      <c r="H480" s="287"/>
      <c r="I480" s="287"/>
      <c r="J480" s="287"/>
      <c r="K480" s="287"/>
    </row>
    <row r="481" spans="1:11" ht="22.8">
      <c r="A481" s="285" t="s">
        <v>60</v>
      </c>
      <c r="B481" s="273"/>
      <c r="C481" s="273"/>
      <c r="D481" s="273"/>
      <c r="E481" s="273"/>
      <c r="F481" s="273"/>
      <c r="G481" s="273"/>
      <c r="H481" s="273"/>
      <c r="I481" s="273"/>
      <c r="J481" s="273"/>
      <c r="K481" s="273"/>
    </row>
    <row r="482" spans="1:11" ht="22.8">
      <c r="A482" s="285" t="s">
        <v>61</v>
      </c>
      <c r="B482" s="273"/>
      <c r="C482" s="273"/>
      <c r="D482" s="273"/>
      <c r="E482" s="273"/>
      <c r="F482" s="273"/>
      <c r="G482" s="273"/>
      <c r="H482" s="273"/>
      <c r="I482" s="273"/>
      <c r="J482" s="273"/>
      <c r="K482" s="273"/>
    </row>
    <row r="483" spans="1:11" ht="22.8">
      <c r="A483" s="285" t="s">
        <v>62</v>
      </c>
      <c r="B483" s="273"/>
      <c r="C483" s="273"/>
      <c r="D483" s="273"/>
      <c r="E483" s="273"/>
      <c r="F483" s="273"/>
      <c r="G483" s="273"/>
      <c r="H483" s="273"/>
      <c r="I483" s="273"/>
      <c r="J483" s="273"/>
      <c r="K483" s="273"/>
    </row>
    <row r="484" spans="1:11" ht="22.8">
      <c r="A484" s="285" t="s">
        <v>63</v>
      </c>
      <c r="B484" s="273"/>
      <c r="C484" s="273"/>
      <c r="D484" s="273"/>
      <c r="E484" s="273"/>
      <c r="F484" s="273"/>
      <c r="G484" s="273"/>
      <c r="H484" s="273"/>
      <c r="I484" s="273"/>
      <c r="J484" s="273"/>
      <c r="K484" s="273"/>
    </row>
    <row r="485" spans="1:11" ht="22.8">
      <c r="A485" s="285" t="s">
        <v>64</v>
      </c>
      <c r="B485" s="273"/>
      <c r="C485" s="273"/>
      <c r="D485" s="273"/>
      <c r="E485" s="273"/>
      <c r="F485" s="273"/>
      <c r="G485" s="273"/>
      <c r="H485" s="273"/>
      <c r="I485" s="273"/>
      <c r="J485" s="273"/>
      <c r="K485" s="273"/>
    </row>
    <row r="486" spans="1:11" ht="22.8">
      <c r="A486" s="285" t="s">
        <v>65</v>
      </c>
      <c r="B486" s="273"/>
      <c r="C486" s="273"/>
      <c r="D486" s="273"/>
      <c r="E486" s="273"/>
      <c r="F486" s="273"/>
      <c r="G486" s="273"/>
      <c r="H486" s="273"/>
      <c r="I486" s="273"/>
      <c r="J486" s="273"/>
      <c r="K486" s="273"/>
    </row>
    <row r="487" spans="1:11" ht="22.8">
      <c r="A487" s="285" t="s">
        <v>66</v>
      </c>
      <c r="B487" s="273"/>
      <c r="C487" s="273"/>
      <c r="D487" s="273"/>
      <c r="E487" s="273"/>
      <c r="F487" s="273"/>
      <c r="G487" s="273"/>
      <c r="H487" s="273"/>
      <c r="I487" s="273"/>
      <c r="J487" s="273"/>
      <c r="K487" s="273"/>
    </row>
    <row r="488" spans="1:11" ht="22.8">
      <c r="A488" s="285" t="s">
        <v>67</v>
      </c>
      <c r="B488" s="273"/>
      <c r="C488" s="273"/>
      <c r="D488" s="273"/>
      <c r="E488" s="273"/>
      <c r="F488" s="273"/>
      <c r="G488" s="273"/>
      <c r="H488" s="273"/>
      <c r="I488" s="273"/>
      <c r="J488" s="273"/>
      <c r="K488" s="273"/>
    </row>
    <row r="489" spans="1:11" ht="22.8">
      <c r="A489" s="285" t="s">
        <v>68</v>
      </c>
      <c r="B489" s="273"/>
      <c r="C489" s="273"/>
      <c r="D489" s="273"/>
      <c r="E489" s="273"/>
      <c r="F489" s="273"/>
      <c r="G489" s="273"/>
      <c r="H489" s="273"/>
      <c r="I489" s="273"/>
      <c r="J489" s="273"/>
      <c r="K489" s="273"/>
    </row>
    <row r="490" spans="1:11" ht="23.4" thickBot="1">
      <c r="A490" s="288" t="s">
        <v>32</v>
      </c>
      <c r="B490" s="271">
        <f>SUM(B473:B489)</f>
        <v>0</v>
      </c>
      <c r="C490" s="271">
        <f t="shared" ref="C490:J490" si="51">SUM(C473:C489)</f>
        <v>0</v>
      </c>
      <c r="D490" s="271">
        <f t="shared" si="51"/>
        <v>0</v>
      </c>
      <c r="E490" s="271">
        <f>SUM(E473:E489)</f>
        <v>0</v>
      </c>
      <c r="F490" s="271">
        <f>SUM(F473:F489)</f>
        <v>0</v>
      </c>
      <c r="G490" s="271">
        <f>SUM(G473:G489)</f>
        <v>0</v>
      </c>
      <c r="H490" s="272" t="e">
        <f>+K490/G490</f>
        <v>#DIV/0!</v>
      </c>
      <c r="I490" s="271">
        <f t="shared" si="51"/>
        <v>0</v>
      </c>
      <c r="J490" s="271">
        <f t="shared" si="51"/>
        <v>0</v>
      </c>
      <c r="K490" s="272">
        <f>SUM(K473:K489)</f>
        <v>0</v>
      </c>
    </row>
    <row r="491" spans="1:11" ht="22.8">
      <c r="A491" s="1258" t="s">
        <v>371</v>
      </c>
      <c r="B491" s="1258"/>
      <c r="C491" s="1258"/>
      <c r="D491" s="1258"/>
      <c r="E491" s="1258"/>
      <c r="F491" s="1258"/>
      <c r="G491" s="1258"/>
      <c r="H491" s="1258"/>
      <c r="I491" s="1258"/>
      <c r="J491" s="289"/>
      <c r="K491" s="290"/>
    </row>
    <row r="492" spans="1:11" ht="22.8">
      <c r="A492" s="1258" t="s">
        <v>22</v>
      </c>
      <c r="B492" s="1258"/>
      <c r="C492" s="1258"/>
      <c r="D492" s="1258"/>
      <c r="E492" s="1258"/>
      <c r="F492" s="1258"/>
      <c r="G492" s="1258"/>
      <c r="H492" s="1258"/>
      <c r="I492" s="1258"/>
      <c r="J492" s="289"/>
      <c r="K492" s="290"/>
    </row>
    <row r="493" spans="1:11" ht="22.8">
      <c r="A493" s="1258" t="s">
        <v>49</v>
      </c>
      <c r="B493" s="1258"/>
      <c r="C493" s="1258"/>
      <c r="D493" s="1258"/>
      <c r="E493" s="1258"/>
      <c r="F493" s="1258"/>
      <c r="G493" s="1258"/>
      <c r="H493" s="1258"/>
      <c r="I493" s="1258"/>
      <c r="J493" s="289"/>
      <c r="K493" s="290"/>
    </row>
    <row r="494" spans="1:11" ht="22.8">
      <c r="A494" s="1262" t="s">
        <v>22</v>
      </c>
      <c r="B494" s="253"/>
      <c r="C494" s="1259" t="s">
        <v>50</v>
      </c>
      <c r="D494" s="1260"/>
      <c r="E494" s="1260"/>
      <c r="F494" s="1260"/>
      <c r="G494" s="1260"/>
      <c r="H494" s="1261"/>
      <c r="I494" s="253"/>
      <c r="J494" s="291"/>
      <c r="K494" s="255"/>
    </row>
    <row r="495" spans="1:11" ht="22.8">
      <c r="A495" s="1263"/>
      <c r="B495" s="256" t="s">
        <v>2</v>
      </c>
      <c r="C495" s="257" t="s">
        <v>5</v>
      </c>
      <c r="D495" s="258" t="s">
        <v>6</v>
      </c>
      <c r="E495" s="258" t="s">
        <v>7</v>
      </c>
      <c r="F495" s="258" t="s">
        <v>8</v>
      </c>
      <c r="G495" s="258" t="s">
        <v>9</v>
      </c>
      <c r="H495" s="258" t="s">
        <v>10</v>
      </c>
      <c r="I495" s="259" t="s">
        <v>11</v>
      </c>
      <c r="J495" s="260" t="s">
        <v>205</v>
      </c>
      <c r="K495" s="260" t="s">
        <v>204</v>
      </c>
    </row>
    <row r="496" spans="1:11" ht="22.8">
      <c r="A496" s="1263"/>
      <c r="B496" s="256" t="s">
        <v>4</v>
      </c>
      <c r="C496" s="256" t="s">
        <v>13</v>
      </c>
      <c r="D496" s="259" t="s">
        <v>51</v>
      </c>
      <c r="E496" s="259" t="s">
        <v>15</v>
      </c>
      <c r="F496" s="259" t="s">
        <v>16</v>
      </c>
      <c r="G496" s="259" t="s">
        <v>17</v>
      </c>
      <c r="H496" s="259" t="s">
        <v>18</v>
      </c>
      <c r="I496" s="259" t="s">
        <v>19</v>
      </c>
      <c r="J496" s="260" t="s">
        <v>206</v>
      </c>
      <c r="K496" s="261"/>
    </row>
    <row r="497" spans="1:11" ht="22.8">
      <c r="A497" s="1264"/>
      <c r="B497" s="262" t="s">
        <v>12</v>
      </c>
      <c r="C497" s="262" t="s">
        <v>12</v>
      </c>
      <c r="D497" s="263" t="s">
        <v>12</v>
      </c>
      <c r="E497" s="263" t="s">
        <v>12</v>
      </c>
      <c r="F497" s="263" t="s">
        <v>12</v>
      </c>
      <c r="G497" s="263" t="s">
        <v>12</v>
      </c>
      <c r="H497" s="263" t="s">
        <v>20</v>
      </c>
      <c r="I497" s="263" t="s">
        <v>12</v>
      </c>
      <c r="J497" s="264" t="s">
        <v>203</v>
      </c>
      <c r="K497" s="265"/>
    </row>
    <row r="498" spans="1:11" ht="22.8">
      <c r="A498" s="266" t="s">
        <v>52</v>
      </c>
      <c r="B498" s="262">
        <f t="shared" ref="B498:K498" si="52">+B11</f>
        <v>319</v>
      </c>
      <c r="C498" s="262">
        <f t="shared" si="52"/>
        <v>30</v>
      </c>
      <c r="D498" s="262">
        <f t="shared" si="52"/>
        <v>0</v>
      </c>
      <c r="E498" s="262">
        <f t="shared" si="52"/>
        <v>0</v>
      </c>
      <c r="F498" s="262">
        <f t="shared" si="52"/>
        <v>0</v>
      </c>
      <c r="G498" s="262">
        <f t="shared" si="52"/>
        <v>0</v>
      </c>
      <c r="H498" s="262">
        <f>+H11</f>
        <v>0</v>
      </c>
      <c r="I498" s="262">
        <f t="shared" si="52"/>
        <v>349</v>
      </c>
      <c r="J498" s="262">
        <f t="shared" si="52"/>
        <v>46</v>
      </c>
      <c r="K498" s="267">
        <f t="shared" si="52"/>
        <v>0</v>
      </c>
    </row>
    <row r="499" spans="1:11" ht="22.8">
      <c r="A499" s="266" t="s">
        <v>53</v>
      </c>
      <c r="B499" s="262">
        <f t="shared" ref="B499:K499" si="53">+B38</f>
        <v>45</v>
      </c>
      <c r="C499" s="262">
        <f t="shared" si="53"/>
        <v>5</v>
      </c>
      <c r="D499" s="262">
        <f t="shared" si="53"/>
        <v>0</v>
      </c>
      <c r="E499" s="262">
        <f t="shared" si="53"/>
        <v>0</v>
      </c>
      <c r="F499" s="262">
        <f t="shared" si="53"/>
        <v>0</v>
      </c>
      <c r="G499" s="262">
        <f t="shared" si="53"/>
        <v>0</v>
      </c>
      <c r="H499" s="262">
        <f t="shared" si="53"/>
        <v>0</v>
      </c>
      <c r="I499" s="262">
        <f t="shared" si="53"/>
        <v>50</v>
      </c>
      <c r="J499" s="262">
        <f t="shared" si="53"/>
        <v>7</v>
      </c>
      <c r="K499" s="263">
        <f t="shared" si="53"/>
        <v>0</v>
      </c>
    </row>
    <row r="500" spans="1:11" ht="22.8">
      <c r="A500" s="266" t="s">
        <v>54</v>
      </c>
      <c r="B500" s="262">
        <f t="shared" ref="B500:K500" si="54">+B63</f>
        <v>1026</v>
      </c>
      <c r="C500" s="262">
        <f t="shared" si="54"/>
        <v>599</v>
      </c>
      <c r="D500" s="262">
        <f t="shared" si="54"/>
        <v>0</v>
      </c>
      <c r="E500" s="262">
        <f t="shared" si="54"/>
        <v>0</v>
      </c>
      <c r="F500" s="262">
        <f t="shared" si="54"/>
        <v>0</v>
      </c>
      <c r="G500" s="262">
        <f t="shared" si="54"/>
        <v>0</v>
      </c>
      <c r="H500" s="262">
        <f t="shared" si="54"/>
        <v>0</v>
      </c>
      <c r="I500" s="262">
        <f t="shared" si="54"/>
        <v>1625</v>
      </c>
      <c r="J500" s="262">
        <f t="shared" si="54"/>
        <v>159</v>
      </c>
      <c r="K500" s="263">
        <f t="shared" si="54"/>
        <v>0</v>
      </c>
    </row>
    <row r="501" spans="1:11" ht="22.8">
      <c r="A501" s="266" t="s">
        <v>55</v>
      </c>
      <c r="B501" s="262">
        <f t="shared" ref="B501:K501" si="55">+B87</f>
        <v>1073</v>
      </c>
      <c r="C501" s="262">
        <f t="shared" si="55"/>
        <v>240</v>
      </c>
      <c r="D501" s="262">
        <f t="shared" si="55"/>
        <v>0</v>
      </c>
      <c r="E501" s="262">
        <f t="shared" si="55"/>
        <v>0</v>
      </c>
      <c r="F501" s="262">
        <f t="shared" si="55"/>
        <v>0</v>
      </c>
      <c r="G501" s="262">
        <f t="shared" si="55"/>
        <v>0</v>
      </c>
      <c r="H501" s="262">
        <f t="shared" si="55"/>
        <v>0</v>
      </c>
      <c r="I501" s="262">
        <f t="shared" si="55"/>
        <v>1313</v>
      </c>
      <c r="J501" s="262">
        <f t="shared" si="55"/>
        <v>137</v>
      </c>
      <c r="K501" s="263">
        <f t="shared" si="55"/>
        <v>0</v>
      </c>
    </row>
    <row r="502" spans="1:11" ht="22.8">
      <c r="A502" s="266" t="s">
        <v>56</v>
      </c>
      <c r="B502" s="262">
        <f t="shared" ref="B502:K502" si="56">+B112</f>
        <v>1098</v>
      </c>
      <c r="C502" s="262">
        <f t="shared" si="56"/>
        <v>0</v>
      </c>
      <c r="D502" s="262">
        <f t="shared" si="56"/>
        <v>0</v>
      </c>
      <c r="E502" s="262">
        <f t="shared" si="56"/>
        <v>0</v>
      </c>
      <c r="F502" s="262">
        <f t="shared" si="56"/>
        <v>0</v>
      </c>
      <c r="G502" s="262">
        <f t="shared" si="56"/>
        <v>0</v>
      </c>
      <c r="H502" s="262">
        <f t="shared" si="56"/>
        <v>0</v>
      </c>
      <c r="I502" s="262">
        <f t="shared" si="56"/>
        <v>1098</v>
      </c>
      <c r="J502" s="262">
        <f t="shared" si="56"/>
        <v>106</v>
      </c>
      <c r="K502" s="263">
        <f t="shared" si="56"/>
        <v>0</v>
      </c>
    </row>
    <row r="503" spans="1:11" ht="22.8">
      <c r="A503" s="266" t="s">
        <v>57</v>
      </c>
      <c r="B503" s="262">
        <f t="shared" ref="B503:K503" si="57">+B137</f>
        <v>794</v>
      </c>
      <c r="C503" s="262">
        <f t="shared" si="57"/>
        <v>1201</v>
      </c>
      <c r="D503" s="262">
        <f t="shared" si="57"/>
        <v>0</v>
      </c>
      <c r="E503" s="262">
        <f t="shared" si="57"/>
        <v>0</v>
      </c>
      <c r="F503" s="262">
        <f t="shared" si="57"/>
        <v>0</v>
      </c>
      <c r="G503" s="262">
        <f t="shared" si="57"/>
        <v>0</v>
      </c>
      <c r="H503" s="262">
        <f t="shared" si="57"/>
        <v>0</v>
      </c>
      <c r="I503" s="262">
        <f t="shared" si="57"/>
        <v>1995</v>
      </c>
      <c r="J503" s="262">
        <f t="shared" si="57"/>
        <v>142</v>
      </c>
      <c r="K503" s="263">
        <f t="shared" si="57"/>
        <v>0</v>
      </c>
    </row>
    <row r="504" spans="1:11" ht="22.8">
      <c r="A504" s="266" t="s">
        <v>58</v>
      </c>
      <c r="B504" s="262">
        <f t="shared" ref="B504:K504" si="58">+B162</f>
        <v>472</v>
      </c>
      <c r="C504" s="262">
        <f t="shared" si="58"/>
        <v>117</v>
      </c>
      <c r="D504" s="262">
        <f t="shared" si="58"/>
        <v>0</v>
      </c>
      <c r="E504" s="262">
        <f t="shared" si="58"/>
        <v>0</v>
      </c>
      <c r="F504" s="262">
        <f t="shared" si="58"/>
        <v>0</v>
      </c>
      <c r="G504" s="262">
        <f t="shared" si="58"/>
        <v>103</v>
      </c>
      <c r="H504" s="262">
        <f t="shared" si="58"/>
        <v>621</v>
      </c>
      <c r="I504" s="262">
        <f t="shared" si="58"/>
        <v>486</v>
      </c>
      <c r="J504" s="262">
        <f t="shared" si="58"/>
        <v>49</v>
      </c>
      <c r="K504" s="263">
        <f t="shared" si="58"/>
        <v>63963</v>
      </c>
    </row>
    <row r="505" spans="1:11" ht="22.8">
      <c r="A505" s="266" t="s">
        <v>59</v>
      </c>
      <c r="B505" s="268">
        <f t="shared" ref="B505:K505" si="59">+B188</f>
        <v>383</v>
      </c>
      <c r="C505" s="268">
        <f t="shared" si="59"/>
        <v>120</v>
      </c>
      <c r="D505" s="268">
        <f t="shared" si="59"/>
        <v>0</v>
      </c>
      <c r="E505" s="268">
        <f t="shared" si="59"/>
        <v>0</v>
      </c>
      <c r="F505" s="268">
        <f t="shared" si="59"/>
        <v>0</v>
      </c>
      <c r="G505" s="268">
        <f t="shared" si="59"/>
        <v>0</v>
      </c>
      <c r="H505" s="268">
        <f t="shared" si="59"/>
        <v>0</v>
      </c>
      <c r="I505" s="268">
        <f t="shared" si="59"/>
        <v>503</v>
      </c>
      <c r="J505" s="268">
        <f t="shared" si="59"/>
        <v>53</v>
      </c>
      <c r="K505" s="268">
        <f t="shared" si="59"/>
        <v>0</v>
      </c>
    </row>
    <row r="506" spans="1:11" ht="22.8">
      <c r="A506" s="266" t="s">
        <v>60</v>
      </c>
      <c r="B506" s="253">
        <f t="shared" ref="B506:K506" si="60">+B218</f>
        <v>469</v>
      </c>
      <c r="C506" s="253">
        <f t="shared" si="60"/>
        <v>19</v>
      </c>
      <c r="D506" s="253">
        <f t="shared" si="60"/>
        <v>0</v>
      </c>
      <c r="E506" s="253">
        <f t="shared" si="60"/>
        <v>0</v>
      </c>
      <c r="F506" s="253">
        <f t="shared" si="60"/>
        <v>0</v>
      </c>
      <c r="G506" s="253">
        <f t="shared" si="60"/>
        <v>0</v>
      </c>
      <c r="H506" s="253">
        <f t="shared" si="60"/>
        <v>0</v>
      </c>
      <c r="I506" s="253">
        <f t="shared" si="60"/>
        <v>488</v>
      </c>
      <c r="J506" s="253">
        <f t="shared" si="60"/>
        <v>63</v>
      </c>
      <c r="K506" s="253">
        <f t="shared" si="60"/>
        <v>0</v>
      </c>
    </row>
    <row r="507" spans="1:11" ht="22.8">
      <c r="A507" s="266" t="s">
        <v>61</v>
      </c>
      <c r="B507" s="253">
        <f t="shared" ref="B507:K507" si="61">+B243</f>
        <v>275</v>
      </c>
      <c r="C507" s="253">
        <f t="shared" si="61"/>
        <v>11</v>
      </c>
      <c r="D507" s="253">
        <f t="shared" si="61"/>
        <v>0</v>
      </c>
      <c r="E507" s="253">
        <f t="shared" si="61"/>
        <v>0</v>
      </c>
      <c r="F507" s="253">
        <f t="shared" si="61"/>
        <v>0</v>
      </c>
      <c r="G507" s="253">
        <f t="shared" si="61"/>
        <v>0</v>
      </c>
      <c r="H507" s="253">
        <f t="shared" si="61"/>
        <v>0</v>
      </c>
      <c r="I507" s="253">
        <f t="shared" si="61"/>
        <v>286</v>
      </c>
      <c r="J507" s="253">
        <f t="shared" si="61"/>
        <v>38</v>
      </c>
      <c r="K507" s="253">
        <f t="shared" si="61"/>
        <v>0</v>
      </c>
    </row>
    <row r="508" spans="1:11" ht="22.8">
      <c r="A508" s="266" t="s">
        <v>62</v>
      </c>
      <c r="B508" s="253">
        <f t="shared" ref="B508:K508" si="62">+B268</f>
        <v>307</v>
      </c>
      <c r="C508" s="253">
        <f t="shared" si="62"/>
        <v>1</v>
      </c>
      <c r="D508" s="253">
        <f t="shared" si="62"/>
        <v>0</v>
      </c>
      <c r="E508" s="253">
        <f t="shared" si="62"/>
        <v>0</v>
      </c>
      <c r="F508" s="253">
        <f t="shared" si="62"/>
        <v>0</v>
      </c>
      <c r="G508" s="253">
        <f t="shared" si="62"/>
        <v>0</v>
      </c>
      <c r="H508" s="253">
        <f t="shared" si="62"/>
        <v>0</v>
      </c>
      <c r="I508" s="253">
        <f t="shared" si="62"/>
        <v>308</v>
      </c>
      <c r="J508" s="253">
        <f t="shared" si="62"/>
        <v>53</v>
      </c>
      <c r="K508" s="253">
        <f t="shared" si="62"/>
        <v>0</v>
      </c>
    </row>
    <row r="509" spans="1:11" ht="22.8">
      <c r="A509" s="266" t="s">
        <v>63</v>
      </c>
      <c r="B509" s="253">
        <f t="shared" ref="B509:K509" si="63">+B293</f>
        <v>172</v>
      </c>
      <c r="C509" s="253">
        <f t="shared" si="63"/>
        <v>24</v>
      </c>
      <c r="D509" s="253">
        <f t="shared" si="63"/>
        <v>0</v>
      </c>
      <c r="E509" s="253">
        <f t="shared" si="63"/>
        <v>0</v>
      </c>
      <c r="F509" s="253">
        <f t="shared" si="63"/>
        <v>0</v>
      </c>
      <c r="G509" s="253">
        <f t="shared" si="63"/>
        <v>0</v>
      </c>
      <c r="H509" s="253">
        <f t="shared" si="63"/>
        <v>0</v>
      </c>
      <c r="I509" s="253">
        <f t="shared" si="63"/>
        <v>196</v>
      </c>
      <c r="J509" s="253">
        <f t="shared" si="63"/>
        <v>31</v>
      </c>
      <c r="K509" s="253">
        <f t="shared" si="63"/>
        <v>0</v>
      </c>
    </row>
    <row r="510" spans="1:11" ht="22.8">
      <c r="A510" s="266" t="s">
        <v>64</v>
      </c>
      <c r="B510" s="253">
        <f t="shared" ref="B510:K510" si="64">+B319</f>
        <v>47</v>
      </c>
      <c r="C510" s="253">
        <f t="shared" si="64"/>
        <v>105</v>
      </c>
      <c r="D510" s="253">
        <f t="shared" si="64"/>
        <v>0</v>
      </c>
      <c r="E510" s="253">
        <f t="shared" si="64"/>
        <v>0</v>
      </c>
      <c r="F510" s="253">
        <f t="shared" si="64"/>
        <v>0</v>
      </c>
      <c r="G510" s="253">
        <f t="shared" si="64"/>
        <v>16</v>
      </c>
      <c r="H510" s="253">
        <f t="shared" si="64"/>
        <v>621</v>
      </c>
      <c r="I510" s="253">
        <f t="shared" si="64"/>
        <v>136</v>
      </c>
      <c r="J510" s="253">
        <f t="shared" si="64"/>
        <v>20</v>
      </c>
      <c r="K510" s="253">
        <f t="shared" si="64"/>
        <v>9936</v>
      </c>
    </row>
    <row r="511" spans="1:11" ht="22.8">
      <c r="A511" s="266" t="s">
        <v>65</v>
      </c>
      <c r="B511" s="253">
        <f t="shared" ref="B511:K511" si="65">+B344</f>
        <v>130</v>
      </c>
      <c r="C511" s="253">
        <f t="shared" si="65"/>
        <v>24</v>
      </c>
      <c r="D511" s="253">
        <f t="shared" si="65"/>
        <v>0</v>
      </c>
      <c r="E511" s="253">
        <f t="shared" si="65"/>
        <v>0</v>
      </c>
      <c r="F511" s="253">
        <f t="shared" si="65"/>
        <v>0</v>
      </c>
      <c r="G511" s="253">
        <f t="shared" si="65"/>
        <v>0</v>
      </c>
      <c r="H511" s="253">
        <f t="shared" si="65"/>
        <v>0</v>
      </c>
      <c r="I511" s="253">
        <f t="shared" si="65"/>
        <v>154</v>
      </c>
      <c r="J511" s="253">
        <f t="shared" si="65"/>
        <v>18</v>
      </c>
      <c r="K511" s="253">
        <f t="shared" si="65"/>
        <v>0</v>
      </c>
    </row>
    <row r="512" spans="1:11" ht="22.8">
      <c r="A512" s="266" t="s">
        <v>66</v>
      </c>
      <c r="B512" s="253">
        <f t="shared" ref="B512:K512" si="66">+B376</f>
        <v>700</v>
      </c>
      <c r="C512" s="253">
        <f t="shared" si="66"/>
        <v>74</v>
      </c>
      <c r="D512" s="253">
        <f t="shared" si="66"/>
        <v>0</v>
      </c>
      <c r="E512" s="253">
        <f t="shared" si="66"/>
        <v>0</v>
      </c>
      <c r="F512" s="253">
        <f t="shared" si="66"/>
        <v>0</v>
      </c>
      <c r="G512" s="253">
        <f t="shared" si="66"/>
        <v>0</v>
      </c>
      <c r="H512" s="253">
        <f t="shared" si="66"/>
        <v>0</v>
      </c>
      <c r="I512" s="253">
        <f t="shared" si="66"/>
        <v>774</v>
      </c>
      <c r="J512" s="253">
        <f t="shared" si="66"/>
        <v>80</v>
      </c>
      <c r="K512" s="253">
        <f t="shared" si="66"/>
        <v>0</v>
      </c>
    </row>
    <row r="513" spans="1:11" ht="22.8">
      <c r="A513" s="266" t="s">
        <v>67</v>
      </c>
      <c r="B513" s="253">
        <f t="shared" ref="B513:K513" si="67">+B401</f>
        <v>73</v>
      </c>
      <c r="C513" s="253">
        <f t="shared" si="67"/>
        <v>6</v>
      </c>
      <c r="D513" s="253">
        <f t="shared" si="67"/>
        <v>0</v>
      </c>
      <c r="E513" s="253">
        <f t="shared" si="67"/>
        <v>0</v>
      </c>
      <c r="F513" s="253">
        <f t="shared" si="67"/>
        <v>0</v>
      </c>
      <c r="G513" s="253">
        <f t="shared" si="67"/>
        <v>0</v>
      </c>
      <c r="H513" s="253">
        <f t="shared" si="67"/>
        <v>0</v>
      </c>
      <c r="I513" s="253">
        <f t="shared" si="67"/>
        <v>79</v>
      </c>
      <c r="J513" s="253">
        <f t="shared" si="67"/>
        <v>14</v>
      </c>
      <c r="K513" s="253">
        <f t="shared" si="67"/>
        <v>0</v>
      </c>
    </row>
    <row r="514" spans="1:11" ht="22.8">
      <c r="A514" s="266" t="s">
        <v>68</v>
      </c>
      <c r="B514" s="253">
        <f t="shared" ref="B514:K514" si="68">+B426</f>
        <v>57</v>
      </c>
      <c r="C514" s="253">
        <f t="shared" si="68"/>
        <v>0</v>
      </c>
      <c r="D514" s="253">
        <f t="shared" si="68"/>
        <v>0</v>
      </c>
      <c r="E514" s="253">
        <f t="shared" si="68"/>
        <v>0</v>
      </c>
      <c r="F514" s="253">
        <f t="shared" si="68"/>
        <v>0</v>
      </c>
      <c r="G514" s="253">
        <f t="shared" si="68"/>
        <v>0</v>
      </c>
      <c r="H514" s="253">
        <f t="shared" si="68"/>
        <v>0</v>
      </c>
      <c r="I514" s="253">
        <f t="shared" si="68"/>
        <v>57</v>
      </c>
      <c r="J514" s="253">
        <f t="shared" si="68"/>
        <v>6</v>
      </c>
      <c r="K514" s="253">
        <f t="shared" si="68"/>
        <v>0</v>
      </c>
    </row>
    <row r="515" spans="1:11" ht="23.4" thickBot="1">
      <c r="A515" s="270" t="s">
        <v>32</v>
      </c>
      <c r="B515" s="271">
        <f>SUM(B498:B514)</f>
        <v>7440</v>
      </c>
      <c r="C515" s="271">
        <f t="shared" ref="C515:J515" si="69">SUM(C498:C514)</f>
        <v>2576</v>
      </c>
      <c r="D515" s="271">
        <f t="shared" si="69"/>
        <v>0</v>
      </c>
      <c r="E515" s="271">
        <f>SUM(E498:E514)</f>
        <v>0</v>
      </c>
      <c r="F515" s="271">
        <f>SUM(F498:F514)</f>
        <v>0</v>
      </c>
      <c r="G515" s="271">
        <f>SUM(G498:G514)</f>
        <v>119</v>
      </c>
      <c r="H515" s="272">
        <f>+K515/G515</f>
        <v>621</v>
      </c>
      <c r="I515" s="271">
        <f t="shared" si="69"/>
        <v>9897</v>
      </c>
      <c r="J515" s="271">
        <f t="shared" si="69"/>
        <v>1022</v>
      </c>
      <c r="K515" s="272">
        <f>SUM(K498:K514)</f>
        <v>73899</v>
      </c>
    </row>
    <row r="516" spans="1:11" ht="24.6">
      <c r="A516" s="1265" t="s">
        <v>371</v>
      </c>
      <c r="B516" s="1265"/>
      <c r="C516" s="1265"/>
      <c r="D516" s="1265"/>
      <c r="E516" s="1265"/>
      <c r="F516" s="1265"/>
      <c r="G516" s="1265"/>
      <c r="H516" s="1265"/>
      <c r="I516" s="1265"/>
      <c r="J516" s="1265"/>
      <c r="K516" s="1265"/>
    </row>
    <row r="517" spans="1:11" ht="24.6">
      <c r="A517" s="1265" t="s">
        <v>309</v>
      </c>
      <c r="B517" s="1265"/>
      <c r="C517" s="1265"/>
      <c r="D517" s="1265"/>
      <c r="E517" s="1265"/>
      <c r="F517" s="1265"/>
      <c r="G517" s="1265"/>
      <c r="H517" s="1265"/>
      <c r="I517" s="1265"/>
      <c r="J517" s="1265"/>
      <c r="K517" s="1265"/>
    </row>
    <row r="518" spans="1:11" ht="24.6">
      <c r="A518" s="1266" t="s">
        <v>49</v>
      </c>
      <c r="B518" s="1266"/>
      <c r="C518" s="1266"/>
      <c r="D518" s="1266"/>
      <c r="E518" s="1266"/>
      <c r="F518" s="1266"/>
      <c r="G518" s="1266"/>
      <c r="H518" s="1266"/>
      <c r="I518" s="1266"/>
      <c r="J518" s="1266"/>
      <c r="K518" s="1266"/>
    </row>
    <row r="519" spans="1:11" ht="21.75" customHeight="1">
      <c r="A519" s="1255" t="s">
        <v>309</v>
      </c>
      <c r="B519" s="273"/>
      <c r="C519" s="1249" t="s">
        <v>50</v>
      </c>
      <c r="D519" s="1250"/>
      <c r="E519" s="1250"/>
      <c r="F519" s="1250"/>
      <c r="G519" s="1250"/>
      <c r="H519" s="1251"/>
      <c r="I519" s="273"/>
      <c r="J519" s="274"/>
      <c r="K519" s="275"/>
    </row>
    <row r="520" spans="1:11" ht="21.75" customHeight="1">
      <c r="A520" s="1256"/>
      <c r="B520" s="276" t="s">
        <v>2</v>
      </c>
      <c r="C520" s="277" t="s">
        <v>5</v>
      </c>
      <c r="D520" s="278" t="s">
        <v>6</v>
      </c>
      <c r="E520" s="278" t="s">
        <v>7</v>
      </c>
      <c r="F520" s="278" t="s">
        <v>8</v>
      </c>
      <c r="G520" s="278" t="s">
        <v>9</v>
      </c>
      <c r="H520" s="278" t="s">
        <v>10</v>
      </c>
      <c r="I520" s="279" t="s">
        <v>11</v>
      </c>
      <c r="J520" s="280" t="s">
        <v>205</v>
      </c>
      <c r="K520" s="275" t="s">
        <v>204</v>
      </c>
    </row>
    <row r="521" spans="1:11" ht="21.75" customHeight="1">
      <c r="A521" s="1256"/>
      <c r="B521" s="276" t="s">
        <v>4</v>
      </c>
      <c r="C521" s="276" t="s">
        <v>13</v>
      </c>
      <c r="D521" s="279" t="s">
        <v>51</v>
      </c>
      <c r="E521" s="279" t="s">
        <v>15</v>
      </c>
      <c r="F521" s="279" t="s">
        <v>16</v>
      </c>
      <c r="G521" s="279" t="s">
        <v>17</v>
      </c>
      <c r="H521" s="279" t="s">
        <v>18</v>
      </c>
      <c r="I521" s="279" t="s">
        <v>19</v>
      </c>
      <c r="J521" s="280" t="s">
        <v>206</v>
      </c>
      <c r="K521" s="275"/>
    </row>
    <row r="522" spans="1:11" ht="21.75" customHeight="1">
      <c r="A522" s="1257"/>
      <c r="B522" s="281" t="s">
        <v>12</v>
      </c>
      <c r="C522" s="281" t="s">
        <v>12</v>
      </c>
      <c r="D522" s="282" t="s">
        <v>12</v>
      </c>
      <c r="E522" s="282" t="s">
        <v>12</v>
      </c>
      <c r="F522" s="282" t="s">
        <v>12</v>
      </c>
      <c r="G522" s="282" t="s">
        <v>12</v>
      </c>
      <c r="H522" s="282" t="s">
        <v>20</v>
      </c>
      <c r="I522" s="282" t="s">
        <v>12</v>
      </c>
      <c r="J522" s="283" t="s">
        <v>203</v>
      </c>
      <c r="K522" s="284"/>
    </row>
    <row r="523" spans="1:11" ht="22.8">
      <c r="A523" s="285" t="s">
        <v>52</v>
      </c>
      <c r="B523" s="281"/>
      <c r="C523" s="281"/>
      <c r="D523" s="281"/>
      <c r="E523" s="281"/>
      <c r="F523" s="281"/>
      <c r="G523" s="281"/>
      <c r="H523" s="281"/>
      <c r="I523" s="281"/>
      <c r="J523" s="281"/>
      <c r="K523" s="286"/>
    </row>
    <row r="524" spans="1:11" ht="22.8">
      <c r="A524" s="285" t="s">
        <v>53</v>
      </c>
      <c r="B524" s="281"/>
      <c r="C524" s="281"/>
      <c r="D524" s="281"/>
      <c r="E524" s="281"/>
      <c r="F524" s="281"/>
      <c r="G524" s="281"/>
      <c r="H524" s="281"/>
      <c r="I524" s="281"/>
      <c r="J524" s="281"/>
      <c r="K524" s="282"/>
    </row>
    <row r="525" spans="1:11" ht="22.8">
      <c r="A525" s="285" t="s">
        <v>54</v>
      </c>
      <c r="B525" s="281"/>
      <c r="C525" s="281"/>
      <c r="D525" s="281"/>
      <c r="E525" s="281"/>
      <c r="F525" s="281"/>
      <c r="G525" s="281"/>
      <c r="H525" s="281"/>
      <c r="I525" s="281"/>
      <c r="J525" s="281"/>
      <c r="K525" s="282"/>
    </row>
    <row r="526" spans="1:11" ht="22.8">
      <c r="A526" s="285" t="s">
        <v>55</v>
      </c>
      <c r="B526" s="281"/>
      <c r="C526" s="281"/>
      <c r="D526" s="281"/>
      <c r="E526" s="281"/>
      <c r="F526" s="281"/>
      <c r="G526" s="281"/>
      <c r="H526" s="281"/>
      <c r="I526" s="281"/>
      <c r="J526" s="281"/>
      <c r="K526" s="282"/>
    </row>
    <row r="527" spans="1:11" ht="22.8">
      <c r="A527" s="285" t="s">
        <v>56</v>
      </c>
      <c r="B527" s="281"/>
      <c r="C527" s="281"/>
      <c r="D527" s="281"/>
      <c r="E527" s="281"/>
      <c r="F527" s="281"/>
      <c r="G527" s="281"/>
      <c r="H527" s="281"/>
      <c r="I527" s="281"/>
      <c r="J527" s="281"/>
      <c r="K527" s="282"/>
    </row>
    <row r="528" spans="1:11" ht="22.8">
      <c r="A528" s="285" t="s">
        <v>57</v>
      </c>
      <c r="B528" s="281">
        <f>+B136</f>
        <v>0</v>
      </c>
      <c r="C528" s="281">
        <f t="shared" ref="C528:J528" si="70">+C136</f>
        <v>0</v>
      </c>
      <c r="D528" s="281">
        <f t="shared" si="70"/>
        <v>0</v>
      </c>
      <c r="E528" s="281">
        <f t="shared" si="70"/>
        <v>0</v>
      </c>
      <c r="F528" s="281">
        <f t="shared" si="70"/>
        <v>0</v>
      </c>
      <c r="G528" s="281">
        <f t="shared" si="70"/>
        <v>0</v>
      </c>
      <c r="H528" s="281">
        <f t="shared" si="70"/>
        <v>0</v>
      </c>
      <c r="I528" s="281">
        <f t="shared" si="70"/>
        <v>0</v>
      </c>
      <c r="J528" s="281">
        <f t="shared" si="70"/>
        <v>0</v>
      </c>
      <c r="K528" s="282">
        <f>+G528*H528</f>
        <v>0</v>
      </c>
    </row>
    <row r="529" spans="1:11" ht="22.8">
      <c r="A529" s="285" t="s">
        <v>58</v>
      </c>
      <c r="B529" s="281"/>
      <c r="C529" s="281"/>
      <c r="D529" s="281"/>
      <c r="E529" s="281"/>
      <c r="F529" s="281"/>
      <c r="G529" s="281"/>
      <c r="H529" s="281"/>
      <c r="I529" s="281"/>
      <c r="J529" s="281"/>
      <c r="K529" s="282"/>
    </row>
    <row r="530" spans="1:11" ht="22.8">
      <c r="A530" s="285" t="s">
        <v>59</v>
      </c>
      <c r="B530" s="287"/>
      <c r="C530" s="287"/>
      <c r="D530" s="287"/>
      <c r="E530" s="287"/>
      <c r="F530" s="287"/>
      <c r="G530" s="287"/>
      <c r="H530" s="287"/>
      <c r="I530" s="287"/>
      <c r="J530" s="287"/>
      <c r="K530" s="287"/>
    </row>
    <row r="531" spans="1:11" ht="22.8">
      <c r="A531" s="285" t="s">
        <v>60</v>
      </c>
      <c r="B531" s="273"/>
      <c r="C531" s="273"/>
      <c r="D531" s="273"/>
      <c r="E531" s="273"/>
      <c r="F531" s="273"/>
      <c r="G531" s="273"/>
      <c r="H531" s="273"/>
      <c r="I531" s="273"/>
      <c r="J531" s="273"/>
      <c r="K531" s="273"/>
    </row>
    <row r="532" spans="1:11" ht="22.8">
      <c r="A532" s="285" t="s">
        <v>61</v>
      </c>
      <c r="B532" s="273"/>
      <c r="C532" s="273"/>
      <c r="D532" s="273"/>
      <c r="E532" s="273"/>
      <c r="F532" s="273"/>
      <c r="G532" s="273"/>
      <c r="H532" s="273"/>
      <c r="I532" s="273"/>
      <c r="J532" s="273"/>
      <c r="K532" s="273"/>
    </row>
    <row r="533" spans="1:11" ht="22.8">
      <c r="A533" s="285" t="s">
        <v>62</v>
      </c>
      <c r="B533" s="273"/>
      <c r="C533" s="273"/>
      <c r="D533" s="273"/>
      <c r="E533" s="273"/>
      <c r="F533" s="273"/>
      <c r="G533" s="273"/>
      <c r="H533" s="273"/>
      <c r="I533" s="273"/>
      <c r="J533" s="273"/>
      <c r="K533" s="273"/>
    </row>
    <row r="534" spans="1:11" ht="22.8">
      <c r="A534" s="285" t="s">
        <v>63</v>
      </c>
      <c r="B534" s="273"/>
      <c r="C534" s="273"/>
      <c r="D534" s="273"/>
      <c r="E534" s="273"/>
      <c r="F534" s="273"/>
      <c r="G534" s="273"/>
      <c r="H534" s="273"/>
      <c r="I534" s="273"/>
      <c r="J534" s="273"/>
      <c r="K534" s="273"/>
    </row>
    <row r="535" spans="1:11" ht="22.8">
      <c r="A535" s="285" t="s">
        <v>64</v>
      </c>
      <c r="B535" s="273"/>
      <c r="C535" s="273"/>
      <c r="D535" s="273"/>
      <c r="E535" s="273"/>
      <c r="F535" s="273"/>
      <c r="G535" s="273"/>
      <c r="H535" s="273"/>
      <c r="I535" s="273"/>
      <c r="J535" s="273"/>
      <c r="K535" s="273"/>
    </row>
    <row r="536" spans="1:11" ht="22.8">
      <c r="A536" s="285" t="s">
        <v>65</v>
      </c>
      <c r="B536" s="273"/>
      <c r="C536" s="273"/>
      <c r="D536" s="273"/>
      <c r="E536" s="273"/>
      <c r="F536" s="273"/>
      <c r="G536" s="273"/>
      <c r="H536" s="273"/>
      <c r="I536" s="273"/>
      <c r="J536" s="273"/>
      <c r="K536" s="273"/>
    </row>
    <row r="537" spans="1:11" ht="22.8">
      <c r="A537" s="285" t="s">
        <v>66</v>
      </c>
      <c r="B537" s="273"/>
      <c r="C537" s="273"/>
      <c r="D537" s="273"/>
      <c r="E537" s="273"/>
      <c r="F537" s="273"/>
      <c r="G537" s="273"/>
      <c r="H537" s="273"/>
      <c r="I537" s="273"/>
      <c r="J537" s="273"/>
      <c r="K537" s="273"/>
    </row>
    <row r="538" spans="1:11" ht="22.8">
      <c r="A538" s="285" t="s">
        <v>67</v>
      </c>
      <c r="B538" s="273"/>
      <c r="C538" s="273"/>
      <c r="D538" s="273"/>
      <c r="E538" s="273"/>
      <c r="F538" s="273"/>
      <c r="G538" s="273"/>
      <c r="H538" s="273"/>
      <c r="I538" s="273"/>
      <c r="J538" s="273"/>
      <c r="K538" s="273"/>
    </row>
    <row r="539" spans="1:11" ht="22.8">
      <c r="A539" s="285" t="s">
        <v>68</v>
      </c>
      <c r="B539" s="273"/>
      <c r="C539" s="273"/>
      <c r="D539" s="273"/>
      <c r="E539" s="273"/>
      <c r="F539" s="273"/>
      <c r="G539" s="273"/>
      <c r="H539" s="273"/>
      <c r="I539" s="273"/>
      <c r="J539" s="273"/>
      <c r="K539" s="273"/>
    </row>
    <row r="540" spans="1:11" ht="23.4" thickBot="1">
      <c r="A540" s="288" t="s">
        <v>32</v>
      </c>
      <c r="B540" s="271">
        <f>SUM(B523:B539)</f>
        <v>0</v>
      </c>
      <c r="C540" s="271">
        <f t="shared" ref="C540:J540" si="71">SUM(C523:C539)</f>
        <v>0</v>
      </c>
      <c r="D540" s="271">
        <f t="shared" si="71"/>
        <v>0</v>
      </c>
      <c r="E540" s="271">
        <f>SUM(E523:E539)</f>
        <v>0</v>
      </c>
      <c r="F540" s="271">
        <f>SUM(F523:F539)</f>
        <v>0</v>
      </c>
      <c r="G540" s="271">
        <f>SUM(G523:G539)</f>
        <v>0</v>
      </c>
      <c r="H540" s="272" t="e">
        <f>+K540/G540</f>
        <v>#DIV/0!</v>
      </c>
      <c r="I540" s="271">
        <f t="shared" si="71"/>
        <v>0</v>
      </c>
      <c r="J540" s="271">
        <f t="shared" si="71"/>
        <v>0</v>
      </c>
      <c r="K540" s="272">
        <f>SUM(K523:K539)</f>
        <v>0</v>
      </c>
    </row>
    <row r="541" spans="1:11" ht="22.8">
      <c r="A541" s="1245" t="s">
        <v>371</v>
      </c>
      <c r="B541" s="1245"/>
      <c r="C541" s="1245"/>
      <c r="D541" s="1245"/>
      <c r="E541" s="1245"/>
      <c r="F541" s="1245"/>
      <c r="G541" s="1245"/>
      <c r="H541" s="1245"/>
      <c r="I541" s="1245"/>
      <c r="J541" s="292"/>
      <c r="K541" s="293"/>
    </row>
    <row r="542" spans="1:11" ht="22.8">
      <c r="A542" s="1245" t="s">
        <v>28</v>
      </c>
      <c r="B542" s="1245"/>
      <c r="C542" s="1245"/>
      <c r="D542" s="1245"/>
      <c r="E542" s="1245"/>
      <c r="F542" s="1245"/>
      <c r="G542" s="1245"/>
      <c r="H542" s="1245"/>
      <c r="I542" s="1245"/>
      <c r="J542" s="292"/>
      <c r="K542" s="293"/>
    </row>
    <row r="543" spans="1:11" ht="22.8">
      <c r="A543" s="1245" t="s">
        <v>49</v>
      </c>
      <c r="B543" s="1245"/>
      <c r="C543" s="1245"/>
      <c r="D543" s="1245"/>
      <c r="E543" s="1245"/>
      <c r="F543" s="1245"/>
      <c r="G543" s="1245"/>
      <c r="H543" s="1245"/>
      <c r="I543" s="1245"/>
      <c r="J543" s="292"/>
      <c r="K543" s="293"/>
    </row>
    <row r="544" spans="1:11" ht="22.8">
      <c r="A544" s="1252" t="s">
        <v>28</v>
      </c>
      <c r="B544" s="273"/>
      <c r="C544" s="1249" t="s">
        <v>50</v>
      </c>
      <c r="D544" s="1250"/>
      <c r="E544" s="1250"/>
      <c r="F544" s="1250"/>
      <c r="G544" s="1250"/>
      <c r="H544" s="1251"/>
      <c r="I544" s="273"/>
      <c r="J544" s="294"/>
      <c r="K544" s="295"/>
    </row>
    <row r="545" spans="1:11" ht="22.8">
      <c r="A545" s="1253"/>
      <c r="B545" s="276" t="s">
        <v>2</v>
      </c>
      <c r="C545" s="277" t="s">
        <v>5</v>
      </c>
      <c r="D545" s="278" t="s">
        <v>6</v>
      </c>
      <c r="E545" s="278" t="s">
        <v>7</v>
      </c>
      <c r="F545" s="278" t="s">
        <v>8</v>
      </c>
      <c r="G545" s="278" t="s">
        <v>9</v>
      </c>
      <c r="H545" s="278" t="s">
        <v>10</v>
      </c>
      <c r="I545" s="279" t="s">
        <v>11</v>
      </c>
      <c r="J545" s="280" t="s">
        <v>205</v>
      </c>
      <c r="K545" s="280" t="s">
        <v>204</v>
      </c>
    </row>
    <row r="546" spans="1:11" ht="22.8">
      <c r="A546" s="1253"/>
      <c r="B546" s="276" t="s">
        <v>4</v>
      </c>
      <c r="C546" s="276" t="s">
        <v>13</v>
      </c>
      <c r="D546" s="279" t="s">
        <v>51</v>
      </c>
      <c r="E546" s="279" t="s">
        <v>15</v>
      </c>
      <c r="F546" s="279" t="s">
        <v>16</v>
      </c>
      <c r="G546" s="279" t="s">
        <v>17</v>
      </c>
      <c r="H546" s="279" t="s">
        <v>18</v>
      </c>
      <c r="I546" s="279" t="s">
        <v>19</v>
      </c>
      <c r="J546" s="280" t="s">
        <v>206</v>
      </c>
      <c r="K546" s="275"/>
    </row>
    <row r="547" spans="1:11" ht="22.8">
      <c r="A547" s="1254"/>
      <c r="B547" s="281" t="s">
        <v>12</v>
      </c>
      <c r="C547" s="281" t="s">
        <v>12</v>
      </c>
      <c r="D547" s="282" t="s">
        <v>12</v>
      </c>
      <c r="E547" s="282" t="s">
        <v>12</v>
      </c>
      <c r="F547" s="282" t="s">
        <v>12</v>
      </c>
      <c r="G547" s="282" t="s">
        <v>12</v>
      </c>
      <c r="H547" s="282" t="s">
        <v>20</v>
      </c>
      <c r="I547" s="282" t="s">
        <v>12</v>
      </c>
      <c r="J547" s="283" t="s">
        <v>203</v>
      </c>
      <c r="K547" s="284"/>
    </row>
    <row r="548" spans="1:11" ht="22.8">
      <c r="A548" s="285" t="s">
        <v>52</v>
      </c>
      <c r="B548" s="281">
        <f t="shared" ref="B548:J548" si="72">+B19</f>
        <v>30</v>
      </c>
      <c r="C548" s="281">
        <f t="shared" si="72"/>
        <v>0</v>
      </c>
      <c r="D548" s="281">
        <f t="shared" si="72"/>
        <v>30</v>
      </c>
      <c r="E548" s="281">
        <f t="shared" si="72"/>
        <v>0</v>
      </c>
      <c r="F548" s="281">
        <f t="shared" si="72"/>
        <v>0</v>
      </c>
      <c r="G548" s="281">
        <f t="shared" si="72"/>
        <v>30</v>
      </c>
      <c r="H548" s="281">
        <f t="shared" si="72"/>
        <v>10000</v>
      </c>
      <c r="I548" s="281">
        <f t="shared" si="72"/>
        <v>30</v>
      </c>
      <c r="J548" s="281">
        <f t="shared" si="72"/>
        <v>18</v>
      </c>
      <c r="K548" s="286">
        <f>+H548*G548</f>
        <v>300000</v>
      </c>
    </row>
    <row r="549" spans="1:11" ht="22.8">
      <c r="A549" s="285" t="s">
        <v>53</v>
      </c>
      <c r="B549" s="281"/>
      <c r="C549" s="281">
        <v>0</v>
      </c>
      <c r="D549" s="281">
        <f>+D68</f>
        <v>0</v>
      </c>
      <c r="E549" s="281">
        <f>+E68</f>
        <v>0</v>
      </c>
      <c r="F549" s="281"/>
      <c r="G549" s="281"/>
      <c r="H549" s="281"/>
      <c r="I549" s="281">
        <v>0</v>
      </c>
      <c r="J549" s="281">
        <v>0</v>
      </c>
      <c r="K549" s="286">
        <f t="shared" ref="K549:K564" si="73">+H549*G549</f>
        <v>0</v>
      </c>
    </row>
    <row r="550" spans="1:11" ht="22.8">
      <c r="A550" s="285" t="s">
        <v>54</v>
      </c>
      <c r="B550" s="281">
        <f t="shared" ref="B550:J550" si="74">+B71</f>
        <v>130</v>
      </c>
      <c r="C550" s="281">
        <f t="shared" si="74"/>
        <v>0</v>
      </c>
      <c r="D550" s="281">
        <f t="shared" si="74"/>
        <v>70</v>
      </c>
      <c r="E550" s="281">
        <f t="shared" si="74"/>
        <v>0</v>
      </c>
      <c r="F550" s="281">
        <f t="shared" si="74"/>
        <v>0</v>
      </c>
      <c r="G550" s="281">
        <f t="shared" si="74"/>
        <v>70</v>
      </c>
      <c r="H550" s="281">
        <f t="shared" si="74"/>
        <v>10000</v>
      </c>
      <c r="I550" s="281">
        <f t="shared" si="74"/>
        <v>130</v>
      </c>
      <c r="J550" s="281">
        <f t="shared" si="74"/>
        <v>81</v>
      </c>
      <c r="K550" s="286">
        <f t="shared" si="73"/>
        <v>700000</v>
      </c>
    </row>
    <row r="551" spans="1:11" ht="22.8">
      <c r="A551" s="285" t="s">
        <v>55</v>
      </c>
      <c r="B551" s="281">
        <f t="shared" ref="B551:J551" si="75">+B95</f>
        <v>980</v>
      </c>
      <c r="C551" s="281">
        <f t="shared" si="75"/>
        <v>0</v>
      </c>
      <c r="D551" s="281">
        <f t="shared" si="75"/>
        <v>580</v>
      </c>
      <c r="E551" s="281">
        <f t="shared" si="75"/>
        <v>0</v>
      </c>
      <c r="F551" s="281">
        <f t="shared" si="75"/>
        <v>0</v>
      </c>
      <c r="G551" s="281">
        <f t="shared" si="75"/>
        <v>580</v>
      </c>
      <c r="H551" s="281">
        <f t="shared" si="75"/>
        <v>10000</v>
      </c>
      <c r="I551" s="281">
        <f t="shared" si="75"/>
        <v>980</v>
      </c>
      <c r="J551" s="281">
        <f t="shared" si="75"/>
        <v>146</v>
      </c>
      <c r="K551" s="286">
        <f t="shared" si="73"/>
        <v>5800000</v>
      </c>
    </row>
    <row r="552" spans="1:11" ht="22.8">
      <c r="A552" s="285" t="s">
        <v>56</v>
      </c>
      <c r="B552" s="281">
        <f t="shared" ref="B552:J552" si="76">+B120</f>
        <v>20</v>
      </c>
      <c r="C552" s="281">
        <f t="shared" si="76"/>
        <v>0</v>
      </c>
      <c r="D552" s="281">
        <f t="shared" si="76"/>
        <v>20</v>
      </c>
      <c r="E552" s="281">
        <f t="shared" si="76"/>
        <v>0</v>
      </c>
      <c r="F552" s="281">
        <f t="shared" si="76"/>
        <v>0</v>
      </c>
      <c r="G552" s="281">
        <f t="shared" si="76"/>
        <v>20</v>
      </c>
      <c r="H552" s="281">
        <f t="shared" si="76"/>
        <v>10000</v>
      </c>
      <c r="I552" s="281">
        <f t="shared" si="76"/>
        <v>20</v>
      </c>
      <c r="J552" s="281">
        <f t="shared" si="76"/>
        <v>4</v>
      </c>
      <c r="K552" s="286">
        <f t="shared" si="73"/>
        <v>200000</v>
      </c>
    </row>
    <row r="553" spans="1:11" ht="22.8">
      <c r="A553" s="285" t="s">
        <v>57</v>
      </c>
      <c r="B553" s="281">
        <f>+B145</f>
        <v>567</v>
      </c>
      <c r="C553" s="281">
        <f t="shared" ref="C553:J553" si="77">+C145</f>
        <v>0</v>
      </c>
      <c r="D553" s="281">
        <f t="shared" si="77"/>
        <v>383</v>
      </c>
      <c r="E553" s="281">
        <f t="shared" si="77"/>
        <v>0</v>
      </c>
      <c r="F553" s="281">
        <f t="shared" si="77"/>
        <v>0</v>
      </c>
      <c r="G553" s="281">
        <f t="shared" si="77"/>
        <v>383</v>
      </c>
      <c r="H553" s="281">
        <f t="shared" si="77"/>
        <v>10000</v>
      </c>
      <c r="I553" s="281">
        <f t="shared" si="77"/>
        <v>567</v>
      </c>
      <c r="J553" s="281">
        <f t="shared" si="77"/>
        <v>95</v>
      </c>
      <c r="K553" s="286">
        <f t="shared" si="73"/>
        <v>3830000</v>
      </c>
    </row>
    <row r="554" spans="1:11" ht="22.8">
      <c r="A554" s="285" t="s">
        <v>58</v>
      </c>
      <c r="B554" s="281">
        <f t="shared" ref="B554:J554" si="78">+B170</f>
        <v>1500</v>
      </c>
      <c r="C554" s="281">
        <f t="shared" si="78"/>
        <v>13</v>
      </c>
      <c r="D554" s="281">
        <f t="shared" si="78"/>
        <v>500</v>
      </c>
      <c r="E554" s="281">
        <f t="shared" si="78"/>
        <v>0</v>
      </c>
      <c r="F554" s="281">
        <f t="shared" si="78"/>
        <v>0</v>
      </c>
      <c r="G554" s="391">
        <f t="shared" si="78"/>
        <v>500</v>
      </c>
      <c r="H554" s="281">
        <f t="shared" si="78"/>
        <v>10000</v>
      </c>
      <c r="I554" s="281">
        <f t="shared" si="78"/>
        <v>1513</v>
      </c>
      <c r="J554" s="281">
        <f t="shared" si="78"/>
        <v>195</v>
      </c>
      <c r="K554" s="286">
        <f t="shared" si="73"/>
        <v>5000000</v>
      </c>
    </row>
    <row r="555" spans="1:11" ht="22.8">
      <c r="A555" s="285" t="s">
        <v>59</v>
      </c>
      <c r="B555" s="287">
        <f>+B196</f>
        <v>34</v>
      </c>
      <c r="C555" s="287">
        <f t="shared" ref="C555:J555" si="79">+C196</f>
        <v>0</v>
      </c>
      <c r="D555" s="287">
        <f t="shared" si="79"/>
        <v>34</v>
      </c>
      <c r="E555" s="287">
        <f t="shared" si="79"/>
        <v>0</v>
      </c>
      <c r="F555" s="287">
        <f t="shared" si="79"/>
        <v>0</v>
      </c>
      <c r="G555" s="287">
        <f t="shared" si="79"/>
        <v>34</v>
      </c>
      <c r="H555" s="287">
        <f t="shared" si="79"/>
        <v>10000</v>
      </c>
      <c r="I555" s="287">
        <f t="shared" si="79"/>
        <v>34</v>
      </c>
      <c r="J555" s="287">
        <f t="shared" si="79"/>
        <v>12</v>
      </c>
      <c r="K555" s="286">
        <f t="shared" si="73"/>
        <v>340000</v>
      </c>
    </row>
    <row r="556" spans="1:11" ht="22.8">
      <c r="A556" s="285" t="s">
        <v>60</v>
      </c>
      <c r="B556" s="273">
        <f>+B226</f>
        <v>500</v>
      </c>
      <c r="C556" s="273">
        <f t="shared" ref="C556:J556" si="80">+C226</f>
        <v>0</v>
      </c>
      <c r="D556" s="273">
        <f t="shared" si="80"/>
        <v>300</v>
      </c>
      <c r="E556" s="273">
        <f t="shared" si="80"/>
        <v>0</v>
      </c>
      <c r="F556" s="273">
        <f t="shared" si="80"/>
        <v>0</v>
      </c>
      <c r="G556" s="273">
        <f t="shared" si="80"/>
        <v>300</v>
      </c>
      <c r="H556" s="273">
        <f t="shared" si="80"/>
        <v>10000</v>
      </c>
      <c r="I556" s="273">
        <f t="shared" si="80"/>
        <v>500</v>
      </c>
      <c r="J556" s="273">
        <f t="shared" si="80"/>
        <v>85</v>
      </c>
      <c r="K556" s="286">
        <f t="shared" si="73"/>
        <v>3000000</v>
      </c>
    </row>
    <row r="557" spans="1:11" ht="22.8">
      <c r="A557" s="285" t="s">
        <v>61</v>
      </c>
      <c r="B557" s="273">
        <f>+B252</f>
        <v>12</v>
      </c>
      <c r="C557" s="273">
        <f t="shared" ref="C557:J557" si="81">+C252</f>
        <v>0</v>
      </c>
      <c r="D557" s="273">
        <f t="shared" si="81"/>
        <v>12</v>
      </c>
      <c r="E557" s="273">
        <f t="shared" si="81"/>
        <v>0</v>
      </c>
      <c r="F557" s="273">
        <f t="shared" si="81"/>
        <v>0</v>
      </c>
      <c r="G557" s="273">
        <f t="shared" si="81"/>
        <v>12</v>
      </c>
      <c r="H557" s="273">
        <f t="shared" si="81"/>
        <v>10000</v>
      </c>
      <c r="I557" s="273">
        <f t="shared" si="81"/>
        <v>12</v>
      </c>
      <c r="J557" s="273">
        <f t="shared" si="81"/>
        <v>13</v>
      </c>
      <c r="K557" s="286">
        <f t="shared" si="73"/>
        <v>120000</v>
      </c>
    </row>
    <row r="558" spans="1:11" ht="22.8">
      <c r="A558" s="285" t="s">
        <v>62</v>
      </c>
      <c r="B558" s="296">
        <f>+B276</f>
        <v>83</v>
      </c>
      <c r="C558" s="296">
        <f t="shared" ref="C558:J558" si="82">+C276</f>
        <v>0</v>
      </c>
      <c r="D558" s="296">
        <f t="shared" si="82"/>
        <v>0</v>
      </c>
      <c r="E558" s="296">
        <f t="shared" si="82"/>
        <v>0</v>
      </c>
      <c r="F558" s="296">
        <f t="shared" si="82"/>
        <v>0</v>
      </c>
      <c r="G558" s="296">
        <f t="shared" si="82"/>
        <v>30</v>
      </c>
      <c r="H558" s="296">
        <f t="shared" si="82"/>
        <v>10000</v>
      </c>
      <c r="I558" s="296">
        <f t="shared" si="82"/>
        <v>53</v>
      </c>
      <c r="J558" s="296">
        <f t="shared" si="82"/>
        <v>16</v>
      </c>
      <c r="K558" s="286">
        <f t="shared" si="73"/>
        <v>300000</v>
      </c>
    </row>
    <row r="559" spans="1:11" ht="22.8">
      <c r="A559" s="285" t="s">
        <v>63</v>
      </c>
      <c r="B559" s="296">
        <f>+B301</f>
        <v>57</v>
      </c>
      <c r="C559" s="296">
        <f t="shared" ref="C559:J559" si="83">+C301</f>
        <v>0</v>
      </c>
      <c r="D559" s="296">
        <f t="shared" si="83"/>
        <v>27</v>
      </c>
      <c r="E559" s="296">
        <f t="shared" si="83"/>
        <v>0</v>
      </c>
      <c r="F559" s="296">
        <f t="shared" si="83"/>
        <v>0</v>
      </c>
      <c r="G559" s="296">
        <f t="shared" si="83"/>
        <v>27</v>
      </c>
      <c r="H559" s="296">
        <f t="shared" si="83"/>
        <v>10000</v>
      </c>
      <c r="I559" s="296">
        <f t="shared" si="83"/>
        <v>57</v>
      </c>
      <c r="J559" s="296">
        <f t="shared" si="83"/>
        <v>25</v>
      </c>
      <c r="K559" s="286">
        <f t="shared" si="73"/>
        <v>270000</v>
      </c>
    </row>
    <row r="560" spans="1:11" ht="22.8">
      <c r="A560" s="285" t="s">
        <v>64</v>
      </c>
      <c r="B560" s="273">
        <f>+B327</f>
        <v>0</v>
      </c>
      <c r="C560" s="273">
        <f t="shared" ref="C560:J560" si="84">+C327</f>
        <v>0</v>
      </c>
      <c r="D560" s="273">
        <f t="shared" si="84"/>
        <v>0</v>
      </c>
      <c r="E560" s="273">
        <f t="shared" si="84"/>
        <v>0</v>
      </c>
      <c r="F560" s="273">
        <f t="shared" si="84"/>
        <v>0</v>
      </c>
      <c r="G560" s="273">
        <f t="shared" si="84"/>
        <v>0</v>
      </c>
      <c r="H560" s="273">
        <f t="shared" si="84"/>
        <v>10000</v>
      </c>
      <c r="I560" s="273">
        <f t="shared" si="84"/>
        <v>0</v>
      </c>
      <c r="J560" s="273">
        <f t="shared" si="84"/>
        <v>10</v>
      </c>
      <c r="K560" s="286">
        <f t="shared" si="73"/>
        <v>0</v>
      </c>
    </row>
    <row r="561" spans="1:11" ht="22.8">
      <c r="A561" s="285" t="s">
        <v>65</v>
      </c>
      <c r="B561" s="273">
        <f>+B353</f>
        <v>51</v>
      </c>
      <c r="C561" s="273">
        <f t="shared" ref="C561:J561" si="85">+C353</f>
        <v>0</v>
      </c>
      <c r="D561" s="273">
        <f t="shared" si="85"/>
        <v>51</v>
      </c>
      <c r="E561" s="273">
        <f t="shared" si="85"/>
        <v>0</v>
      </c>
      <c r="F561" s="273">
        <f t="shared" si="85"/>
        <v>0</v>
      </c>
      <c r="G561" s="273">
        <f t="shared" si="85"/>
        <v>51</v>
      </c>
      <c r="H561" s="273">
        <f t="shared" si="85"/>
        <v>10000</v>
      </c>
      <c r="I561" s="273">
        <f t="shared" si="85"/>
        <v>51</v>
      </c>
      <c r="J561" s="273">
        <f t="shared" si="85"/>
        <v>30</v>
      </c>
      <c r="K561" s="286">
        <f t="shared" si="73"/>
        <v>510000</v>
      </c>
    </row>
    <row r="562" spans="1:11" ht="22.8">
      <c r="A562" s="285" t="s">
        <v>66</v>
      </c>
      <c r="B562" s="273"/>
      <c r="C562" s="273"/>
      <c r="D562" s="273"/>
      <c r="E562" s="273"/>
      <c r="F562" s="273"/>
      <c r="G562" s="273"/>
      <c r="H562" s="273"/>
      <c r="I562" s="273"/>
      <c r="J562" s="273"/>
      <c r="K562" s="286">
        <f t="shared" si="73"/>
        <v>0</v>
      </c>
    </row>
    <row r="563" spans="1:11" ht="22.8">
      <c r="A563" s="285" t="s">
        <v>67</v>
      </c>
      <c r="B563" s="273">
        <f>+B409</f>
        <v>39</v>
      </c>
      <c r="C563" s="273">
        <f t="shared" ref="C563:J563" si="86">+C409</f>
        <v>0</v>
      </c>
      <c r="D563" s="273">
        <f t="shared" si="86"/>
        <v>39</v>
      </c>
      <c r="E563" s="273">
        <f t="shared" si="86"/>
        <v>0</v>
      </c>
      <c r="F563" s="273">
        <f t="shared" si="86"/>
        <v>0</v>
      </c>
      <c r="G563" s="273">
        <f t="shared" si="86"/>
        <v>39</v>
      </c>
      <c r="H563" s="273">
        <f t="shared" si="86"/>
        <v>10000</v>
      </c>
      <c r="I563" s="273">
        <f t="shared" si="86"/>
        <v>39</v>
      </c>
      <c r="J563" s="273">
        <f t="shared" si="86"/>
        <v>19</v>
      </c>
      <c r="K563" s="286">
        <f t="shared" si="73"/>
        <v>390000</v>
      </c>
    </row>
    <row r="564" spans="1:11" ht="22.8">
      <c r="A564" s="285" t="s">
        <v>68</v>
      </c>
      <c r="B564" s="273"/>
      <c r="C564" s="273">
        <v>0</v>
      </c>
      <c r="D564" s="273">
        <f>+D452</f>
        <v>0</v>
      </c>
      <c r="E564" s="273">
        <f>+E452</f>
        <v>0</v>
      </c>
      <c r="F564" s="273">
        <v>0</v>
      </c>
      <c r="G564" s="273"/>
      <c r="H564" s="273"/>
      <c r="I564" s="273">
        <v>0</v>
      </c>
      <c r="J564" s="273">
        <v>0</v>
      </c>
      <c r="K564" s="286">
        <f t="shared" si="73"/>
        <v>0</v>
      </c>
    </row>
    <row r="565" spans="1:11" ht="23.4" thickBot="1">
      <c r="A565" s="288" t="s">
        <v>32</v>
      </c>
      <c r="B565" s="271">
        <f>SUM(B548:B564)</f>
        <v>4003</v>
      </c>
      <c r="C565" s="271">
        <f t="shared" ref="C565:J565" si="87">SUM(C548:C564)</f>
        <v>13</v>
      </c>
      <c r="D565" s="271">
        <f t="shared" si="87"/>
        <v>2046</v>
      </c>
      <c r="E565" s="271">
        <f>SUM(E548:E564)</f>
        <v>0</v>
      </c>
      <c r="F565" s="271">
        <f>SUM(F548:F564)</f>
        <v>0</v>
      </c>
      <c r="G565" s="271">
        <f>SUM(G548:G564)</f>
        <v>2076</v>
      </c>
      <c r="H565" s="960">
        <f>+K565/G565</f>
        <v>10000</v>
      </c>
      <c r="I565" s="271">
        <f t="shared" si="87"/>
        <v>3986</v>
      </c>
      <c r="J565" s="271">
        <f t="shared" si="87"/>
        <v>749</v>
      </c>
      <c r="K565" s="272">
        <f>SUM(K548:K564)</f>
        <v>20760000</v>
      </c>
    </row>
    <row r="566" spans="1:11" ht="22.8">
      <c r="A566" s="1245" t="s">
        <v>371</v>
      </c>
      <c r="B566" s="1245"/>
      <c r="C566" s="1245"/>
      <c r="D566" s="1245"/>
      <c r="E566" s="1245"/>
      <c r="F566" s="1245"/>
      <c r="G566" s="1245"/>
      <c r="H566" s="1245"/>
      <c r="I566" s="1245"/>
      <c r="J566" s="292"/>
      <c r="K566" s="293"/>
    </row>
    <row r="567" spans="1:11" ht="22.8">
      <c r="A567" s="1245" t="s">
        <v>216</v>
      </c>
      <c r="B567" s="1245"/>
      <c r="C567" s="1245"/>
      <c r="D567" s="1245"/>
      <c r="E567" s="1245"/>
      <c r="F567" s="1245"/>
      <c r="G567" s="1245"/>
      <c r="H567" s="1245"/>
      <c r="I567" s="1245"/>
      <c r="J567" s="292"/>
      <c r="K567" s="293"/>
    </row>
    <row r="568" spans="1:11" ht="22.8">
      <c r="A568" s="1245" t="s">
        <v>49</v>
      </c>
      <c r="B568" s="1245"/>
      <c r="C568" s="1245"/>
      <c r="D568" s="1245"/>
      <c r="E568" s="1245"/>
      <c r="F568" s="1245"/>
      <c r="G568" s="1245"/>
      <c r="H568" s="1245"/>
      <c r="I568" s="1245"/>
      <c r="J568" s="292"/>
      <c r="K568" s="293"/>
    </row>
    <row r="569" spans="1:11" ht="22.8">
      <c r="A569" s="1252" t="s">
        <v>23</v>
      </c>
      <c r="B569" s="273"/>
      <c r="C569" s="1249" t="s">
        <v>50</v>
      </c>
      <c r="D569" s="1250"/>
      <c r="E569" s="1250"/>
      <c r="F569" s="1250"/>
      <c r="G569" s="1250"/>
      <c r="H569" s="1251"/>
      <c r="I569" s="273"/>
      <c r="J569" s="294"/>
      <c r="K569" s="295"/>
    </row>
    <row r="570" spans="1:11" ht="22.8">
      <c r="A570" s="1253"/>
      <c r="B570" s="276" t="s">
        <v>2</v>
      </c>
      <c r="C570" s="277" t="s">
        <v>5</v>
      </c>
      <c r="D570" s="278" t="s">
        <v>6</v>
      </c>
      <c r="E570" s="278" t="s">
        <v>7</v>
      </c>
      <c r="F570" s="278" t="s">
        <v>8</v>
      </c>
      <c r="G570" s="278" t="s">
        <v>9</v>
      </c>
      <c r="H570" s="278" t="s">
        <v>10</v>
      </c>
      <c r="I570" s="279" t="s">
        <v>11</v>
      </c>
      <c r="J570" s="280" t="s">
        <v>205</v>
      </c>
      <c r="K570" s="280" t="s">
        <v>204</v>
      </c>
    </row>
    <row r="571" spans="1:11" ht="22.8">
      <c r="A571" s="1253"/>
      <c r="B571" s="276" t="s">
        <v>4</v>
      </c>
      <c r="C571" s="276" t="s">
        <v>13</v>
      </c>
      <c r="D571" s="279" t="s">
        <v>51</v>
      </c>
      <c r="E571" s="279" t="s">
        <v>15</v>
      </c>
      <c r="F571" s="279" t="s">
        <v>16</v>
      </c>
      <c r="G571" s="279" t="s">
        <v>17</v>
      </c>
      <c r="H571" s="279" t="s">
        <v>18</v>
      </c>
      <c r="I571" s="279" t="s">
        <v>19</v>
      </c>
      <c r="J571" s="280" t="s">
        <v>206</v>
      </c>
      <c r="K571" s="275"/>
    </row>
    <row r="572" spans="1:11" ht="22.8">
      <c r="A572" s="1254"/>
      <c r="B572" s="281" t="s">
        <v>12</v>
      </c>
      <c r="C572" s="281" t="s">
        <v>12</v>
      </c>
      <c r="D572" s="282" t="s">
        <v>12</v>
      </c>
      <c r="E572" s="282" t="s">
        <v>12</v>
      </c>
      <c r="F572" s="282" t="s">
        <v>12</v>
      </c>
      <c r="G572" s="282" t="s">
        <v>12</v>
      </c>
      <c r="H572" s="282" t="s">
        <v>20</v>
      </c>
      <c r="I572" s="282" t="s">
        <v>12</v>
      </c>
      <c r="J572" s="283" t="s">
        <v>203</v>
      </c>
      <c r="K572" s="284"/>
    </row>
    <row r="573" spans="1:11" ht="22.8">
      <c r="A573" s="285" t="s">
        <v>52</v>
      </c>
      <c r="B573" s="281">
        <f t="shared" ref="B573:K573" si="88">+B13</f>
        <v>0</v>
      </c>
      <c r="C573" s="281">
        <f t="shared" si="88"/>
        <v>0</v>
      </c>
      <c r="D573" s="281">
        <f t="shared" si="88"/>
        <v>0</v>
      </c>
      <c r="E573" s="281">
        <f t="shared" si="88"/>
        <v>0</v>
      </c>
      <c r="F573" s="281">
        <f t="shared" si="88"/>
        <v>0</v>
      </c>
      <c r="G573" s="281">
        <f t="shared" si="88"/>
        <v>0</v>
      </c>
      <c r="H573" s="281">
        <f t="shared" si="88"/>
        <v>720</v>
      </c>
      <c r="I573" s="281">
        <f t="shared" si="88"/>
        <v>0</v>
      </c>
      <c r="J573" s="281">
        <f t="shared" si="88"/>
        <v>0</v>
      </c>
      <c r="K573" s="286">
        <f t="shared" si="88"/>
        <v>0</v>
      </c>
    </row>
    <row r="574" spans="1:11" ht="22.8">
      <c r="A574" s="285" t="s">
        <v>53</v>
      </c>
      <c r="B574" s="281">
        <f t="shared" ref="B574:K574" si="89">+B40</f>
        <v>0</v>
      </c>
      <c r="C574" s="281">
        <f t="shared" si="89"/>
        <v>0</v>
      </c>
      <c r="D574" s="281">
        <f t="shared" si="89"/>
        <v>0</v>
      </c>
      <c r="E574" s="281">
        <f t="shared" si="89"/>
        <v>0</v>
      </c>
      <c r="F574" s="281">
        <f t="shared" si="89"/>
        <v>0</v>
      </c>
      <c r="G574" s="281">
        <f t="shared" si="89"/>
        <v>0</v>
      </c>
      <c r="H574" s="281">
        <f t="shared" si="89"/>
        <v>720</v>
      </c>
      <c r="I574" s="281">
        <f t="shared" si="89"/>
        <v>0</v>
      </c>
      <c r="J574" s="281">
        <f t="shared" si="89"/>
        <v>0</v>
      </c>
      <c r="K574" s="282">
        <f t="shared" si="89"/>
        <v>0</v>
      </c>
    </row>
    <row r="575" spans="1:11" ht="22.8">
      <c r="A575" s="285" t="s">
        <v>54</v>
      </c>
      <c r="B575" s="281">
        <f t="shared" ref="B575:K575" si="90">+B65</f>
        <v>0</v>
      </c>
      <c r="C575" s="281">
        <f t="shared" si="90"/>
        <v>0</v>
      </c>
      <c r="D575" s="281">
        <f t="shared" si="90"/>
        <v>0</v>
      </c>
      <c r="E575" s="281">
        <f t="shared" si="90"/>
        <v>0</v>
      </c>
      <c r="F575" s="281">
        <f t="shared" si="90"/>
        <v>0</v>
      </c>
      <c r="G575" s="281">
        <f t="shared" si="90"/>
        <v>0</v>
      </c>
      <c r="H575" s="281">
        <f t="shared" si="90"/>
        <v>720</v>
      </c>
      <c r="I575" s="281">
        <f t="shared" si="90"/>
        <v>0</v>
      </c>
      <c r="J575" s="281">
        <f t="shared" si="90"/>
        <v>0</v>
      </c>
      <c r="K575" s="282">
        <f t="shared" si="90"/>
        <v>0</v>
      </c>
    </row>
    <row r="576" spans="1:11" ht="22.8">
      <c r="A576" s="285" t="s">
        <v>55</v>
      </c>
      <c r="B576" s="281">
        <f t="shared" ref="B576:K576" si="91">+B89</f>
        <v>0</v>
      </c>
      <c r="C576" s="281">
        <f t="shared" si="91"/>
        <v>0</v>
      </c>
      <c r="D576" s="281">
        <f t="shared" si="91"/>
        <v>0</v>
      </c>
      <c r="E576" s="281">
        <f t="shared" si="91"/>
        <v>0</v>
      </c>
      <c r="F576" s="281">
        <f t="shared" si="91"/>
        <v>0</v>
      </c>
      <c r="G576" s="281">
        <f t="shared" si="91"/>
        <v>0</v>
      </c>
      <c r="H576" s="281">
        <f t="shared" si="91"/>
        <v>720</v>
      </c>
      <c r="I576" s="281">
        <f t="shared" si="91"/>
        <v>0</v>
      </c>
      <c r="J576" s="281">
        <f t="shared" si="91"/>
        <v>0</v>
      </c>
      <c r="K576" s="282">
        <f t="shared" si="91"/>
        <v>0</v>
      </c>
    </row>
    <row r="577" spans="1:11" ht="22.8">
      <c r="A577" s="285" t="s">
        <v>56</v>
      </c>
      <c r="B577" s="281">
        <f t="shared" ref="B577:K577" si="92">+B114</f>
        <v>0</v>
      </c>
      <c r="C577" s="281">
        <f t="shared" si="92"/>
        <v>0</v>
      </c>
      <c r="D577" s="281">
        <f t="shared" si="92"/>
        <v>0</v>
      </c>
      <c r="E577" s="281">
        <f t="shared" si="92"/>
        <v>0</v>
      </c>
      <c r="F577" s="281">
        <f t="shared" si="92"/>
        <v>0</v>
      </c>
      <c r="G577" s="281">
        <f t="shared" si="92"/>
        <v>0</v>
      </c>
      <c r="H577" s="281">
        <f t="shared" si="92"/>
        <v>720</v>
      </c>
      <c r="I577" s="281">
        <f t="shared" si="92"/>
        <v>0</v>
      </c>
      <c r="J577" s="281">
        <f t="shared" si="92"/>
        <v>0</v>
      </c>
      <c r="K577" s="282">
        <f t="shared" si="92"/>
        <v>0</v>
      </c>
    </row>
    <row r="578" spans="1:11" ht="22.8">
      <c r="A578" s="285" t="s">
        <v>57</v>
      </c>
      <c r="B578" s="281">
        <f t="shared" ref="B578:K578" si="93">+B139</f>
        <v>0</v>
      </c>
      <c r="C578" s="281">
        <f t="shared" si="93"/>
        <v>0</v>
      </c>
      <c r="D578" s="281">
        <f t="shared" si="93"/>
        <v>0</v>
      </c>
      <c r="E578" s="281">
        <f t="shared" si="93"/>
        <v>0</v>
      </c>
      <c r="F578" s="281">
        <f t="shared" si="93"/>
        <v>0</v>
      </c>
      <c r="G578" s="281">
        <f t="shared" si="93"/>
        <v>0</v>
      </c>
      <c r="H578" s="281">
        <f t="shared" si="93"/>
        <v>720</v>
      </c>
      <c r="I578" s="281">
        <f t="shared" si="93"/>
        <v>0</v>
      </c>
      <c r="J578" s="281">
        <f t="shared" si="93"/>
        <v>0</v>
      </c>
      <c r="K578" s="282">
        <f t="shared" si="93"/>
        <v>0</v>
      </c>
    </row>
    <row r="579" spans="1:11" ht="22.8">
      <c r="A579" s="285" t="s">
        <v>58</v>
      </c>
      <c r="B579" s="281">
        <f t="shared" ref="B579:K579" si="94">+B164</f>
        <v>0</v>
      </c>
      <c r="C579" s="281">
        <f t="shared" si="94"/>
        <v>0</v>
      </c>
      <c r="D579" s="281">
        <f t="shared" si="94"/>
        <v>0</v>
      </c>
      <c r="E579" s="281">
        <f t="shared" si="94"/>
        <v>0</v>
      </c>
      <c r="F579" s="281">
        <f t="shared" si="94"/>
        <v>0</v>
      </c>
      <c r="G579" s="281">
        <f t="shared" si="94"/>
        <v>0</v>
      </c>
      <c r="H579" s="281">
        <f t="shared" si="94"/>
        <v>720</v>
      </c>
      <c r="I579" s="281">
        <f t="shared" si="94"/>
        <v>0</v>
      </c>
      <c r="J579" s="281">
        <f t="shared" si="94"/>
        <v>0</v>
      </c>
      <c r="K579" s="282">
        <f t="shared" si="94"/>
        <v>0</v>
      </c>
    </row>
    <row r="580" spans="1:11" ht="22.8">
      <c r="A580" s="285" t="s">
        <v>59</v>
      </c>
      <c r="B580" s="287">
        <f t="shared" ref="B580:K580" si="95">+B190</f>
        <v>0</v>
      </c>
      <c r="C580" s="287">
        <f t="shared" si="95"/>
        <v>0</v>
      </c>
      <c r="D580" s="287">
        <f t="shared" si="95"/>
        <v>0</v>
      </c>
      <c r="E580" s="287">
        <f t="shared" si="95"/>
        <v>0</v>
      </c>
      <c r="F580" s="287">
        <f t="shared" si="95"/>
        <v>0</v>
      </c>
      <c r="G580" s="287">
        <f t="shared" si="95"/>
        <v>0</v>
      </c>
      <c r="H580" s="287">
        <f t="shared" si="95"/>
        <v>720</v>
      </c>
      <c r="I580" s="287">
        <f t="shared" si="95"/>
        <v>0</v>
      </c>
      <c r="J580" s="287">
        <f t="shared" si="95"/>
        <v>0</v>
      </c>
      <c r="K580" s="287">
        <f t="shared" si="95"/>
        <v>0</v>
      </c>
    </row>
    <row r="581" spans="1:11" ht="22.8">
      <c r="A581" s="285" t="s">
        <v>60</v>
      </c>
      <c r="B581" s="273">
        <f t="shared" ref="B581:K581" si="96">+B220</f>
        <v>0</v>
      </c>
      <c r="C581" s="273">
        <f t="shared" si="96"/>
        <v>0</v>
      </c>
      <c r="D581" s="273">
        <f t="shared" si="96"/>
        <v>0</v>
      </c>
      <c r="E581" s="273">
        <f t="shared" si="96"/>
        <v>0</v>
      </c>
      <c r="F581" s="273">
        <f t="shared" si="96"/>
        <v>0</v>
      </c>
      <c r="G581" s="273">
        <f t="shared" si="96"/>
        <v>0</v>
      </c>
      <c r="H581" s="273">
        <f t="shared" si="96"/>
        <v>720</v>
      </c>
      <c r="I581" s="273">
        <f t="shared" si="96"/>
        <v>0</v>
      </c>
      <c r="J581" s="273">
        <f t="shared" si="96"/>
        <v>0</v>
      </c>
      <c r="K581" s="273">
        <f t="shared" si="96"/>
        <v>0</v>
      </c>
    </row>
    <row r="582" spans="1:11" ht="22.8">
      <c r="A582" s="285" t="s">
        <v>61</v>
      </c>
      <c r="B582" s="273">
        <f t="shared" ref="B582:K582" si="97">+B245</f>
        <v>0</v>
      </c>
      <c r="C582" s="273">
        <f t="shared" si="97"/>
        <v>0</v>
      </c>
      <c r="D582" s="273">
        <f t="shared" si="97"/>
        <v>0</v>
      </c>
      <c r="E582" s="273">
        <f t="shared" si="97"/>
        <v>0</v>
      </c>
      <c r="F582" s="273">
        <f t="shared" si="97"/>
        <v>0</v>
      </c>
      <c r="G582" s="273">
        <f t="shared" si="97"/>
        <v>0</v>
      </c>
      <c r="H582" s="273">
        <f t="shared" si="97"/>
        <v>720</v>
      </c>
      <c r="I582" s="273">
        <f t="shared" si="97"/>
        <v>0</v>
      </c>
      <c r="J582" s="273">
        <f t="shared" si="97"/>
        <v>0</v>
      </c>
      <c r="K582" s="273">
        <f t="shared" si="97"/>
        <v>0</v>
      </c>
    </row>
    <row r="583" spans="1:11" ht="22.8">
      <c r="A583" s="285" t="s">
        <v>62</v>
      </c>
      <c r="B583" s="273">
        <f t="shared" ref="B583:K583" si="98">+B270</f>
        <v>0</v>
      </c>
      <c r="C583" s="273">
        <f t="shared" si="98"/>
        <v>0</v>
      </c>
      <c r="D583" s="273">
        <f t="shared" si="98"/>
        <v>0</v>
      </c>
      <c r="E583" s="273">
        <f t="shared" si="98"/>
        <v>0</v>
      </c>
      <c r="F583" s="273">
        <f t="shared" si="98"/>
        <v>0</v>
      </c>
      <c r="G583" s="273">
        <f t="shared" si="98"/>
        <v>0</v>
      </c>
      <c r="H583" s="273">
        <f t="shared" si="98"/>
        <v>720</v>
      </c>
      <c r="I583" s="273">
        <f t="shared" si="98"/>
        <v>0</v>
      </c>
      <c r="J583" s="273">
        <f t="shared" si="98"/>
        <v>0</v>
      </c>
      <c r="K583" s="273">
        <f t="shared" si="98"/>
        <v>0</v>
      </c>
    </row>
    <row r="584" spans="1:11" ht="22.8">
      <c r="A584" s="285" t="s">
        <v>63</v>
      </c>
      <c r="B584" s="273">
        <f t="shared" ref="B584:K584" si="99">+B295</f>
        <v>0</v>
      </c>
      <c r="C584" s="273">
        <f t="shared" si="99"/>
        <v>0</v>
      </c>
      <c r="D584" s="273">
        <f t="shared" si="99"/>
        <v>0</v>
      </c>
      <c r="E584" s="273">
        <f t="shared" si="99"/>
        <v>0</v>
      </c>
      <c r="F584" s="273">
        <f t="shared" si="99"/>
        <v>0</v>
      </c>
      <c r="G584" s="273">
        <f t="shared" si="99"/>
        <v>0</v>
      </c>
      <c r="H584" s="273">
        <f t="shared" si="99"/>
        <v>720</v>
      </c>
      <c r="I584" s="273">
        <f t="shared" si="99"/>
        <v>0</v>
      </c>
      <c r="J584" s="273">
        <f t="shared" si="99"/>
        <v>0</v>
      </c>
      <c r="K584" s="273">
        <f t="shared" si="99"/>
        <v>0</v>
      </c>
    </row>
    <row r="585" spans="1:11" ht="22.8">
      <c r="A585" s="285" t="s">
        <v>64</v>
      </c>
      <c r="B585" s="273">
        <f t="shared" ref="B585:K585" si="100">+B321</f>
        <v>0</v>
      </c>
      <c r="C585" s="273">
        <f t="shared" si="100"/>
        <v>0</v>
      </c>
      <c r="D585" s="273">
        <f t="shared" si="100"/>
        <v>0</v>
      </c>
      <c r="E585" s="273">
        <f t="shared" si="100"/>
        <v>0</v>
      </c>
      <c r="F585" s="273">
        <f t="shared" si="100"/>
        <v>0</v>
      </c>
      <c r="G585" s="273">
        <f t="shared" si="100"/>
        <v>0</v>
      </c>
      <c r="H585" s="273">
        <f t="shared" si="100"/>
        <v>720</v>
      </c>
      <c r="I585" s="273">
        <f t="shared" si="100"/>
        <v>0</v>
      </c>
      <c r="J585" s="273">
        <f t="shared" si="100"/>
        <v>0</v>
      </c>
      <c r="K585" s="273">
        <f t="shared" si="100"/>
        <v>0</v>
      </c>
    </row>
    <row r="586" spans="1:11" ht="22.8">
      <c r="A586" s="285" t="s">
        <v>65</v>
      </c>
      <c r="B586" s="273">
        <f t="shared" ref="B586:K586" si="101">+B346</f>
        <v>0</v>
      </c>
      <c r="C586" s="273">
        <f t="shared" si="101"/>
        <v>0</v>
      </c>
      <c r="D586" s="273">
        <f t="shared" si="101"/>
        <v>0</v>
      </c>
      <c r="E586" s="273">
        <f t="shared" si="101"/>
        <v>0</v>
      </c>
      <c r="F586" s="273">
        <f t="shared" si="101"/>
        <v>0</v>
      </c>
      <c r="G586" s="273">
        <f t="shared" si="101"/>
        <v>0</v>
      </c>
      <c r="H586" s="273">
        <f t="shared" si="101"/>
        <v>720</v>
      </c>
      <c r="I586" s="273">
        <f t="shared" si="101"/>
        <v>0</v>
      </c>
      <c r="J586" s="273">
        <f t="shared" si="101"/>
        <v>0</v>
      </c>
      <c r="K586" s="273">
        <f t="shared" si="101"/>
        <v>0</v>
      </c>
    </row>
    <row r="587" spans="1:11" ht="22.8">
      <c r="A587" s="285" t="s">
        <v>66</v>
      </c>
      <c r="B587" s="273">
        <f t="shared" ref="B587:K587" si="102">+B378</f>
        <v>0</v>
      </c>
      <c r="C587" s="273">
        <f t="shared" si="102"/>
        <v>0</v>
      </c>
      <c r="D587" s="273">
        <f t="shared" si="102"/>
        <v>0</v>
      </c>
      <c r="E587" s="273">
        <f t="shared" si="102"/>
        <v>0</v>
      </c>
      <c r="F587" s="273">
        <f t="shared" si="102"/>
        <v>0</v>
      </c>
      <c r="G587" s="273">
        <f t="shared" si="102"/>
        <v>0</v>
      </c>
      <c r="H587" s="273">
        <f t="shared" si="102"/>
        <v>720</v>
      </c>
      <c r="I587" s="273">
        <f t="shared" si="102"/>
        <v>0</v>
      </c>
      <c r="J587" s="273">
        <f t="shared" si="102"/>
        <v>0</v>
      </c>
      <c r="K587" s="273">
        <f t="shared" si="102"/>
        <v>0</v>
      </c>
    </row>
    <row r="588" spans="1:11" ht="22.8">
      <c r="A588" s="285" t="s">
        <v>67</v>
      </c>
      <c r="B588" s="273">
        <f t="shared" ref="B588:K588" si="103">+B403</f>
        <v>0</v>
      </c>
      <c r="C588" s="273">
        <f t="shared" si="103"/>
        <v>0</v>
      </c>
      <c r="D588" s="273">
        <f t="shared" si="103"/>
        <v>0</v>
      </c>
      <c r="E588" s="273">
        <f t="shared" si="103"/>
        <v>0</v>
      </c>
      <c r="F588" s="273">
        <f t="shared" si="103"/>
        <v>0</v>
      </c>
      <c r="G588" s="273">
        <f t="shared" si="103"/>
        <v>0</v>
      </c>
      <c r="H588" s="273">
        <f t="shared" si="103"/>
        <v>720</v>
      </c>
      <c r="I588" s="273">
        <f t="shared" si="103"/>
        <v>0</v>
      </c>
      <c r="J588" s="273">
        <f t="shared" si="103"/>
        <v>0</v>
      </c>
      <c r="K588" s="273">
        <f t="shared" si="103"/>
        <v>0</v>
      </c>
    </row>
    <row r="589" spans="1:11" ht="22.8">
      <c r="A589" s="285" t="s">
        <v>68</v>
      </c>
      <c r="B589" s="273">
        <f t="shared" ref="B589:K589" si="104">+B428</f>
        <v>0</v>
      </c>
      <c r="C589" s="273">
        <f t="shared" si="104"/>
        <v>0</v>
      </c>
      <c r="D589" s="273">
        <f t="shared" si="104"/>
        <v>0</v>
      </c>
      <c r="E589" s="273">
        <f t="shared" si="104"/>
        <v>0</v>
      </c>
      <c r="F589" s="273">
        <f t="shared" si="104"/>
        <v>0</v>
      </c>
      <c r="G589" s="273">
        <f t="shared" si="104"/>
        <v>0</v>
      </c>
      <c r="H589" s="273">
        <f t="shared" si="104"/>
        <v>720</v>
      </c>
      <c r="I589" s="273">
        <f t="shared" si="104"/>
        <v>0</v>
      </c>
      <c r="J589" s="273">
        <f t="shared" si="104"/>
        <v>0</v>
      </c>
      <c r="K589" s="273">
        <f t="shared" si="104"/>
        <v>0</v>
      </c>
    </row>
    <row r="590" spans="1:11" ht="23.4" thickBot="1">
      <c r="A590" s="288" t="s">
        <v>32</v>
      </c>
      <c r="B590" s="271">
        <f>SUM(B573:B589)</f>
        <v>0</v>
      </c>
      <c r="C590" s="271">
        <f t="shared" ref="C590:J590" si="105">SUM(C573:C589)</f>
        <v>0</v>
      </c>
      <c r="D590" s="271">
        <f t="shared" si="105"/>
        <v>0</v>
      </c>
      <c r="E590" s="271">
        <f>SUM(E573:E589)</f>
        <v>0</v>
      </c>
      <c r="F590" s="271">
        <f>SUM(F573:F589)</f>
        <v>0</v>
      </c>
      <c r="G590" s="271">
        <f>SUM(G573:G589)</f>
        <v>0</v>
      </c>
      <c r="H590" s="272" t="e">
        <f>+K590/G590</f>
        <v>#DIV/0!</v>
      </c>
      <c r="I590" s="271">
        <f t="shared" si="105"/>
        <v>0</v>
      </c>
      <c r="J590" s="271">
        <f t="shared" si="105"/>
        <v>0</v>
      </c>
      <c r="K590" s="272">
        <f>SUM(K573:K589)</f>
        <v>0</v>
      </c>
    </row>
    <row r="591" spans="1:11" ht="22.8">
      <c r="A591" s="1245" t="s">
        <v>371</v>
      </c>
      <c r="B591" s="1245"/>
      <c r="C591" s="1245"/>
      <c r="D591" s="1245"/>
      <c r="E591" s="1245"/>
      <c r="F591" s="1245"/>
      <c r="G591" s="1245"/>
      <c r="H591" s="1245"/>
      <c r="I591" s="1245"/>
      <c r="J591" s="292"/>
      <c r="K591" s="293"/>
    </row>
    <row r="592" spans="1:11" ht="22.8">
      <c r="A592" s="1245" t="s">
        <v>217</v>
      </c>
      <c r="B592" s="1245"/>
      <c r="C592" s="1245"/>
      <c r="D592" s="1245"/>
      <c r="E592" s="1245"/>
      <c r="F592" s="1245"/>
      <c r="G592" s="1245"/>
      <c r="H592" s="1245"/>
      <c r="I592" s="1245"/>
      <c r="J592" s="292"/>
      <c r="K592" s="293"/>
    </row>
    <row r="593" spans="1:11" ht="22.8">
      <c r="A593" s="1245" t="s">
        <v>49</v>
      </c>
      <c r="B593" s="1245"/>
      <c r="C593" s="1245"/>
      <c r="D593" s="1245"/>
      <c r="E593" s="1245"/>
      <c r="F593" s="1245"/>
      <c r="G593" s="1245"/>
      <c r="H593" s="1245"/>
      <c r="I593" s="1245"/>
      <c r="J593" s="292"/>
      <c r="K593" s="293"/>
    </row>
    <row r="594" spans="1:11" ht="22.8">
      <c r="A594" s="1252" t="s">
        <v>217</v>
      </c>
      <c r="B594" s="273"/>
      <c r="C594" s="1249" t="s">
        <v>50</v>
      </c>
      <c r="D594" s="1250"/>
      <c r="E594" s="1250"/>
      <c r="F594" s="1250"/>
      <c r="G594" s="1250"/>
      <c r="H594" s="1251"/>
      <c r="I594" s="273"/>
      <c r="J594" s="294"/>
      <c r="K594" s="295"/>
    </row>
    <row r="595" spans="1:11" ht="22.8">
      <c r="A595" s="1253"/>
      <c r="B595" s="276" t="s">
        <v>2</v>
      </c>
      <c r="C595" s="277" t="s">
        <v>5</v>
      </c>
      <c r="D595" s="278" t="s">
        <v>6</v>
      </c>
      <c r="E595" s="278" t="s">
        <v>7</v>
      </c>
      <c r="F595" s="278" t="s">
        <v>8</v>
      </c>
      <c r="G595" s="278" t="s">
        <v>9</v>
      </c>
      <c r="H595" s="278" t="s">
        <v>10</v>
      </c>
      <c r="I595" s="279" t="s">
        <v>11</v>
      </c>
      <c r="J595" s="280" t="s">
        <v>205</v>
      </c>
      <c r="K595" s="280" t="s">
        <v>204</v>
      </c>
    </row>
    <row r="596" spans="1:11" ht="22.8">
      <c r="A596" s="1253"/>
      <c r="B596" s="276" t="s">
        <v>4</v>
      </c>
      <c r="C596" s="276" t="s">
        <v>13</v>
      </c>
      <c r="D596" s="279" t="s">
        <v>51</v>
      </c>
      <c r="E596" s="279" t="s">
        <v>15</v>
      </c>
      <c r="F596" s="279" t="s">
        <v>16</v>
      </c>
      <c r="G596" s="279" t="s">
        <v>17</v>
      </c>
      <c r="H596" s="279" t="s">
        <v>18</v>
      </c>
      <c r="I596" s="279" t="s">
        <v>19</v>
      </c>
      <c r="J596" s="280" t="s">
        <v>206</v>
      </c>
      <c r="K596" s="275"/>
    </row>
    <row r="597" spans="1:11" ht="22.8">
      <c r="A597" s="1254"/>
      <c r="B597" s="281" t="s">
        <v>12</v>
      </c>
      <c r="C597" s="281" t="s">
        <v>12</v>
      </c>
      <c r="D597" s="282" t="s">
        <v>12</v>
      </c>
      <c r="E597" s="282" t="s">
        <v>12</v>
      </c>
      <c r="F597" s="282" t="s">
        <v>12</v>
      </c>
      <c r="G597" s="282" t="s">
        <v>12</v>
      </c>
      <c r="H597" s="282" t="s">
        <v>20</v>
      </c>
      <c r="I597" s="282" t="s">
        <v>12</v>
      </c>
      <c r="J597" s="283" t="s">
        <v>203</v>
      </c>
      <c r="K597" s="284"/>
    </row>
    <row r="598" spans="1:11" ht="22.8">
      <c r="A598" s="285" t="s">
        <v>52</v>
      </c>
      <c r="B598" s="281">
        <f t="shared" ref="B598:J598" si="106">+B14</f>
        <v>0</v>
      </c>
      <c r="C598" s="281">
        <f t="shared" si="106"/>
        <v>0</v>
      </c>
      <c r="D598" s="281">
        <f t="shared" si="106"/>
        <v>0</v>
      </c>
      <c r="E598" s="281">
        <f t="shared" si="106"/>
        <v>0</v>
      </c>
      <c r="F598" s="281">
        <f t="shared" si="106"/>
        <v>0</v>
      </c>
      <c r="G598" s="281">
        <f t="shared" si="106"/>
        <v>0</v>
      </c>
      <c r="H598" s="281">
        <f t="shared" si="106"/>
        <v>0</v>
      </c>
      <c r="I598" s="281">
        <f t="shared" si="106"/>
        <v>0</v>
      </c>
      <c r="J598" s="281">
        <f t="shared" si="106"/>
        <v>0</v>
      </c>
      <c r="K598" s="286">
        <f>+G598*H598</f>
        <v>0</v>
      </c>
    </row>
    <row r="599" spans="1:11" ht="22.8">
      <c r="A599" s="285" t="s">
        <v>53</v>
      </c>
      <c r="B599" s="281">
        <f t="shared" ref="B599:J599" si="107">+B41</f>
        <v>0</v>
      </c>
      <c r="C599" s="281">
        <f t="shared" si="107"/>
        <v>0</v>
      </c>
      <c r="D599" s="281">
        <f t="shared" si="107"/>
        <v>0</v>
      </c>
      <c r="E599" s="281">
        <f t="shared" si="107"/>
        <v>0</v>
      </c>
      <c r="F599" s="281">
        <f t="shared" si="107"/>
        <v>0</v>
      </c>
      <c r="G599" s="281">
        <f t="shared" si="107"/>
        <v>0</v>
      </c>
      <c r="H599" s="281">
        <f t="shared" si="107"/>
        <v>0</v>
      </c>
      <c r="I599" s="281">
        <f t="shared" si="107"/>
        <v>0</v>
      </c>
      <c r="J599" s="281">
        <f t="shared" si="107"/>
        <v>0</v>
      </c>
      <c r="K599" s="282"/>
    </row>
    <row r="600" spans="1:11" ht="22.8">
      <c r="A600" s="285" t="s">
        <v>54</v>
      </c>
      <c r="B600" s="281">
        <f t="shared" ref="B600:J600" si="108">+B66</f>
        <v>0</v>
      </c>
      <c r="C600" s="281">
        <f t="shared" si="108"/>
        <v>0</v>
      </c>
      <c r="D600" s="281">
        <f t="shared" si="108"/>
        <v>0</v>
      </c>
      <c r="E600" s="281">
        <f t="shared" si="108"/>
        <v>0</v>
      </c>
      <c r="F600" s="281">
        <f t="shared" si="108"/>
        <v>0</v>
      </c>
      <c r="G600" s="281">
        <f t="shared" si="108"/>
        <v>0</v>
      </c>
      <c r="H600" s="281">
        <f t="shared" si="108"/>
        <v>0</v>
      </c>
      <c r="I600" s="281">
        <f t="shared" si="108"/>
        <v>0</v>
      </c>
      <c r="J600" s="281">
        <f t="shared" si="108"/>
        <v>0</v>
      </c>
      <c r="K600" s="282"/>
    </row>
    <row r="601" spans="1:11" ht="22.8">
      <c r="A601" s="285" t="s">
        <v>55</v>
      </c>
      <c r="B601" s="281">
        <f t="shared" ref="B601:J601" si="109">+B90</f>
        <v>0</v>
      </c>
      <c r="C601" s="281">
        <f t="shared" si="109"/>
        <v>0</v>
      </c>
      <c r="D601" s="281">
        <f t="shared" si="109"/>
        <v>0</v>
      </c>
      <c r="E601" s="281">
        <f t="shared" si="109"/>
        <v>0</v>
      </c>
      <c r="F601" s="281">
        <f t="shared" si="109"/>
        <v>0</v>
      </c>
      <c r="G601" s="281">
        <f t="shared" si="109"/>
        <v>0</v>
      </c>
      <c r="H601" s="281">
        <f t="shared" si="109"/>
        <v>678</v>
      </c>
      <c r="I601" s="281">
        <f t="shared" si="109"/>
        <v>0</v>
      </c>
      <c r="J601" s="281">
        <f t="shared" si="109"/>
        <v>0</v>
      </c>
      <c r="K601" s="282">
        <f>+G601*H601</f>
        <v>0</v>
      </c>
    </row>
    <row r="602" spans="1:11" ht="22.8">
      <c r="A602" s="285" t="s">
        <v>56</v>
      </c>
      <c r="B602" s="281">
        <f t="shared" ref="B602:J602" si="110">+B115</f>
        <v>0</v>
      </c>
      <c r="C602" s="281">
        <f t="shared" si="110"/>
        <v>14</v>
      </c>
      <c r="D602" s="281">
        <f t="shared" si="110"/>
        <v>0</v>
      </c>
      <c r="E602" s="281">
        <f t="shared" si="110"/>
        <v>0</v>
      </c>
      <c r="F602" s="281">
        <f t="shared" si="110"/>
        <v>0</v>
      </c>
      <c r="G602" s="281">
        <f t="shared" si="110"/>
        <v>0</v>
      </c>
      <c r="H602" s="281">
        <f t="shared" si="110"/>
        <v>678</v>
      </c>
      <c r="I602" s="281">
        <f t="shared" si="110"/>
        <v>14</v>
      </c>
      <c r="J602" s="281">
        <f t="shared" si="110"/>
        <v>2</v>
      </c>
      <c r="K602" s="282">
        <f>+G602*H602</f>
        <v>0</v>
      </c>
    </row>
    <row r="603" spans="1:11" ht="22.8">
      <c r="A603" s="285" t="s">
        <v>57</v>
      </c>
      <c r="B603" s="281">
        <f t="shared" ref="B603:J603" si="111">+B140</f>
        <v>101</v>
      </c>
      <c r="C603" s="281">
        <f t="shared" si="111"/>
        <v>0</v>
      </c>
      <c r="D603" s="281">
        <f t="shared" si="111"/>
        <v>0</v>
      </c>
      <c r="E603" s="281">
        <f t="shared" si="111"/>
        <v>0</v>
      </c>
      <c r="F603" s="281">
        <f t="shared" si="111"/>
        <v>0</v>
      </c>
      <c r="G603" s="281">
        <f t="shared" si="111"/>
        <v>46</v>
      </c>
      <c r="H603" s="281">
        <f t="shared" si="111"/>
        <v>678</v>
      </c>
      <c r="I603" s="281">
        <f t="shared" si="111"/>
        <v>55</v>
      </c>
      <c r="J603" s="281">
        <f t="shared" si="111"/>
        <v>17</v>
      </c>
      <c r="K603" s="282">
        <f>+G603*H603</f>
        <v>31188</v>
      </c>
    </row>
    <row r="604" spans="1:11" ht="22.8">
      <c r="A604" s="285" t="s">
        <v>58</v>
      </c>
      <c r="B604" s="281">
        <f>+B165</f>
        <v>0</v>
      </c>
      <c r="C604" s="281">
        <f t="shared" ref="C604:J604" si="112">+C165</f>
        <v>0</v>
      </c>
      <c r="D604" s="281">
        <f t="shared" si="112"/>
        <v>0</v>
      </c>
      <c r="E604" s="281">
        <f t="shared" si="112"/>
        <v>0</v>
      </c>
      <c r="F604" s="281">
        <f t="shared" si="112"/>
        <v>0</v>
      </c>
      <c r="G604" s="281">
        <f t="shared" si="112"/>
        <v>0</v>
      </c>
      <c r="H604" s="281">
        <f t="shared" si="112"/>
        <v>678</v>
      </c>
      <c r="I604" s="281">
        <f t="shared" si="112"/>
        <v>0</v>
      </c>
      <c r="J604" s="281">
        <f t="shared" si="112"/>
        <v>0</v>
      </c>
      <c r="K604" s="282">
        <f>+G604*H604</f>
        <v>0</v>
      </c>
    </row>
    <row r="605" spans="1:11" ht="22.8">
      <c r="A605" s="285" t="s">
        <v>59</v>
      </c>
      <c r="B605" s="287">
        <f>+B191</f>
        <v>0</v>
      </c>
      <c r="C605" s="287">
        <f t="shared" ref="C605:J605" si="113">+C191</f>
        <v>0</v>
      </c>
      <c r="D605" s="287">
        <f t="shared" si="113"/>
        <v>0</v>
      </c>
      <c r="E605" s="287">
        <f t="shared" si="113"/>
        <v>0</v>
      </c>
      <c r="F605" s="287">
        <f t="shared" si="113"/>
        <v>0</v>
      </c>
      <c r="G605" s="287">
        <f t="shared" si="113"/>
        <v>0</v>
      </c>
      <c r="H605" s="287">
        <f t="shared" si="113"/>
        <v>678</v>
      </c>
      <c r="I605" s="287">
        <f t="shared" si="113"/>
        <v>0</v>
      </c>
      <c r="J605" s="287">
        <f t="shared" si="113"/>
        <v>0</v>
      </c>
      <c r="K605" s="287">
        <f>+G605*H605</f>
        <v>0</v>
      </c>
    </row>
    <row r="606" spans="1:11" ht="22.8">
      <c r="A606" s="285" t="s">
        <v>60</v>
      </c>
      <c r="B606" s="273">
        <f>+B221</f>
        <v>0</v>
      </c>
      <c r="C606" s="273">
        <f t="shared" ref="C606:J606" si="114">+C221</f>
        <v>15</v>
      </c>
      <c r="D606" s="273">
        <f t="shared" si="114"/>
        <v>0</v>
      </c>
      <c r="E606" s="273">
        <f t="shared" si="114"/>
        <v>0</v>
      </c>
      <c r="F606" s="273">
        <f t="shared" si="114"/>
        <v>0</v>
      </c>
      <c r="G606" s="273">
        <f t="shared" si="114"/>
        <v>0</v>
      </c>
      <c r="H606" s="273">
        <f t="shared" si="114"/>
        <v>678</v>
      </c>
      <c r="I606" s="273">
        <f t="shared" si="114"/>
        <v>15</v>
      </c>
      <c r="J606" s="273">
        <f t="shared" si="114"/>
        <v>1</v>
      </c>
      <c r="K606" s="273"/>
    </row>
    <row r="607" spans="1:11" ht="22.8">
      <c r="A607" s="285" t="s">
        <v>61</v>
      </c>
      <c r="B607" s="273">
        <f>+B246</f>
        <v>0</v>
      </c>
      <c r="C607" s="273">
        <f t="shared" ref="C607:J607" si="115">+C246</f>
        <v>0</v>
      </c>
      <c r="D607" s="273">
        <f t="shared" si="115"/>
        <v>0</v>
      </c>
      <c r="E607" s="273">
        <f t="shared" si="115"/>
        <v>0</v>
      </c>
      <c r="F607" s="273">
        <f t="shared" si="115"/>
        <v>0</v>
      </c>
      <c r="G607" s="273">
        <f t="shared" si="115"/>
        <v>0</v>
      </c>
      <c r="H607" s="273">
        <f t="shared" si="115"/>
        <v>678</v>
      </c>
      <c r="I607" s="273">
        <f t="shared" si="115"/>
        <v>0</v>
      </c>
      <c r="J607" s="273">
        <f t="shared" si="115"/>
        <v>0</v>
      </c>
      <c r="K607" s="273">
        <f>+H607*G607</f>
        <v>0</v>
      </c>
    </row>
    <row r="608" spans="1:11" ht="22.8">
      <c r="A608" s="285" t="s">
        <v>62</v>
      </c>
      <c r="B608" s="273">
        <f>+B271</f>
        <v>0</v>
      </c>
      <c r="C608" s="273">
        <f t="shared" ref="C608:J608" si="116">+C271</f>
        <v>0</v>
      </c>
      <c r="D608" s="273">
        <f t="shared" si="116"/>
        <v>0</v>
      </c>
      <c r="E608" s="273">
        <f t="shared" si="116"/>
        <v>0</v>
      </c>
      <c r="F608" s="273">
        <f t="shared" si="116"/>
        <v>0</v>
      </c>
      <c r="G608" s="273">
        <f t="shared" si="116"/>
        <v>0</v>
      </c>
      <c r="H608" s="273">
        <f t="shared" si="116"/>
        <v>678</v>
      </c>
      <c r="I608" s="273">
        <f t="shared" si="116"/>
        <v>0</v>
      </c>
      <c r="J608" s="273">
        <f t="shared" si="116"/>
        <v>0</v>
      </c>
      <c r="K608" s="273">
        <f>+H608*G608</f>
        <v>0</v>
      </c>
    </row>
    <row r="609" spans="1:11" ht="22.8">
      <c r="A609" s="285" t="s">
        <v>63</v>
      </c>
      <c r="B609" s="273">
        <f>+B296</f>
        <v>0</v>
      </c>
      <c r="C609" s="273">
        <f t="shared" ref="C609:J609" si="117">+C296</f>
        <v>0</v>
      </c>
      <c r="D609" s="273">
        <f t="shared" si="117"/>
        <v>0</v>
      </c>
      <c r="E609" s="273">
        <f t="shared" si="117"/>
        <v>0</v>
      </c>
      <c r="F609" s="273">
        <f t="shared" si="117"/>
        <v>0</v>
      </c>
      <c r="G609" s="273">
        <f t="shared" si="117"/>
        <v>0</v>
      </c>
      <c r="H609" s="273">
        <f t="shared" si="117"/>
        <v>678</v>
      </c>
      <c r="I609" s="273">
        <f t="shared" si="117"/>
        <v>0</v>
      </c>
      <c r="J609" s="273">
        <f t="shared" si="117"/>
        <v>0</v>
      </c>
      <c r="K609" s="273"/>
    </row>
    <row r="610" spans="1:11" ht="22.8">
      <c r="A610" s="285" t="s">
        <v>64</v>
      </c>
      <c r="B610" s="273">
        <f>+B322</f>
        <v>16</v>
      </c>
      <c r="C610" s="273">
        <f t="shared" ref="C610:J610" si="118">+C322</f>
        <v>0</v>
      </c>
      <c r="D610" s="273">
        <f t="shared" si="118"/>
        <v>0</v>
      </c>
      <c r="E610" s="273">
        <f t="shared" si="118"/>
        <v>0</v>
      </c>
      <c r="F610" s="273">
        <f t="shared" si="118"/>
        <v>0</v>
      </c>
      <c r="G610" s="273">
        <f t="shared" si="118"/>
        <v>16</v>
      </c>
      <c r="H610" s="273">
        <f t="shared" si="118"/>
        <v>678</v>
      </c>
      <c r="I610" s="273">
        <f t="shared" si="118"/>
        <v>0</v>
      </c>
      <c r="J610" s="273">
        <f t="shared" si="118"/>
        <v>3</v>
      </c>
      <c r="K610" s="273">
        <f>+G610*H610</f>
        <v>10848</v>
      </c>
    </row>
    <row r="611" spans="1:11" ht="22.8">
      <c r="A611" s="285" t="s">
        <v>65</v>
      </c>
      <c r="B611" s="273">
        <f>+B347</f>
        <v>0</v>
      </c>
      <c r="C611" s="273">
        <f t="shared" ref="C611:K611" si="119">+C347</f>
        <v>0</v>
      </c>
      <c r="D611" s="273">
        <f t="shared" si="119"/>
        <v>0</v>
      </c>
      <c r="E611" s="273">
        <f t="shared" si="119"/>
        <v>0</v>
      </c>
      <c r="F611" s="273">
        <f t="shared" si="119"/>
        <v>0</v>
      </c>
      <c r="G611" s="273">
        <f t="shared" si="119"/>
        <v>0</v>
      </c>
      <c r="H611" s="273">
        <f t="shared" si="119"/>
        <v>678</v>
      </c>
      <c r="I611" s="273">
        <f t="shared" si="119"/>
        <v>0</v>
      </c>
      <c r="J611" s="273">
        <f t="shared" si="119"/>
        <v>0</v>
      </c>
      <c r="K611" s="273">
        <f t="shared" si="119"/>
        <v>0</v>
      </c>
    </row>
    <row r="612" spans="1:11" ht="22.8">
      <c r="A612" s="285" t="s">
        <v>66</v>
      </c>
      <c r="B612" s="273">
        <f>+B379</f>
        <v>0</v>
      </c>
      <c r="C612" s="273">
        <f t="shared" ref="C612:J612" si="120">+C379</f>
        <v>0</v>
      </c>
      <c r="D612" s="273">
        <f t="shared" si="120"/>
        <v>0</v>
      </c>
      <c r="E612" s="273">
        <f t="shared" si="120"/>
        <v>0</v>
      </c>
      <c r="F612" s="273">
        <f t="shared" si="120"/>
        <v>0</v>
      </c>
      <c r="G612" s="273">
        <f t="shared" si="120"/>
        <v>0</v>
      </c>
      <c r="H612" s="273">
        <f t="shared" si="120"/>
        <v>678</v>
      </c>
      <c r="I612" s="273">
        <f t="shared" si="120"/>
        <v>0</v>
      </c>
      <c r="J612" s="273">
        <f t="shared" si="120"/>
        <v>0</v>
      </c>
      <c r="K612" s="273"/>
    </row>
    <row r="613" spans="1:11" ht="22.8">
      <c r="A613" s="285" t="s">
        <v>67</v>
      </c>
      <c r="B613" s="273">
        <f>+B404</f>
        <v>0</v>
      </c>
      <c r="C613" s="273">
        <f t="shared" ref="C613:J613" si="121">+C404</f>
        <v>0</v>
      </c>
      <c r="D613" s="273">
        <f t="shared" si="121"/>
        <v>0</v>
      </c>
      <c r="E613" s="273">
        <f t="shared" si="121"/>
        <v>0</v>
      </c>
      <c r="F613" s="273">
        <f t="shared" si="121"/>
        <v>0</v>
      </c>
      <c r="G613" s="273">
        <f t="shared" si="121"/>
        <v>0</v>
      </c>
      <c r="H613" s="273">
        <f t="shared" si="121"/>
        <v>0</v>
      </c>
      <c r="I613" s="273">
        <f t="shared" si="121"/>
        <v>0</v>
      </c>
      <c r="J613" s="273">
        <f t="shared" si="121"/>
        <v>0</v>
      </c>
      <c r="K613" s="273">
        <f>+H613*G613</f>
        <v>0</v>
      </c>
    </row>
    <row r="614" spans="1:11" ht="22.8">
      <c r="A614" s="285" t="s">
        <v>68</v>
      </c>
      <c r="B614" s="273">
        <f>+B429</f>
        <v>0</v>
      </c>
      <c r="C614" s="273">
        <f t="shared" ref="C614:J614" si="122">+C429</f>
        <v>0</v>
      </c>
      <c r="D614" s="273">
        <f t="shared" si="122"/>
        <v>0</v>
      </c>
      <c r="E614" s="273">
        <f t="shared" si="122"/>
        <v>0</v>
      </c>
      <c r="F614" s="273">
        <f t="shared" si="122"/>
        <v>0</v>
      </c>
      <c r="G614" s="273">
        <f t="shared" si="122"/>
        <v>0</v>
      </c>
      <c r="H614" s="273">
        <f t="shared" si="122"/>
        <v>0</v>
      </c>
      <c r="I614" s="273">
        <f t="shared" si="122"/>
        <v>0</v>
      </c>
      <c r="J614" s="273">
        <f t="shared" si="122"/>
        <v>0</v>
      </c>
      <c r="K614" s="273"/>
    </row>
    <row r="615" spans="1:11" ht="23.4" thickBot="1">
      <c r="A615" s="288" t="s">
        <v>32</v>
      </c>
      <c r="B615" s="271">
        <f>SUM(B598:B614)</f>
        <v>117</v>
      </c>
      <c r="C615" s="271">
        <f t="shared" ref="C615:J615" si="123">SUM(C598:C614)</f>
        <v>29</v>
      </c>
      <c r="D615" s="271">
        <f t="shared" si="123"/>
        <v>0</v>
      </c>
      <c r="E615" s="271">
        <f>SUM(E598:E614)</f>
        <v>0</v>
      </c>
      <c r="F615" s="271">
        <f>SUM(F598:F614)</f>
        <v>0</v>
      </c>
      <c r="G615" s="271">
        <f>SUM(G598:G614)</f>
        <v>62</v>
      </c>
      <c r="H615" s="272">
        <f>+K615/G615</f>
        <v>678</v>
      </c>
      <c r="I615" s="271">
        <f t="shared" si="123"/>
        <v>84</v>
      </c>
      <c r="J615" s="271">
        <f t="shared" si="123"/>
        <v>23</v>
      </c>
      <c r="K615" s="272">
        <f>SUM(K598:K614)</f>
        <v>42036</v>
      </c>
    </row>
    <row r="616" spans="1:11" ht="22.8">
      <c r="A616" s="1245" t="s">
        <v>371</v>
      </c>
      <c r="B616" s="1245"/>
      <c r="C616" s="1245"/>
      <c r="D616" s="1245"/>
      <c r="E616" s="1245"/>
      <c r="F616" s="1245"/>
      <c r="G616" s="1245"/>
      <c r="H616" s="1245"/>
      <c r="I616" s="1245"/>
      <c r="J616" s="292"/>
      <c r="K616" s="293"/>
    </row>
    <row r="617" spans="1:11" ht="22.8">
      <c r="A617" s="1245" t="s">
        <v>208</v>
      </c>
      <c r="B617" s="1245"/>
      <c r="C617" s="1245"/>
      <c r="D617" s="1245"/>
      <c r="E617" s="1245"/>
      <c r="F617" s="1245"/>
      <c r="G617" s="1245"/>
      <c r="H617" s="1245"/>
      <c r="I617" s="1245"/>
      <c r="J617" s="292"/>
      <c r="K617" s="293"/>
    </row>
    <row r="618" spans="1:11" ht="22.8">
      <c r="A618" s="1245" t="s">
        <v>49</v>
      </c>
      <c r="B618" s="1245"/>
      <c r="C618" s="1245"/>
      <c r="D618" s="1245"/>
      <c r="E618" s="1245"/>
      <c r="F618" s="1245"/>
      <c r="G618" s="1245"/>
      <c r="H618" s="1245"/>
      <c r="I618" s="1245"/>
      <c r="J618" s="292"/>
      <c r="K618" s="293"/>
    </row>
    <row r="619" spans="1:11" ht="22.8">
      <c r="A619" s="1252" t="s">
        <v>208</v>
      </c>
      <c r="B619" s="273"/>
      <c r="C619" s="1249" t="s">
        <v>50</v>
      </c>
      <c r="D619" s="1250"/>
      <c r="E619" s="1250"/>
      <c r="F619" s="1250"/>
      <c r="G619" s="1250"/>
      <c r="H619" s="1251"/>
      <c r="I619" s="273"/>
      <c r="J619" s="294"/>
      <c r="K619" s="295"/>
    </row>
    <row r="620" spans="1:11" ht="22.8">
      <c r="A620" s="1253"/>
      <c r="B620" s="276" t="s">
        <v>2</v>
      </c>
      <c r="C620" s="277" t="s">
        <v>5</v>
      </c>
      <c r="D620" s="278" t="s">
        <v>6</v>
      </c>
      <c r="E620" s="278" t="s">
        <v>7</v>
      </c>
      <c r="F620" s="278" t="s">
        <v>8</v>
      </c>
      <c r="G620" s="278" t="s">
        <v>9</v>
      </c>
      <c r="H620" s="278" t="s">
        <v>10</v>
      </c>
      <c r="I620" s="279" t="s">
        <v>11</v>
      </c>
      <c r="J620" s="280" t="s">
        <v>205</v>
      </c>
      <c r="K620" s="280" t="s">
        <v>204</v>
      </c>
    </row>
    <row r="621" spans="1:11" ht="22.8">
      <c r="A621" s="1253"/>
      <c r="B621" s="276" t="s">
        <v>4</v>
      </c>
      <c r="C621" s="276" t="s">
        <v>13</v>
      </c>
      <c r="D621" s="279" t="s">
        <v>51</v>
      </c>
      <c r="E621" s="279" t="s">
        <v>15</v>
      </c>
      <c r="F621" s="279" t="s">
        <v>16</v>
      </c>
      <c r="G621" s="279" t="s">
        <v>17</v>
      </c>
      <c r="H621" s="279" t="s">
        <v>18</v>
      </c>
      <c r="I621" s="279" t="s">
        <v>19</v>
      </c>
      <c r="J621" s="280" t="s">
        <v>206</v>
      </c>
      <c r="K621" s="275"/>
    </row>
    <row r="622" spans="1:11" ht="22.8">
      <c r="A622" s="1254"/>
      <c r="B622" s="281" t="s">
        <v>12</v>
      </c>
      <c r="C622" s="281" t="s">
        <v>12</v>
      </c>
      <c r="D622" s="282" t="s">
        <v>12</v>
      </c>
      <c r="E622" s="282" t="s">
        <v>12</v>
      </c>
      <c r="F622" s="282" t="s">
        <v>12</v>
      </c>
      <c r="G622" s="282" t="s">
        <v>12</v>
      </c>
      <c r="H622" s="282" t="s">
        <v>20</v>
      </c>
      <c r="I622" s="282" t="s">
        <v>12</v>
      </c>
      <c r="J622" s="283" t="s">
        <v>203</v>
      </c>
      <c r="K622" s="284"/>
    </row>
    <row r="623" spans="1:11" ht="22.8">
      <c r="A623" s="285" t="s">
        <v>52</v>
      </c>
      <c r="B623" s="281">
        <f t="shared" ref="B623:K623" si="124">+B16</f>
        <v>0</v>
      </c>
      <c r="C623" s="281">
        <f t="shared" si="124"/>
        <v>0</v>
      </c>
      <c r="D623" s="281">
        <f t="shared" si="124"/>
        <v>0</v>
      </c>
      <c r="E623" s="281">
        <f t="shared" si="124"/>
        <v>0</v>
      </c>
      <c r="F623" s="281">
        <f t="shared" si="124"/>
        <v>0</v>
      </c>
      <c r="G623" s="281">
        <f t="shared" si="124"/>
        <v>0</v>
      </c>
      <c r="H623" s="281">
        <f t="shared" si="124"/>
        <v>124</v>
      </c>
      <c r="I623" s="281">
        <f t="shared" si="124"/>
        <v>0</v>
      </c>
      <c r="J623" s="281">
        <f t="shared" si="124"/>
        <v>0</v>
      </c>
      <c r="K623" s="286">
        <f t="shared" si="124"/>
        <v>0</v>
      </c>
    </row>
    <row r="624" spans="1:11" ht="22.8">
      <c r="A624" s="285" t="s">
        <v>53</v>
      </c>
      <c r="B624" s="281">
        <f t="shared" ref="B624:J624" si="125">+B43</f>
        <v>0</v>
      </c>
      <c r="C624" s="281">
        <f t="shared" si="125"/>
        <v>0</v>
      </c>
      <c r="D624" s="281">
        <f t="shared" si="125"/>
        <v>0</v>
      </c>
      <c r="E624" s="281">
        <f t="shared" si="125"/>
        <v>0</v>
      </c>
      <c r="F624" s="298">
        <f t="shared" si="125"/>
        <v>0</v>
      </c>
      <c r="G624" s="281">
        <f t="shared" si="125"/>
        <v>0</v>
      </c>
      <c r="H624" s="281">
        <f t="shared" si="125"/>
        <v>124</v>
      </c>
      <c r="I624" s="298">
        <f t="shared" si="125"/>
        <v>0</v>
      </c>
      <c r="J624" s="281">
        <f t="shared" si="125"/>
        <v>0</v>
      </c>
      <c r="K624" s="282"/>
    </row>
    <row r="625" spans="1:11" ht="22.8">
      <c r="A625" s="285" t="s">
        <v>54</v>
      </c>
      <c r="B625" s="281">
        <f>+B68</f>
        <v>0</v>
      </c>
      <c r="C625" s="281">
        <f t="shared" ref="C625:J625" si="126">+C68</f>
        <v>0</v>
      </c>
      <c r="D625" s="281">
        <f t="shared" si="126"/>
        <v>0</v>
      </c>
      <c r="E625" s="281">
        <f t="shared" si="126"/>
        <v>0</v>
      </c>
      <c r="F625" s="281">
        <f t="shared" si="126"/>
        <v>0</v>
      </c>
      <c r="G625" s="281">
        <f t="shared" si="126"/>
        <v>0</v>
      </c>
      <c r="H625" s="281">
        <f t="shared" si="126"/>
        <v>124</v>
      </c>
      <c r="I625" s="281">
        <f t="shared" si="126"/>
        <v>0</v>
      </c>
      <c r="J625" s="281">
        <f t="shared" si="126"/>
        <v>0</v>
      </c>
      <c r="K625" s="282">
        <f>+K68</f>
        <v>0</v>
      </c>
    </row>
    <row r="626" spans="1:11" ht="22.8">
      <c r="A626" s="285" t="s">
        <v>55</v>
      </c>
      <c r="B626" s="281">
        <f>+B92</f>
        <v>0</v>
      </c>
      <c r="C626" s="281">
        <f t="shared" ref="C626:J626" si="127">+C92</f>
        <v>0</v>
      </c>
      <c r="D626" s="281">
        <f t="shared" si="127"/>
        <v>0</v>
      </c>
      <c r="E626" s="281">
        <f t="shared" si="127"/>
        <v>0</v>
      </c>
      <c r="F626" s="281">
        <f t="shared" si="127"/>
        <v>0</v>
      </c>
      <c r="G626" s="281">
        <f t="shared" si="127"/>
        <v>0</v>
      </c>
      <c r="H626" s="281">
        <f t="shared" si="127"/>
        <v>124</v>
      </c>
      <c r="I626" s="281">
        <f t="shared" si="127"/>
        <v>0</v>
      </c>
      <c r="J626" s="281">
        <f t="shared" si="127"/>
        <v>0</v>
      </c>
      <c r="K626" s="282">
        <f>+K92</f>
        <v>0</v>
      </c>
    </row>
    <row r="627" spans="1:11" ht="22.8">
      <c r="A627" s="285" t="s">
        <v>56</v>
      </c>
      <c r="B627" s="281">
        <f t="shared" ref="B627:K627" si="128">+B117</f>
        <v>0</v>
      </c>
      <c r="C627" s="281">
        <f t="shared" si="128"/>
        <v>0</v>
      </c>
      <c r="D627" s="281">
        <f t="shared" si="128"/>
        <v>0</v>
      </c>
      <c r="E627" s="281">
        <f t="shared" si="128"/>
        <v>0</v>
      </c>
      <c r="F627" s="298">
        <f t="shared" si="128"/>
        <v>0</v>
      </c>
      <c r="G627" s="281">
        <f t="shared" si="128"/>
        <v>0</v>
      </c>
      <c r="H627" s="281">
        <f t="shared" si="128"/>
        <v>124</v>
      </c>
      <c r="I627" s="298">
        <f t="shared" si="128"/>
        <v>0</v>
      </c>
      <c r="J627" s="281">
        <f t="shared" si="128"/>
        <v>0</v>
      </c>
      <c r="K627" s="282">
        <f t="shared" si="128"/>
        <v>0</v>
      </c>
    </row>
    <row r="628" spans="1:11" ht="22.8">
      <c r="A628" s="285" t="s">
        <v>57</v>
      </c>
      <c r="B628" s="281">
        <f t="shared" ref="B628:K628" si="129">+B142</f>
        <v>0</v>
      </c>
      <c r="C628" s="281">
        <f t="shared" si="129"/>
        <v>0</v>
      </c>
      <c r="D628" s="281">
        <f t="shared" si="129"/>
        <v>0</v>
      </c>
      <c r="E628" s="281">
        <f t="shared" si="129"/>
        <v>0</v>
      </c>
      <c r="F628" s="281">
        <f t="shared" si="129"/>
        <v>0</v>
      </c>
      <c r="G628" s="281">
        <f t="shared" si="129"/>
        <v>0</v>
      </c>
      <c r="H628" s="281">
        <f t="shared" si="129"/>
        <v>124</v>
      </c>
      <c r="I628" s="281">
        <f t="shared" si="129"/>
        <v>0</v>
      </c>
      <c r="J628" s="281">
        <f t="shared" si="129"/>
        <v>0</v>
      </c>
      <c r="K628" s="282">
        <f t="shared" si="129"/>
        <v>0</v>
      </c>
    </row>
    <row r="629" spans="1:11" ht="22.8">
      <c r="A629" s="285" t="s">
        <v>58</v>
      </c>
      <c r="B629" s="281">
        <f>+B167</f>
        <v>0</v>
      </c>
      <c r="C629" s="281">
        <f t="shared" ref="C629:J629" si="130">+C167</f>
        <v>0</v>
      </c>
      <c r="D629" s="281">
        <f t="shared" si="130"/>
        <v>0</v>
      </c>
      <c r="E629" s="281">
        <f t="shared" si="130"/>
        <v>0</v>
      </c>
      <c r="F629" s="281">
        <f t="shared" si="130"/>
        <v>0</v>
      </c>
      <c r="G629" s="281">
        <f t="shared" si="130"/>
        <v>0</v>
      </c>
      <c r="H629" s="281">
        <f t="shared" si="130"/>
        <v>124</v>
      </c>
      <c r="I629" s="281">
        <f t="shared" si="130"/>
        <v>0</v>
      </c>
      <c r="J629" s="281">
        <f t="shared" si="130"/>
        <v>0</v>
      </c>
      <c r="K629" s="282">
        <f>+K167</f>
        <v>0</v>
      </c>
    </row>
    <row r="630" spans="1:11" ht="22.8">
      <c r="A630" s="285" t="s">
        <v>59</v>
      </c>
      <c r="B630" s="287">
        <f>+B193</f>
        <v>0</v>
      </c>
      <c r="C630" s="287">
        <f t="shared" ref="C630:J630" si="131">+C193</f>
        <v>0</v>
      </c>
      <c r="D630" s="287">
        <f t="shared" si="131"/>
        <v>0</v>
      </c>
      <c r="E630" s="287">
        <f t="shared" si="131"/>
        <v>0</v>
      </c>
      <c r="F630" s="287">
        <f t="shared" si="131"/>
        <v>0</v>
      </c>
      <c r="G630" s="287">
        <f t="shared" si="131"/>
        <v>0</v>
      </c>
      <c r="H630" s="287">
        <f t="shared" si="131"/>
        <v>124</v>
      </c>
      <c r="I630" s="287">
        <f t="shared" si="131"/>
        <v>0</v>
      </c>
      <c r="J630" s="287">
        <f t="shared" si="131"/>
        <v>0</v>
      </c>
      <c r="K630" s="287">
        <f>+K193</f>
        <v>0</v>
      </c>
    </row>
    <row r="631" spans="1:11" ht="22.8">
      <c r="A631" s="285" t="s">
        <v>60</v>
      </c>
      <c r="B631" s="273">
        <f t="shared" ref="B631:K631" si="132">+B223</f>
        <v>0</v>
      </c>
      <c r="C631" s="273">
        <f t="shared" si="132"/>
        <v>0</v>
      </c>
      <c r="D631" s="273">
        <f t="shared" si="132"/>
        <v>0</v>
      </c>
      <c r="E631" s="273">
        <f t="shared" si="132"/>
        <v>0</v>
      </c>
      <c r="F631" s="273">
        <f t="shared" si="132"/>
        <v>0</v>
      </c>
      <c r="G631" s="273">
        <f t="shared" si="132"/>
        <v>0</v>
      </c>
      <c r="H631" s="273">
        <f t="shared" si="132"/>
        <v>124</v>
      </c>
      <c r="I631" s="273">
        <f t="shared" si="132"/>
        <v>0</v>
      </c>
      <c r="J631" s="273">
        <f t="shared" si="132"/>
        <v>0</v>
      </c>
      <c r="K631" s="273">
        <f t="shared" si="132"/>
        <v>0</v>
      </c>
    </row>
    <row r="632" spans="1:11" ht="22.8">
      <c r="A632" s="285" t="s">
        <v>61</v>
      </c>
      <c r="B632" s="273">
        <f>+B248</f>
        <v>0</v>
      </c>
      <c r="C632" s="273">
        <f t="shared" ref="C632:J632" si="133">+C248</f>
        <v>0</v>
      </c>
      <c r="D632" s="273">
        <f t="shared" si="133"/>
        <v>0</v>
      </c>
      <c r="E632" s="273">
        <f t="shared" si="133"/>
        <v>0</v>
      </c>
      <c r="F632" s="273">
        <f t="shared" si="133"/>
        <v>0</v>
      </c>
      <c r="G632" s="273">
        <f t="shared" si="133"/>
        <v>0</v>
      </c>
      <c r="H632" s="273">
        <f t="shared" si="133"/>
        <v>124</v>
      </c>
      <c r="I632" s="273">
        <f t="shared" si="133"/>
        <v>0</v>
      </c>
      <c r="J632" s="273">
        <f t="shared" si="133"/>
        <v>0</v>
      </c>
      <c r="K632" s="273">
        <f>+K248</f>
        <v>0</v>
      </c>
    </row>
    <row r="633" spans="1:11" ht="22.8">
      <c r="A633" s="285" t="s">
        <v>62</v>
      </c>
      <c r="B633" s="273">
        <f>+B273</f>
        <v>0</v>
      </c>
      <c r="C633" s="273">
        <f t="shared" ref="C633:J633" si="134">+C273</f>
        <v>0</v>
      </c>
      <c r="D633" s="273">
        <f t="shared" si="134"/>
        <v>0</v>
      </c>
      <c r="E633" s="273">
        <f t="shared" si="134"/>
        <v>0</v>
      </c>
      <c r="F633" s="273">
        <f t="shared" si="134"/>
        <v>0</v>
      </c>
      <c r="G633" s="273">
        <f t="shared" si="134"/>
        <v>0</v>
      </c>
      <c r="H633" s="273">
        <f t="shared" si="134"/>
        <v>124</v>
      </c>
      <c r="I633" s="273">
        <f t="shared" si="134"/>
        <v>0</v>
      </c>
      <c r="J633" s="273">
        <f t="shared" si="134"/>
        <v>0</v>
      </c>
      <c r="K633" s="273">
        <f>+K273</f>
        <v>0</v>
      </c>
    </row>
    <row r="634" spans="1:11" ht="22.8">
      <c r="A634" s="285" t="s">
        <v>63</v>
      </c>
      <c r="B634" s="273">
        <f t="shared" ref="B634:K634" si="135">+B298</f>
        <v>0</v>
      </c>
      <c r="C634" s="273">
        <f t="shared" si="135"/>
        <v>0</v>
      </c>
      <c r="D634" s="273">
        <f t="shared" si="135"/>
        <v>0</v>
      </c>
      <c r="E634" s="273">
        <f t="shared" si="135"/>
        <v>0</v>
      </c>
      <c r="F634" s="273">
        <f t="shared" si="135"/>
        <v>0</v>
      </c>
      <c r="G634" s="273">
        <f t="shared" si="135"/>
        <v>0</v>
      </c>
      <c r="H634" s="273">
        <f t="shared" si="135"/>
        <v>124</v>
      </c>
      <c r="I634" s="273">
        <f t="shared" si="135"/>
        <v>0</v>
      </c>
      <c r="J634" s="273">
        <f t="shared" si="135"/>
        <v>0</v>
      </c>
      <c r="K634" s="273">
        <f t="shared" si="135"/>
        <v>0</v>
      </c>
    </row>
    <row r="635" spans="1:11" ht="22.8">
      <c r="A635" s="285" t="s">
        <v>64</v>
      </c>
      <c r="B635" s="273">
        <f t="shared" ref="B635:K635" si="136">+B324</f>
        <v>0</v>
      </c>
      <c r="C635" s="273">
        <f t="shared" si="136"/>
        <v>0</v>
      </c>
      <c r="D635" s="273">
        <f t="shared" si="136"/>
        <v>0</v>
      </c>
      <c r="E635" s="273">
        <f t="shared" si="136"/>
        <v>0</v>
      </c>
      <c r="F635" s="273">
        <f t="shared" si="136"/>
        <v>0</v>
      </c>
      <c r="G635" s="273">
        <f t="shared" si="136"/>
        <v>0</v>
      </c>
      <c r="H635" s="273">
        <f t="shared" si="136"/>
        <v>124</v>
      </c>
      <c r="I635" s="273">
        <f t="shared" si="136"/>
        <v>0</v>
      </c>
      <c r="J635" s="273">
        <f t="shared" si="136"/>
        <v>0</v>
      </c>
      <c r="K635" s="273">
        <f t="shared" si="136"/>
        <v>0</v>
      </c>
    </row>
    <row r="636" spans="1:11" ht="22.8">
      <c r="A636" s="285" t="s">
        <v>65</v>
      </c>
      <c r="B636" s="273">
        <f>+B349</f>
        <v>0</v>
      </c>
      <c r="C636" s="273">
        <f t="shared" ref="C636:J636" si="137">+C349</f>
        <v>0</v>
      </c>
      <c r="D636" s="273">
        <f t="shared" si="137"/>
        <v>0</v>
      </c>
      <c r="E636" s="273">
        <f t="shared" si="137"/>
        <v>0</v>
      </c>
      <c r="F636" s="273">
        <f t="shared" si="137"/>
        <v>0</v>
      </c>
      <c r="G636" s="273">
        <f t="shared" si="137"/>
        <v>0</v>
      </c>
      <c r="H636" s="273">
        <f t="shared" si="137"/>
        <v>124</v>
      </c>
      <c r="I636" s="273">
        <f t="shared" si="137"/>
        <v>0</v>
      </c>
      <c r="J636" s="273">
        <f t="shared" si="137"/>
        <v>0</v>
      </c>
      <c r="K636" s="273">
        <f>+K349</f>
        <v>0</v>
      </c>
    </row>
    <row r="637" spans="1:11" ht="22.8">
      <c r="A637" s="285" t="s">
        <v>66</v>
      </c>
      <c r="B637" s="273">
        <f t="shared" ref="B637:J637" si="138">+B381</f>
        <v>0</v>
      </c>
      <c r="C637" s="273">
        <f t="shared" si="138"/>
        <v>0</v>
      </c>
      <c r="D637" s="273">
        <f t="shared" si="138"/>
        <v>0</v>
      </c>
      <c r="E637" s="273">
        <f t="shared" si="138"/>
        <v>0</v>
      </c>
      <c r="F637" s="273">
        <f t="shared" si="138"/>
        <v>0</v>
      </c>
      <c r="G637" s="273">
        <f t="shared" si="138"/>
        <v>0</v>
      </c>
      <c r="H637" s="273">
        <f t="shared" si="138"/>
        <v>124</v>
      </c>
      <c r="I637" s="273">
        <f t="shared" si="138"/>
        <v>0</v>
      </c>
      <c r="J637" s="273">
        <f t="shared" si="138"/>
        <v>0</v>
      </c>
      <c r="K637" s="273">
        <v>0</v>
      </c>
    </row>
    <row r="638" spans="1:11" ht="22.8">
      <c r="A638" s="285" t="s">
        <v>67</v>
      </c>
      <c r="B638" s="273">
        <f t="shared" ref="B638:K638" si="139">+B406</f>
        <v>0</v>
      </c>
      <c r="C638" s="273">
        <f t="shared" si="139"/>
        <v>0</v>
      </c>
      <c r="D638" s="273">
        <f t="shared" si="139"/>
        <v>0</v>
      </c>
      <c r="E638" s="273">
        <f t="shared" si="139"/>
        <v>0</v>
      </c>
      <c r="F638" s="273">
        <f t="shared" si="139"/>
        <v>0</v>
      </c>
      <c r="G638" s="273">
        <f t="shared" si="139"/>
        <v>0</v>
      </c>
      <c r="H638" s="273">
        <f t="shared" si="139"/>
        <v>124</v>
      </c>
      <c r="I638" s="273">
        <f t="shared" si="139"/>
        <v>0</v>
      </c>
      <c r="J638" s="273">
        <f t="shared" si="139"/>
        <v>0</v>
      </c>
      <c r="K638" s="273">
        <f t="shared" si="139"/>
        <v>0</v>
      </c>
    </row>
    <row r="639" spans="1:11" ht="22.8">
      <c r="A639" s="285" t="s">
        <v>68</v>
      </c>
      <c r="B639" s="273">
        <f t="shared" ref="B639:K639" si="140">+B431</f>
        <v>0</v>
      </c>
      <c r="C639" s="273">
        <f t="shared" si="140"/>
        <v>0</v>
      </c>
      <c r="D639" s="273">
        <f t="shared" si="140"/>
        <v>0</v>
      </c>
      <c r="E639" s="273">
        <f t="shared" si="140"/>
        <v>0</v>
      </c>
      <c r="F639" s="273">
        <f t="shared" si="140"/>
        <v>0</v>
      </c>
      <c r="G639" s="273">
        <f t="shared" si="140"/>
        <v>0</v>
      </c>
      <c r="H639" s="273">
        <f t="shared" si="140"/>
        <v>124</v>
      </c>
      <c r="I639" s="273">
        <f t="shared" si="140"/>
        <v>0</v>
      </c>
      <c r="J639" s="273">
        <f t="shared" si="140"/>
        <v>0</v>
      </c>
      <c r="K639" s="273">
        <f t="shared" si="140"/>
        <v>0</v>
      </c>
    </row>
    <row r="640" spans="1:11" ht="23.4" thickBot="1">
      <c r="A640" s="288" t="s">
        <v>32</v>
      </c>
      <c r="B640" s="271">
        <f>SUM(B623:B639)</f>
        <v>0</v>
      </c>
      <c r="C640" s="271">
        <f t="shared" ref="C640:J640" si="141">SUM(C623:C639)</f>
        <v>0</v>
      </c>
      <c r="D640" s="271">
        <f t="shared" si="141"/>
        <v>0</v>
      </c>
      <c r="E640" s="271">
        <f>SUM(E623:E639)</f>
        <v>0</v>
      </c>
      <c r="F640" s="271">
        <f>SUM(F623:F639)</f>
        <v>0</v>
      </c>
      <c r="G640" s="271">
        <f>SUM(G623:G639)</f>
        <v>0</v>
      </c>
      <c r="H640" s="272" t="e">
        <f>+K640/G640</f>
        <v>#DIV/0!</v>
      </c>
      <c r="I640" s="271">
        <f t="shared" si="141"/>
        <v>0</v>
      </c>
      <c r="J640" s="271">
        <f t="shared" si="141"/>
        <v>0</v>
      </c>
      <c r="K640" s="272">
        <f>SUM(K623:K639)</f>
        <v>0</v>
      </c>
    </row>
    <row r="641" spans="1:11" ht="22.8">
      <c r="A641" s="1245" t="s">
        <v>371</v>
      </c>
      <c r="B641" s="1245"/>
      <c r="C641" s="1245"/>
      <c r="D641" s="1245"/>
      <c r="E641" s="1245"/>
      <c r="F641" s="1245"/>
      <c r="G641" s="1245"/>
      <c r="H641" s="1245"/>
      <c r="I641" s="1245"/>
      <c r="J641" s="292"/>
      <c r="K641" s="293"/>
    </row>
    <row r="642" spans="1:11" ht="22.8">
      <c r="A642" s="1245" t="s">
        <v>219</v>
      </c>
      <c r="B642" s="1245"/>
      <c r="C642" s="1245"/>
      <c r="D642" s="1245"/>
      <c r="E642" s="1245"/>
      <c r="F642" s="1245"/>
      <c r="G642" s="1245"/>
      <c r="H642" s="1245"/>
      <c r="I642" s="1245"/>
      <c r="J642" s="292"/>
      <c r="K642" s="293"/>
    </row>
    <row r="643" spans="1:11" ht="22.8">
      <c r="A643" s="1245" t="s">
        <v>49</v>
      </c>
      <c r="B643" s="1245"/>
      <c r="C643" s="1245"/>
      <c r="D643" s="1245"/>
      <c r="E643" s="1245"/>
      <c r="F643" s="1245"/>
      <c r="G643" s="1245"/>
      <c r="H643" s="1245"/>
      <c r="I643" s="1245"/>
      <c r="J643" s="292"/>
      <c r="K643" s="293"/>
    </row>
    <row r="644" spans="1:11" ht="22.8">
      <c r="A644" s="1252" t="s">
        <v>219</v>
      </c>
      <c r="B644" s="273"/>
      <c r="C644" s="1249" t="s">
        <v>50</v>
      </c>
      <c r="D644" s="1250"/>
      <c r="E644" s="1250"/>
      <c r="F644" s="1250"/>
      <c r="G644" s="1250"/>
      <c r="H644" s="1251"/>
      <c r="I644" s="273"/>
      <c r="J644" s="294"/>
      <c r="K644" s="295"/>
    </row>
    <row r="645" spans="1:11" ht="22.8">
      <c r="A645" s="1253"/>
      <c r="B645" s="276" t="s">
        <v>2</v>
      </c>
      <c r="C645" s="277" t="s">
        <v>5</v>
      </c>
      <c r="D645" s="278" t="s">
        <v>6</v>
      </c>
      <c r="E645" s="278" t="s">
        <v>7</v>
      </c>
      <c r="F645" s="278" t="s">
        <v>8</v>
      </c>
      <c r="G645" s="278" t="s">
        <v>9</v>
      </c>
      <c r="H645" s="278" t="s">
        <v>10</v>
      </c>
      <c r="I645" s="279" t="s">
        <v>11</v>
      </c>
      <c r="J645" s="280" t="s">
        <v>205</v>
      </c>
      <c r="K645" s="280" t="s">
        <v>204</v>
      </c>
    </row>
    <row r="646" spans="1:11" ht="22.8">
      <c r="A646" s="1253"/>
      <c r="B646" s="276" t="s">
        <v>4</v>
      </c>
      <c r="C646" s="276" t="s">
        <v>13</v>
      </c>
      <c r="D646" s="279" t="s">
        <v>51</v>
      </c>
      <c r="E646" s="279" t="s">
        <v>15</v>
      </c>
      <c r="F646" s="279" t="s">
        <v>16</v>
      </c>
      <c r="G646" s="279" t="s">
        <v>17</v>
      </c>
      <c r="H646" s="279" t="s">
        <v>18</v>
      </c>
      <c r="I646" s="279" t="s">
        <v>19</v>
      </c>
      <c r="J646" s="280" t="s">
        <v>206</v>
      </c>
      <c r="K646" s="275"/>
    </row>
    <row r="647" spans="1:11" ht="22.8">
      <c r="A647" s="1254"/>
      <c r="B647" s="281" t="s">
        <v>12</v>
      </c>
      <c r="C647" s="281" t="s">
        <v>12</v>
      </c>
      <c r="D647" s="282" t="s">
        <v>12</v>
      </c>
      <c r="E647" s="282" t="s">
        <v>12</v>
      </c>
      <c r="F647" s="282" t="s">
        <v>12</v>
      </c>
      <c r="G647" s="282" t="s">
        <v>12</v>
      </c>
      <c r="H647" s="282" t="s">
        <v>20</v>
      </c>
      <c r="I647" s="282" t="s">
        <v>12</v>
      </c>
      <c r="J647" s="283" t="s">
        <v>203</v>
      </c>
      <c r="K647" s="284"/>
    </row>
    <row r="648" spans="1:11" ht="22.8">
      <c r="A648" s="285" t="s">
        <v>52</v>
      </c>
      <c r="B648" s="281">
        <f>+B22</f>
        <v>0</v>
      </c>
      <c r="C648" s="281">
        <f t="shared" ref="C648:K648" si="142">+C22</f>
        <v>0</v>
      </c>
      <c r="D648" s="281">
        <f t="shared" si="142"/>
        <v>0</v>
      </c>
      <c r="E648" s="281">
        <f t="shared" si="142"/>
        <v>0</v>
      </c>
      <c r="F648" s="281">
        <f t="shared" si="142"/>
        <v>0</v>
      </c>
      <c r="G648" s="281">
        <f t="shared" si="142"/>
        <v>0</v>
      </c>
      <c r="H648" s="281">
        <f t="shared" si="142"/>
        <v>142</v>
      </c>
      <c r="I648" s="281">
        <f t="shared" si="142"/>
        <v>0</v>
      </c>
      <c r="J648" s="281">
        <f t="shared" si="142"/>
        <v>0</v>
      </c>
      <c r="K648" s="286">
        <f t="shared" si="142"/>
        <v>0</v>
      </c>
    </row>
    <row r="649" spans="1:11" ht="22.8">
      <c r="A649" s="285" t="s">
        <v>53</v>
      </c>
      <c r="B649" s="281">
        <f>+B49</f>
        <v>0</v>
      </c>
      <c r="C649" s="281"/>
      <c r="D649" s="281"/>
      <c r="E649" s="281"/>
      <c r="F649" s="298"/>
      <c r="G649" s="281"/>
      <c r="H649" s="281"/>
      <c r="I649" s="298"/>
      <c r="J649" s="281"/>
      <c r="K649" s="282"/>
    </row>
    <row r="650" spans="1:11" ht="22.8">
      <c r="A650" s="285" t="s">
        <v>54</v>
      </c>
      <c r="B650" s="281">
        <f>+B74</f>
        <v>0</v>
      </c>
      <c r="C650" s="281">
        <f t="shared" ref="C650:K650" si="143">+C74</f>
        <v>0</v>
      </c>
      <c r="D650" s="281">
        <f t="shared" si="143"/>
        <v>0</v>
      </c>
      <c r="E650" s="281">
        <f t="shared" si="143"/>
        <v>0</v>
      </c>
      <c r="F650" s="281">
        <f t="shared" si="143"/>
        <v>0</v>
      </c>
      <c r="G650" s="281">
        <f t="shared" si="143"/>
        <v>0</v>
      </c>
      <c r="H650" s="281">
        <f t="shared" si="143"/>
        <v>142</v>
      </c>
      <c r="I650" s="281">
        <f t="shared" si="143"/>
        <v>0</v>
      </c>
      <c r="J650" s="281">
        <f t="shared" si="143"/>
        <v>0</v>
      </c>
      <c r="K650" s="282">
        <f t="shared" si="143"/>
        <v>0</v>
      </c>
    </row>
    <row r="651" spans="1:11" ht="22.8">
      <c r="A651" s="285" t="s">
        <v>55</v>
      </c>
      <c r="B651" s="281">
        <f>+B98</f>
        <v>0</v>
      </c>
      <c r="C651" s="281">
        <f t="shared" ref="C651:K651" si="144">+C98</f>
        <v>0</v>
      </c>
      <c r="D651" s="281">
        <f t="shared" si="144"/>
        <v>0</v>
      </c>
      <c r="E651" s="281">
        <f t="shared" si="144"/>
        <v>0</v>
      </c>
      <c r="F651" s="281">
        <f t="shared" si="144"/>
        <v>0</v>
      </c>
      <c r="G651" s="281">
        <f t="shared" si="144"/>
        <v>0</v>
      </c>
      <c r="H651" s="281">
        <f t="shared" si="144"/>
        <v>142</v>
      </c>
      <c r="I651" s="281">
        <f t="shared" si="144"/>
        <v>0</v>
      </c>
      <c r="J651" s="281">
        <f t="shared" si="144"/>
        <v>0</v>
      </c>
      <c r="K651" s="282">
        <f t="shared" si="144"/>
        <v>0</v>
      </c>
    </row>
    <row r="652" spans="1:11" ht="22.8">
      <c r="A652" s="285" t="s">
        <v>56</v>
      </c>
      <c r="B652" s="281">
        <f>+B123</f>
        <v>0</v>
      </c>
      <c r="C652" s="281">
        <f t="shared" ref="C652:K652" si="145">+C123</f>
        <v>0</v>
      </c>
      <c r="D652" s="281">
        <f t="shared" si="145"/>
        <v>0</v>
      </c>
      <c r="E652" s="281">
        <f t="shared" si="145"/>
        <v>0</v>
      </c>
      <c r="F652" s="281">
        <f t="shared" si="145"/>
        <v>0</v>
      </c>
      <c r="G652" s="281">
        <f t="shared" si="145"/>
        <v>0</v>
      </c>
      <c r="H652" s="281">
        <f t="shared" si="145"/>
        <v>142</v>
      </c>
      <c r="I652" s="281">
        <f t="shared" si="145"/>
        <v>0</v>
      </c>
      <c r="J652" s="281">
        <f t="shared" si="145"/>
        <v>0</v>
      </c>
      <c r="K652" s="282">
        <f t="shared" si="145"/>
        <v>0</v>
      </c>
    </row>
    <row r="653" spans="1:11" ht="22.8">
      <c r="A653" s="285" t="s">
        <v>57</v>
      </c>
      <c r="B653" s="281">
        <f>+B148</f>
        <v>0</v>
      </c>
      <c r="C653" s="281">
        <f t="shared" ref="C653:J653" si="146">+C148</f>
        <v>0</v>
      </c>
      <c r="D653" s="281">
        <f t="shared" si="146"/>
        <v>0</v>
      </c>
      <c r="E653" s="281">
        <f t="shared" si="146"/>
        <v>0</v>
      </c>
      <c r="F653" s="281">
        <f t="shared" si="146"/>
        <v>0</v>
      </c>
      <c r="G653" s="281">
        <f t="shared" si="146"/>
        <v>0</v>
      </c>
      <c r="H653" s="281">
        <f t="shared" si="146"/>
        <v>142</v>
      </c>
      <c r="I653" s="281">
        <f t="shared" si="146"/>
        <v>0</v>
      </c>
      <c r="J653" s="281">
        <f t="shared" si="146"/>
        <v>0</v>
      </c>
      <c r="K653" s="282">
        <f>+H653*G653</f>
        <v>0</v>
      </c>
    </row>
    <row r="654" spans="1:11" ht="22.8">
      <c r="A654" s="285" t="s">
        <v>58</v>
      </c>
      <c r="B654" s="281">
        <f>+B173</f>
        <v>0</v>
      </c>
      <c r="C654" s="281">
        <f t="shared" ref="C654:J654" si="147">+C173</f>
        <v>0</v>
      </c>
      <c r="D654" s="281">
        <f t="shared" si="147"/>
        <v>0</v>
      </c>
      <c r="E654" s="281">
        <f t="shared" si="147"/>
        <v>0</v>
      </c>
      <c r="F654" s="281">
        <f t="shared" si="147"/>
        <v>0</v>
      </c>
      <c r="G654" s="281">
        <f t="shared" si="147"/>
        <v>0</v>
      </c>
      <c r="H654" s="281">
        <f t="shared" si="147"/>
        <v>142</v>
      </c>
      <c r="I654" s="281">
        <f t="shared" si="147"/>
        <v>0</v>
      </c>
      <c r="J654" s="281">
        <f t="shared" si="147"/>
        <v>0</v>
      </c>
      <c r="K654" s="282">
        <f>+H654*G654</f>
        <v>0</v>
      </c>
    </row>
    <row r="655" spans="1:11" ht="22.8">
      <c r="A655" s="285" t="s">
        <v>59</v>
      </c>
      <c r="B655" s="287">
        <f>+B199</f>
        <v>0</v>
      </c>
      <c r="C655" s="287">
        <f t="shared" ref="C655:K655" si="148">+C199</f>
        <v>0</v>
      </c>
      <c r="D655" s="287">
        <f t="shared" si="148"/>
        <v>0</v>
      </c>
      <c r="E655" s="287">
        <f t="shared" si="148"/>
        <v>0</v>
      </c>
      <c r="F655" s="287">
        <f t="shared" si="148"/>
        <v>0</v>
      </c>
      <c r="G655" s="287">
        <f t="shared" si="148"/>
        <v>0</v>
      </c>
      <c r="H655" s="287">
        <f t="shared" si="148"/>
        <v>142</v>
      </c>
      <c r="I655" s="287">
        <f t="shared" si="148"/>
        <v>0</v>
      </c>
      <c r="J655" s="287">
        <f t="shared" si="148"/>
        <v>0</v>
      </c>
      <c r="K655" s="287">
        <f t="shared" si="148"/>
        <v>0</v>
      </c>
    </row>
    <row r="656" spans="1:11" ht="22.8">
      <c r="A656" s="285" t="s">
        <v>60</v>
      </c>
      <c r="B656" s="273">
        <f>+B229</f>
        <v>0</v>
      </c>
      <c r="C656" s="273">
        <f t="shared" ref="C656:J656" si="149">+C229</f>
        <v>0</v>
      </c>
      <c r="D656" s="273">
        <f t="shared" si="149"/>
        <v>0</v>
      </c>
      <c r="E656" s="273">
        <f t="shared" si="149"/>
        <v>0</v>
      </c>
      <c r="F656" s="273">
        <f t="shared" si="149"/>
        <v>0</v>
      </c>
      <c r="G656" s="273">
        <f t="shared" si="149"/>
        <v>0</v>
      </c>
      <c r="H656" s="273">
        <f t="shared" si="149"/>
        <v>142</v>
      </c>
      <c r="I656" s="273">
        <f t="shared" si="149"/>
        <v>0</v>
      </c>
      <c r="J656" s="273">
        <f t="shared" si="149"/>
        <v>0</v>
      </c>
      <c r="K656" s="273">
        <f>+H656*G656</f>
        <v>0</v>
      </c>
    </row>
    <row r="657" spans="1:11" ht="22.8">
      <c r="A657" s="285" t="s">
        <v>61</v>
      </c>
      <c r="B657" s="273">
        <f>+B255</f>
        <v>0</v>
      </c>
      <c r="C657" s="273">
        <f t="shared" ref="C657:J657" si="150">+C255</f>
        <v>0</v>
      </c>
      <c r="D657" s="273">
        <f t="shared" si="150"/>
        <v>0</v>
      </c>
      <c r="E657" s="273">
        <f t="shared" si="150"/>
        <v>0</v>
      </c>
      <c r="F657" s="273">
        <f t="shared" si="150"/>
        <v>0</v>
      </c>
      <c r="G657" s="273">
        <f t="shared" si="150"/>
        <v>0</v>
      </c>
      <c r="H657" s="273">
        <f t="shared" si="150"/>
        <v>142</v>
      </c>
      <c r="I657" s="273">
        <f t="shared" si="150"/>
        <v>0</v>
      </c>
      <c r="J657" s="273">
        <f t="shared" si="150"/>
        <v>0</v>
      </c>
      <c r="K657" s="273"/>
    </row>
    <row r="658" spans="1:11" ht="22.8">
      <c r="A658" s="285" t="s">
        <v>62</v>
      </c>
      <c r="B658" s="273">
        <f>+B279</f>
        <v>36</v>
      </c>
      <c r="C658" s="273">
        <f t="shared" ref="C658:K658" si="151">+C279</f>
        <v>0</v>
      </c>
      <c r="D658" s="273">
        <f t="shared" si="151"/>
        <v>0</v>
      </c>
      <c r="E658" s="273">
        <f t="shared" si="151"/>
        <v>0</v>
      </c>
      <c r="F658" s="273">
        <f t="shared" si="151"/>
        <v>0</v>
      </c>
      <c r="G658" s="273">
        <f t="shared" si="151"/>
        <v>36</v>
      </c>
      <c r="H658" s="273">
        <f t="shared" si="151"/>
        <v>142</v>
      </c>
      <c r="I658" s="273">
        <f t="shared" si="151"/>
        <v>0</v>
      </c>
      <c r="J658" s="273">
        <f t="shared" si="151"/>
        <v>12</v>
      </c>
      <c r="K658" s="273">
        <f t="shared" si="151"/>
        <v>5112</v>
      </c>
    </row>
    <row r="659" spans="1:11" ht="22.8">
      <c r="A659" s="285" t="s">
        <v>63</v>
      </c>
      <c r="B659" s="273">
        <f>+B304</f>
        <v>0</v>
      </c>
      <c r="C659" s="273">
        <f t="shared" ref="C659:J659" si="152">+C304</f>
        <v>0</v>
      </c>
      <c r="D659" s="273">
        <f t="shared" si="152"/>
        <v>0</v>
      </c>
      <c r="E659" s="273">
        <f t="shared" si="152"/>
        <v>0</v>
      </c>
      <c r="F659" s="273">
        <f t="shared" si="152"/>
        <v>0</v>
      </c>
      <c r="G659" s="273">
        <f t="shared" si="152"/>
        <v>0</v>
      </c>
      <c r="H659" s="273">
        <f t="shared" si="152"/>
        <v>142</v>
      </c>
      <c r="I659" s="273">
        <f t="shared" si="152"/>
        <v>0</v>
      </c>
      <c r="J659" s="273">
        <f t="shared" si="152"/>
        <v>0</v>
      </c>
      <c r="K659" s="273"/>
    </row>
    <row r="660" spans="1:11" ht="22.8">
      <c r="A660" s="285" t="s">
        <v>64</v>
      </c>
      <c r="B660" s="273">
        <f>+B330</f>
        <v>0</v>
      </c>
      <c r="C660" s="273">
        <f t="shared" ref="C660:J660" si="153">+C330</f>
        <v>0</v>
      </c>
      <c r="D660" s="273">
        <f t="shared" si="153"/>
        <v>0</v>
      </c>
      <c r="E660" s="273">
        <f t="shared" si="153"/>
        <v>0</v>
      </c>
      <c r="F660" s="273">
        <f t="shared" si="153"/>
        <v>0</v>
      </c>
      <c r="G660" s="273">
        <f t="shared" si="153"/>
        <v>0</v>
      </c>
      <c r="H660" s="273">
        <f t="shared" si="153"/>
        <v>142</v>
      </c>
      <c r="I660" s="273">
        <f t="shared" si="153"/>
        <v>0</v>
      </c>
      <c r="J660" s="273">
        <f t="shared" si="153"/>
        <v>0</v>
      </c>
      <c r="K660" s="273">
        <f>+H660*G660</f>
        <v>0</v>
      </c>
    </row>
    <row r="661" spans="1:11" ht="22.8">
      <c r="A661" s="285" t="s">
        <v>65</v>
      </c>
      <c r="B661" s="273">
        <f>+B350</f>
        <v>0</v>
      </c>
      <c r="C661" s="273">
        <f t="shared" ref="C661:J661" si="154">+C350</f>
        <v>0</v>
      </c>
      <c r="D661" s="273">
        <f t="shared" si="154"/>
        <v>0</v>
      </c>
      <c r="E661" s="273">
        <f t="shared" si="154"/>
        <v>0</v>
      </c>
      <c r="F661" s="273">
        <f t="shared" si="154"/>
        <v>0</v>
      </c>
      <c r="G661" s="273">
        <f t="shared" si="154"/>
        <v>0</v>
      </c>
      <c r="H661" s="273">
        <f t="shared" si="154"/>
        <v>142</v>
      </c>
      <c r="I661" s="273">
        <f t="shared" si="154"/>
        <v>0</v>
      </c>
      <c r="J661" s="273">
        <f t="shared" si="154"/>
        <v>0</v>
      </c>
      <c r="K661" s="273">
        <f>+H661*G661</f>
        <v>0</v>
      </c>
    </row>
    <row r="662" spans="1:11" ht="22.8">
      <c r="A662" s="285" t="s">
        <v>66</v>
      </c>
      <c r="B662" s="273">
        <f>+B387</f>
        <v>0</v>
      </c>
      <c r="C662" s="273">
        <f t="shared" ref="C662:K662" si="155">+C387</f>
        <v>0</v>
      </c>
      <c r="D662" s="273"/>
      <c r="E662" s="273">
        <f t="shared" si="155"/>
        <v>0</v>
      </c>
      <c r="F662" s="273">
        <f t="shared" si="155"/>
        <v>0</v>
      </c>
      <c r="G662" s="273">
        <f t="shared" si="155"/>
        <v>0</v>
      </c>
      <c r="H662" s="273">
        <f t="shared" si="155"/>
        <v>142</v>
      </c>
      <c r="I662" s="273">
        <f t="shared" si="155"/>
        <v>0</v>
      </c>
      <c r="J662" s="273">
        <f t="shared" si="155"/>
        <v>0</v>
      </c>
      <c r="K662" s="273">
        <f t="shared" si="155"/>
        <v>0</v>
      </c>
    </row>
    <row r="663" spans="1:11" ht="22.8">
      <c r="A663" s="285" t="s">
        <v>67</v>
      </c>
      <c r="B663" s="273">
        <f>+B412</f>
        <v>0</v>
      </c>
      <c r="C663" s="273">
        <f t="shared" ref="C663:I663" si="156">+C412</f>
        <v>0</v>
      </c>
      <c r="D663" s="273">
        <f t="shared" si="156"/>
        <v>0</v>
      </c>
      <c r="E663" s="273">
        <f t="shared" si="156"/>
        <v>0</v>
      </c>
      <c r="F663" s="273">
        <f t="shared" si="156"/>
        <v>0</v>
      </c>
      <c r="G663" s="273">
        <f t="shared" si="156"/>
        <v>0</v>
      </c>
      <c r="H663" s="273">
        <f t="shared" si="156"/>
        <v>142</v>
      </c>
      <c r="I663" s="273">
        <f t="shared" si="156"/>
        <v>0</v>
      </c>
      <c r="J663" s="273">
        <f>+J412</f>
        <v>0</v>
      </c>
      <c r="K663" s="273"/>
    </row>
    <row r="664" spans="1:11" ht="22.8">
      <c r="A664" s="285" t="s">
        <v>68</v>
      </c>
      <c r="B664" s="273">
        <f>+B437</f>
        <v>0</v>
      </c>
      <c r="C664" s="273">
        <f t="shared" ref="C664:I664" si="157">+C437</f>
        <v>0</v>
      </c>
      <c r="D664" s="273">
        <f t="shared" si="157"/>
        <v>0</v>
      </c>
      <c r="E664" s="273">
        <f t="shared" si="157"/>
        <v>0</v>
      </c>
      <c r="F664" s="273">
        <f t="shared" si="157"/>
        <v>0</v>
      </c>
      <c r="G664" s="273">
        <f t="shared" si="157"/>
        <v>0</v>
      </c>
      <c r="H664" s="273">
        <f t="shared" si="157"/>
        <v>142</v>
      </c>
      <c r="I664" s="273">
        <f t="shared" si="157"/>
        <v>0</v>
      </c>
      <c r="J664" s="273">
        <f>+J437</f>
        <v>0</v>
      </c>
      <c r="K664" s="273"/>
    </row>
    <row r="665" spans="1:11" ht="23.4" thickBot="1">
      <c r="A665" s="288" t="s">
        <v>32</v>
      </c>
      <c r="B665" s="271">
        <f>SUM(B648:B664)</f>
        <v>36</v>
      </c>
      <c r="C665" s="271">
        <f t="shared" ref="C665:J665" si="158">SUM(C648:C664)</f>
        <v>0</v>
      </c>
      <c r="D665" s="271">
        <f t="shared" si="158"/>
        <v>0</v>
      </c>
      <c r="E665" s="271">
        <f>SUM(E648:E664)</f>
        <v>0</v>
      </c>
      <c r="F665" s="271">
        <f>SUM(F648:F664)</f>
        <v>0</v>
      </c>
      <c r="G665" s="271">
        <f>SUM(G648:G664)</f>
        <v>36</v>
      </c>
      <c r="H665" s="272">
        <f>+K665/G665</f>
        <v>142</v>
      </c>
      <c r="I665" s="271">
        <f t="shared" si="158"/>
        <v>0</v>
      </c>
      <c r="J665" s="271">
        <f t="shared" si="158"/>
        <v>12</v>
      </c>
      <c r="K665" s="272">
        <f>SUM(K648:K664)</f>
        <v>5112</v>
      </c>
    </row>
    <row r="666" spans="1:11" ht="22.8">
      <c r="A666" s="1245" t="s">
        <v>371</v>
      </c>
      <c r="B666" s="1245"/>
      <c r="C666" s="1245"/>
      <c r="D666" s="1245"/>
      <c r="E666" s="1245"/>
      <c r="F666" s="1245"/>
      <c r="G666" s="1245"/>
      <c r="H666" s="1245"/>
      <c r="I666" s="1245"/>
      <c r="J666" s="292"/>
      <c r="K666" s="293"/>
    </row>
    <row r="667" spans="1:11" ht="22.8">
      <c r="A667" s="1245" t="s">
        <v>27</v>
      </c>
      <c r="B667" s="1245"/>
      <c r="C667" s="1245"/>
      <c r="D667" s="1245"/>
      <c r="E667" s="1245"/>
      <c r="F667" s="1245"/>
      <c r="G667" s="1245"/>
      <c r="H667" s="1245"/>
      <c r="I667" s="1245"/>
      <c r="J667" s="292"/>
      <c r="K667" s="293"/>
    </row>
    <row r="668" spans="1:11" ht="22.8">
      <c r="A668" s="1245" t="s">
        <v>49</v>
      </c>
      <c r="B668" s="1245"/>
      <c r="C668" s="1245"/>
      <c r="D668" s="1245"/>
      <c r="E668" s="1245"/>
      <c r="F668" s="1245"/>
      <c r="G668" s="1245"/>
      <c r="H668" s="1245"/>
      <c r="I668" s="1245"/>
      <c r="J668" s="292"/>
      <c r="K668" s="293"/>
    </row>
    <row r="669" spans="1:11" ht="22.8">
      <c r="A669" s="1252" t="s">
        <v>27</v>
      </c>
      <c r="B669" s="273"/>
      <c r="C669" s="1249" t="s">
        <v>50</v>
      </c>
      <c r="D669" s="1250"/>
      <c r="E669" s="1250"/>
      <c r="F669" s="1250"/>
      <c r="G669" s="1250"/>
      <c r="H669" s="1251"/>
      <c r="I669" s="273"/>
      <c r="J669" s="294"/>
      <c r="K669" s="295"/>
    </row>
    <row r="670" spans="1:11" ht="22.8">
      <c r="A670" s="1253"/>
      <c r="B670" s="276" t="s">
        <v>2</v>
      </c>
      <c r="C670" s="277" t="s">
        <v>5</v>
      </c>
      <c r="D670" s="278" t="s">
        <v>6</v>
      </c>
      <c r="E670" s="278" t="s">
        <v>7</v>
      </c>
      <c r="F670" s="278" t="s">
        <v>8</v>
      </c>
      <c r="G670" s="278" t="s">
        <v>9</v>
      </c>
      <c r="H670" s="278" t="s">
        <v>10</v>
      </c>
      <c r="I670" s="279" t="s">
        <v>11</v>
      </c>
      <c r="J670" s="280" t="s">
        <v>205</v>
      </c>
      <c r="K670" s="280" t="s">
        <v>204</v>
      </c>
    </row>
    <row r="671" spans="1:11" ht="22.8">
      <c r="A671" s="1253"/>
      <c r="B671" s="276" t="s">
        <v>4</v>
      </c>
      <c r="C671" s="276" t="s">
        <v>13</v>
      </c>
      <c r="D671" s="279" t="s">
        <v>51</v>
      </c>
      <c r="E671" s="279" t="s">
        <v>15</v>
      </c>
      <c r="F671" s="279" t="s">
        <v>16</v>
      </c>
      <c r="G671" s="279" t="s">
        <v>17</v>
      </c>
      <c r="H671" s="279" t="s">
        <v>18</v>
      </c>
      <c r="I671" s="279" t="s">
        <v>19</v>
      </c>
      <c r="J671" s="280" t="s">
        <v>206</v>
      </c>
      <c r="K671" s="275"/>
    </row>
    <row r="672" spans="1:11" ht="22.8">
      <c r="A672" s="1254"/>
      <c r="B672" s="281" t="s">
        <v>12</v>
      </c>
      <c r="C672" s="281" t="s">
        <v>12</v>
      </c>
      <c r="D672" s="282" t="s">
        <v>12</v>
      </c>
      <c r="E672" s="282" t="s">
        <v>12</v>
      </c>
      <c r="F672" s="282" t="s">
        <v>12</v>
      </c>
      <c r="G672" s="282" t="s">
        <v>12</v>
      </c>
      <c r="H672" s="282" t="s">
        <v>20</v>
      </c>
      <c r="I672" s="282" t="s">
        <v>12</v>
      </c>
      <c r="J672" s="283" t="s">
        <v>203</v>
      </c>
      <c r="K672" s="284"/>
    </row>
    <row r="673" spans="1:11" ht="22.8">
      <c r="A673" s="285" t="s">
        <v>52</v>
      </c>
      <c r="B673" s="281">
        <f t="shared" ref="B673:J673" si="159">+B18</f>
        <v>0</v>
      </c>
      <c r="C673" s="281">
        <f t="shared" si="159"/>
        <v>0</v>
      </c>
      <c r="D673" s="281">
        <f t="shared" si="159"/>
        <v>0</v>
      </c>
      <c r="E673" s="281">
        <f t="shared" si="159"/>
        <v>0</v>
      </c>
      <c r="F673" s="281">
        <f t="shared" si="159"/>
        <v>0</v>
      </c>
      <c r="G673" s="281">
        <f t="shared" si="159"/>
        <v>0</v>
      </c>
      <c r="H673" s="281">
        <f t="shared" si="159"/>
        <v>2900</v>
      </c>
      <c r="I673" s="281">
        <f t="shared" si="159"/>
        <v>0</v>
      </c>
      <c r="J673" s="281">
        <f t="shared" si="159"/>
        <v>0</v>
      </c>
      <c r="K673" s="286">
        <f>+G673*H673</f>
        <v>0</v>
      </c>
    </row>
    <row r="674" spans="1:11" ht="22.8">
      <c r="A674" s="285" t="s">
        <v>53</v>
      </c>
      <c r="B674" s="281">
        <f t="shared" ref="B674:J674" si="160">+B45</f>
        <v>0</v>
      </c>
      <c r="C674" s="281">
        <f t="shared" si="160"/>
        <v>0</v>
      </c>
      <c r="D674" s="281">
        <f t="shared" si="160"/>
        <v>0</v>
      </c>
      <c r="E674" s="281">
        <f t="shared" si="160"/>
        <v>0</v>
      </c>
      <c r="F674" s="281">
        <f t="shared" si="160"/>
        <v>0</v>
      </c>
      <c r="G674" s="281">
        <f t="shared" si="160"/>
        <v>0</v>
      </c>
      <c r="H674" s="281">
        <f t="shared" si="160"/>
        <v>2900</v>
      </c>
      <c r="I674" s="281">
        <f t="shared" si="160"/>
        <v>0</v>
      </c>
      <c r="J674" s="281">
        <f t="shared" si="160"/>
        <v>0</v>
      </c>
      <c r="K674" s="282">
        <f t="shared" ref="K674:K689" si="161">+G674*H674</f>
        <v>0</v>
      </c>
    </row>
    <row r="675" spans="1:11" ht="22.8">
      <c r="A675" s="285" t="s">
        <v>54</v>
      </c>
      <c r="B675" s="281">
        <f t="shared" ref="B675:J675" si="162">+B70</f>
        <v>2</v>
      </c>
      <c r="C675" s="281">
        <f t="shared" si="162"/>
        <v>7</v>
      </c>
      <c r="D675" s="281">
        <f t="shared" si="162"/>
        <v>0</v>
      </c>
      <c r="E675" s="281">
        <f t="shared" si="162"/>
        <v>0</v>
      </c>
      <c r="F675" s="281">
        <f t="shared" si="162"/>
        <v>0</v>
      </c>
      <c r="G675" s="281">
        <f t="shared" si="162"/>
        <v>0</v>
      </c>
      <c r="H675" s="281">
        <f t="shared" si="162"/>
        <v>2900</v>
      </c>
      <c r="I675" s="281">
        <f t="shared" si="162"/>
        <v>9</v>
      </c>
      <c r="J675" s="281">
        <f t="shared" si="162"/>
        <v>0</v>
      </c>
      <c r="K675" s="282">
        <f t="shared" si="161"/>
        <v>0</v>
      </c>
    </row>
    <row r="676" spans="1:11" ht="22.8">
      <c r="A676" s="285" t="s">
        <v>55</v>
      </c>
      <c r="B676" s="281">
        <f t="shared" ref="B676:J676" si="163">+B94</f>
        <v>150</v>
      </c>
      <c r="C676" s="281">
        <f t="shared" si="163"/>
        <v>0</v>
      </c>
      <c r="D676" s="281">
        <f t="shared" si="163"/>
        <v>0</v>
      </c>
      <c r="E676" s="281">
        <f t="shared" si="163"/>
        <v>0</v>
      </c>
      <c r="F676" s="281">
        <f t="shared" si="163"/>
        <v>0</v>
      </c>
      <c r="G676" s="281">
        <f t="shared" si="163"/>
        <v>0</v>
      </c>
      <c r="H676" s="281">
        <f t="shared" si="163"/>
        <v>2900</v>
      </c>
      <c r="I676" s="281">
        <f t="shared" si="163"/>
        <v>150</v>
      </c>
      <c r="J676" s="281">
        <f t="shared" si="163"/>
        <v>96</v>
      </c>
      <c r="K676" s="282">
        <f t="shared" si="161"/>
        <v>0</v>
      </c>
    </row>
    <row r="677" spans="1:11" ht="22.8">
      <c r="A677" s="285" t="s">
        <v>56</v>
      </c>
      <c r="B677" s="281">
        <f t="shared" ref="B677:J677" si="164">+B119</f>
        <v>10</v>
      </c>
      <c r="C677" s="281">
        <f t="shared" si="164"/>
        <v>0</v>
      </c>
      <c r="D677" s="281">
        <f t="shared" si="164"/>
        <v>0</v>
      </c>
      <c r="E677" s="281">
        <f t="shared" si="164"/>
        <v>0</v>
      </c>
      <c r="F677" s="281">
        <f t="shared" si="164"/>
        <v>0</v>
      </c>
      <c r="G677" s="281">
        <f t="shared" si="164"/>
        <v>0</v>
      </c>
      <c r="H677" s="281">
        <f t="shared" si="164"/>
        <v>2900</v>
      </c>
      <c r="I677" s="281">
        <f t="shared" si="164"/>
        <v>10</v>
      </c>
      <c r="J677" s="281">
        <f t="shared" si="164"/>
        <v>5</v>
      </c>
      <c r="K677" s="282">
        <f t="shared" si="161"/>
        <v>0</v>
      </c>
    </row>
    <row r="678" spans="1:11" ht="22.8">
      <c r="A678" s="285" t="s">
        <v>57</v>
      </c>
      <c r="B678" s="281">
        <f t="shared" ref="B678:J678" si="165">+B144</f>
        <v>14</v>
      </c>
      <c r="C678" s="281">
        <f t="shared" si="165"/>
        <v>0</v>
      </c>
      <c r="D678" s="281">
        <f t="shared" si="165"/>
        <v>0</v>
      </c>
      <c r="E678" s="281">
        <f t="shared" si="165"/>
        <v>0</v>
      </c>
      <c r="F678" s="281">
        <f t="shared" si="165"/>
        <v>0</v>
      </c>
      <c r="G678" s="281">
        <f t="shared" si="165"/>
        <v>0</v>
      </c>
      <c r="H678" s="281">
        <f t="shared" si="165"/>
        <v>2900</v>
      </c>
      <c r="I678" s="281">
        <f t="shared" si="165"/>
        <v>14</v>
      </c>
      <c r="J678" s="281">
        <f t="shared" si="165"/>
        <v>6</v>
      </c>
      <c r="K678" s="282">
        <f t="shared" si="161"/>
        <v>0</v>
      </c>
    </row>
    <row r="679" spans="1:11" ht="22.8">
      <c r="A679" s="285" t="s">
        <v>58</v>
      </c>
      <c r="B679" s="281">
        <f t="shared" ref="B679:J679" si="166">+B169</f>
        <v>83</v>
      </c>
      <c r="C679" s="281">
        <f t="shared" si="166"/>
        <v>5</v>
      </c>
      <c r="D679" s="281">
        <f t="shared" si="166"/>
        <v>0</v>
      </c>
      <c r="E679" s="281">
        <f t="shared" si="166"/>
        <v>0</v>
      </c>
      <c r="F679" s="281">
        <f t="shared" si="166"/>
        <v>0</v>
      </c>
      <c r="G679" s="281">
        <f t="shared" si="166"/>
        <v>0</v>
      </c>
      <c r="H679" s="281">
        <f t="shared" si="166"/>
        <v>2900</v>
      </c>
      <c r="I679" s="281">
        <f t="shared" si="166"/>
        <v>88</v>
      </c>
      <c r="J679" s="281">
        <f t="shared" si="166"/>
        <v>108</v>
      </c>
      <c r="K679" s="282">
        <f t="shared" si="161"/>
        <v>0</v>
      </c>
    </row>
    <row r="680" spans="1:11" ht="22.8">
      <c r="A680" s="285" t="s">
        <v>59</v>
      </c>
      <c r="B680" s="287">
        <f t="shared" ref="B680:J680" si="167">+B195</f>
        <v>230</v>
      </c>
      <c r="C680" s="287">
        <f t="shared" si="167"/>
        <v>3</v>
      </c>
      <c r="D680" s="287">
        <f t="shared" si="167"/>
        <v>0</v>
      </c>
      <c r="E680" s="287">
        <f t="shared" si="167"/>
        <v>0</v>
      </c>
      <c r="F680" s="287">
        <f t="shared" si="167"/>
        <v>0</v>
      </c>
      <c r="G680" s="287">
        <f t="shared" si="167"/>
        <v>0</v>
      </c>
      <c r="H680" s="287">
        <f t="shared" si="167"/>
        <v>2900</v>
      </c>
      <c r="I680" s="287">
        <f t="shared" si="167"/>
        <v>233</v>
      </c>
      <c r="J680" s="287">
        <f t="shared" si="167"/>
        <v>62</v>
      </c>
      <c r="K680" s="282">
        <f t="shared" si="161"/>
        <v>0</v>
      </c>
    </row>
    <row r="681" spans="1:11" ht="22.8">
      <c r="A681" s="285" t="s">
        <v>60</v>
      </c>
      <c r="B681" s="273">
        <f t="shared" ref="B681:J681" si="168">+B225</f>
        <v>16</v>
      </c>
      <c r="C681" s="273">
        <f t="shared" si="168"/>
        <v>0</v>
      </c>
      <c r="D681" s="273">
        <f t="shared" si="168"/>
        <v>0</v>
      </c>
      <c r="E681" s="273">
        <f t="shared" si="168"/>
        <v>0</v>
      </c>
      <c r="F681" s="273">
        <f t="shared" si="168"/>
        <v>0</v>
      </c>
      <c r="G681" s="273">
        <f t="shared" si="168"/>
        <v>0</v>
      </c>
      <c r="H681" s="273">
        <f t="shared" si="168"/>
        <v>2900</v>
      </c>
      <c r="I681" s="273">
        <f t="shared" si="168"/>
        <v>16</v>
      </c>
      <c r="J681" s="273">
        <f t="shared" si="168"/>
        <v>26</v>
      </c>
      <c r="K681" s="282">
        <f t="shared" si="161"/>
        <v>0</v>
      </c>
    </row>
    <row r="682" spans="1:11" ht="22.8">
      <c r="A682" s="285" t="s">
        <v>61</v>
      </c>
      <c r="B682" s="273">
        <f t="shared" ref="B682:J682" si="169">+B251</f>
        <v>0</v>
      </c>
      <c r="C682" s="273">
        <f t="shared" si="169"/>
        <v>0</v>
      </c>
      <c r="D682" s="273">
        <f t="shared" si="169"/>
        <v>0</v>
      </c>
      <c r="E682" s="273">
        <f t="shared" si="169"/>
        <v>0</v>
      </c>
      <c r="F682" s="273">
        <f t="shared" si="169"/>
        <v>0</v>
      </c>
      <c r="G682" s="273">
        <f t="shared" si="169"/>
        <v>0</v>
      </c>
      <c r="H682" s="273">
        <f t="shared" si="169"/>
        <v>2900</v>
      </c>
      <c r="I682" s="273">
        <f t="shared" si="169"/>
        <v>0</v>
      </c>
      <c r="J682" s="273">
        <f t="shared" si="169"/>
        <v>0</v>
      </c>
      <c r="K682" s="282">
        <f t="shared" si="161"/>
        <v>0</v>
      </c>
    </row>
    <row r="683" spans="1:11" ht="22.8">
      <c r="A683" s="285" t="s">
        <v>62</v>
      </c>
      <c r="B683" s="273">
        <f t="shared" ref="B683:J683" si="170">+B275</f>
        <v>0</v>
      </c>
      <c r="C683" s="273">
        <f t="shared" si="170"/>
        <v>0</v>
      </c>
      <c r="D683" s="273">
        <f t="shared" si="170"/>
        <v>0</v>
      </c>
      <c r="E683" s="273">
        <f t="shared" si="170"/>
        <v>0</v>
      </c>
      <c r="F683" s="273">
        <f t="shared" si="170"/>
        <v>0</v>
      </c>
      <c r="G683" s="273">
        <f t="shared" si="170"/>
        <v>0</v>
      </c>
      <c r="H683" s="273">
        <f t="shared" si="170"/>
        <v>2900</v>
      </c>
      <c r="I683" s="273">
        <f t="shared" si="170"/>
        <v>0</v>
      </c>
      <c r="J683" s="273">
        <f t="shared" si="170"/>
        <v>33</v>
      </c>
      <c r="K683" s="282">
        <f t="shared" si="161"/>
        <v>0</v>
      </c>
    </row>
    <row r="684" spans="1:11" ht="22.8">
      <c r="A684" s="285" t="s">
        <v>63</v>
      </c>
      <c r="B684" s="273">
        <f t="shared" ref="B684:J684" si="171">+B300</f>
        <v>0</v>
      </c>
      <c r="C684" s="273">
        <f t="shared" si="171"/>
        <v>0</v>
      </c>
      <c r="D684" s="273">
        <f t="shared" si="171"/>
        <v>0</v>
      </c>
      <c r="E684" s="273">
        <f t="shared" si="171"/>
        <v>0</v>
      </c>
      <c r="F684" s="273">
        <f t="shared" si="171"/>
        <v>0</v>
      </c>
      <c r="G684" s="273">
        <f t="shared" si="171"/>
        <v>0</v>
      </c>
      <c r="H684" s="273">
        <f t="shared" si="171"/>
        <v>2900</v>
      </c>
      <c r="I684" s="273">
        <f t="shared" si="171"/>
        <v>0</v>
      </c>
      <c r="J684" s="273">
        <f t="shared" si="171"/>
        <v>1</v>
      </c>
      <c r="K684" s="282">
        <f t="shared" si="161"/>
        <v>0</v>
      </c>
    </row>
    <row r="685" spans="1:11" ht="22.8">
      <c r="A685" s="285" t="s">
        <v>64</v>
      </c>
      <c r="B685" s="273">
        <f t="shared" ref="B685:J685" si="172">+B326</f>
        <v>0</v>
      </c>
      <c r="C685" s="273">
        <f t="shared" si="172"/>
        <v>0</v>
      </c>
      <c r="D685" s="273">
        <f t="shared" si="172"/>
        <v>0</v>
      </c>
      <c r="E685" s="273">
        <f t="shared" si="172"/>
        <v>0</v>
      </c>
      <c r="F685" s="273">
        <f t="shared" si="172"/>
        <v>0</v>
      </c>
      <c r="G685" s="273">
        <f t="shared" si="172"/>
        <v>0</v>
      </c>
      <c r="H685" s="273">
        <f t="shared" si="172"/>
        <v>2900</v>
      </c>
      <c r="I685" s="273">
        <f t="shared" si="172"/>
        <v>0</v>
      </c>
      <c r="J685" s="273">
        <f t="shared" si="172"/>
        <v>0</v>
      </c>
      <c r="K685" s="282">
        <f t="shared" si="161"/>
        <v>0</v>
      </c>
    </row>
    <row r="686" spans="1:11" ht="22.8">
      <c r="A686" s="285" t="s">
        <v>65</v>
      </c>
      <c r="B686" s="273">
        <f t="shared" ref="B686:J686" si="173">+B352</f>
        <v>0</v>
      </c>
      <c r="C686" s="273">
        <f t="shared" si="173"/>
        <v>0</v>
      </c>
      <c r="D686" s="273">
        <f t="shared" si="173"/>
        <v>0</v>
      </c>
      <c r="E686" s="273">
        <f t="shared" si="173"/>
        <v>0</v>
      </c>
      <c r="F686" s="273">
        <f t="shared" si="173"/>
        <v>0</v>
      </c>
      <c r="G686" s="273">
        <f t="shared" si="173"/>
        <v>0</v>
      </c>
      <c r="H686" s="273">
        <f t="shared" si="173"/>
        <v>2900</v>
      </c>
      <c r="I686" s="273">
        <f t="shared" si="173"/>
        <v>0</v>
      </c>
      <c r="J686" s="273">
        <f t="shared" si="173"/>
        <v>4</v>
      </c>
      <c r="K686" s="282">
        <f t="shared" si="161"/>
        <v>0</v>
      </c>
    </row>
    <row r="687" spans="1:11" ht="22.8">
      <c r="A687" s="285" t="s">
        <v>66</v>
      </c>
      <c r="B687" s="273">
        <f t="shared" ref="B687:J687" si="174">+B383</f>
        <v>0</v>
      </c>
      <c r="C687" s="273">
        <f t="shared" si="174"/>
        <v>0</v>
      </c>
      <c r="D687" s="273">
        <f t="shared" si="174"/>
        <v>0</v>
      </c>
      <c r="E687" s="273">
        <f t="shared" si="174"/>
        <v>0</v>
      </c>
      <c r="F687" s="273">
        <f t="shared" si="174"/>
        <v>0</v>
      </c>
      <c r="G687" s="273">
        <f t="shared" si="174"/>
        <v>0</v>
      </c>
      <c r="H687" s="273">
        <f t="shared" si="174"/>
        <v>2900</v>
      </c>
      <c r="I687" s="273">
        <f>+I383</f>
        <v>0</v>
      </c>
      <c r="J687" s="273">
        <f t="shared" si="174"/>
        <v>0</v>
      </c>
      <c r="K687" s="282">
        <f t="shared" si="161"/>
        <v>0</v>
      </c>
    </row>
    <row r="688" spans="1:11" ht="22.8">
      <c r="A688" s="285" t="s">
        <v>67</v>
      </c>
      <c r="B688" s="273">
        <f t="shared" ref="B688:J688" si="175">+B408</f>
        <v>0</v>
      </c>
      <c r="C688" s="273">
        <f t="shared" si="175"/>
        <v>0</v>
      </c>
      <c r="D688" s="273">
        <f t="shared" si="175"/>
        <v>0</v>
      </c>
      <c r="E688" s="273">
        <f t="shared" si="175"/>
        <v>0</v>
      </c>
      <c r="F688" s="273">
        <f t="shared" si="175"/>
        <v>0</v>
      </c>
      <c r="G688" s="273">
        <f t="shared" si="175"/>
        <v>0</v>
      </c>
      <c r="H688" s="273">
        <f t="shared" si="175"/>
        <v>2900</v>
      </c>
      <c r="I688" s="273">
        <f t="shared" si="175"/>
        <v>0</v>
      </c>
      <c r="J688" s="273">
        <f t="shared" si="175"/>
        <v>5</v>
      </c>
      <c r="K688" s="282">
        <f t="shared" si="161"/>
        <v>0</v>
      </c>
    </row>
    <row r="689" spans="1:11" ht="22.8">
      <c r="A689" s="285" t="s">
        <v>68</v>
      </c>
      <c r="B689" s="273">
        <f t="shared" ref="B689:J689" si="176">+B433</f>
        <v>0</v>
      </c>
      <c r="C689" s="273">
        <f t="shared" si="176"/>
        <v>0</v>
      </c>
      <c r="D689" s="273">
        <f t="shared" si="176"/>
        <v>0</v>
      </c>
      <c r="E689" s="273">
        <f t="shared" si="176"/>
        <v>0</v>
      </c>
      <c r="F689" s="273">
        <f t="shared" si="176"/>
        <v>0</v>
      </c>
      <c r="G689" s="273">
        <f t="shared" si="176"/>
        <v>0</v>
      </c>
      <c r="H689" s="273">
        <f t="shared" si="176"/>
        <v>2900</v>
      </c>
      <c r="I689" s="273">
        <f t="shared" si="176"/>
        <v>0</v>
      </c>
      <c r="J689" s="273">
        <f t="shared" si="176"/>
        <v>0</v>
      </c>
      <c r="K689" s="282">
        <f t="shared" si="161"/>
        <v>0</v>
      </c>
    </row>
    <row r="690" spans="1:11" ht="23.4" thickBot="1">
      <c r="A690" s="288" t="s">
        <v>32</v>
      </c>
      <c r="B690" s="271">
        <f>SUM(B673:B689)</f>
        <v>505</v>
      </c>
      <c r="C690" s="271">
        <f t="shared" ref="C690:J690" si="177">SUM(C673:C689)</f>
        <v>15</v>
      </c>
      <c r="D690" s="271">
        <f t="shared" si="177"/>
        <v>0</v>
      </c>
      <c r="E690" s="271">
        <f>SUM(E673:E689)</f>
        <v>0</v>
      </c>
      <c r="F690" s="271">
        <f>SUM(F673:F689)</f>
        <v>0</v>
      </c>
      <c r="G690" s="271">
        <f>SUM(G673:G689)</f>
        <v>0</v>
      </c>
      <c r="H690" s="272" t="e">
        <f>+K690/G690</f>
        <v>#DIV/0!</v>
      </c>
      <c r="I690" s="271">
        <f t="shared" si="177"/>
        <v>520</v>
      </c>
      <c r="J690" s="271">
        <f t="shared" si="177"/>
        <v>346</v>
      </c>
      <c r="K690" s="272">
        <f>SUM(K673:K689)</f>
        <v>0</v>
      </c>
    </row>
    <row r="691" spans="1:11" ht="22.8">
      <c r="A691" s="1245" t="s">
        <v>371</v>
      </c>
      <c r="B691" s="1245"/>
      <c r="C691" s="1245"/>
      <c r="D691" s="1245"/>
      <c r="E691" s="1245"/>
      <c r="F691" s="1245"/>
      <c r="G691" s="1245"/>
      <c r="H691" s="1245"/>
      <c r="I691" s="1245"/>
      <c r="J691" s="292"/>
      <c r="K691" s="293"/>
    </row>
    <row r="692" spans="1:11" ht="22.8">
      <c r="A692" s="1245" t="s">
        <v>277</v>
      </c>
      <c r="B692" s="1245"/>
      <c r="C692" s="1245"/>
      <c r="D692" s="1245"/>
      <c r="E692" s="1245"/>
      <c r="F692" s="1245"/>
      <c r="G692" s="1245"/>
      <c r="H692" s="1245"/>
      <c r="I692" s="1245"/>
      <c r="J692" s="292"/>
      <c r="K692" s="293"/>
    </row>
    <row r="693" spans="1:11" ht="22.8">
      <c r="A693" s="1245" t="s">
        <v>49</v>
      </c>
      <c r="B693" s="1245"/>
      <c r="C693" s="1245"/>
      <c r="D693" s="1245"/>
      <c r="E693" s="1245"/>
      <c r="F693" s="1245"/>
      <c r="G693" s="1245"/>
      <c r="H693" s="1245"/>
      <c r="I693" s="1245"/>
      <c r="J693" s="292"/>
      <c r="K693" s="293"/>
    </row>
    <row r="694" spans="1:11" ht="22.8">
      <c r="A694" s="1252" t="s">
        <v>277</v>
      </c>
      <c r="B694" s="273"/>
      <c r="C694" s="1249" t="s">
        <v>50</v>
      </c>
      <c r="D694" s="1250"/>
      <c r="E694" s="1250"/>
      <c r="F694" s="1250"/>
      <c r="G694" s="1250"/>
      <c r="H694" s="1251"/>
      <c r="I694" s="273"/>
      <c r="J694" s="294"/>
      <c r="K694" s="295"/>
    </row>
    <row r="695" spans="1:11" ht="22.8">
      <c r="A695" s="1253"/>
      <c r="B695" s="276" t="s">
        <v>2</v>
      </c>
      <c r="C695" s="277" t="s">
        <v>5</v>
      </c>
      <c r="D695" s="278" t="s">
        <v>6</v>
      </c>
      <c r="E695" s="278" t="s">
        <v>7</v>
      </c>
      <c r="F695" s="278" t="s">
        <v>8</v>
      </c>
      <c r="G695" s="278" t="s">
        <v>9</v>
      </c>
      <c r="H695" s="278" t="s">
        <v>10</v>
      </c>
      <c r="I695" s="279" t="s">
        <v>11</v>
      </c>
      <c r="J695" s="280" t="s">
        <v>205</v>
      </c>
      <c r="K695" s="280" t="s">
        <v>204</v>
      </c>
    </row>
    <row r="696" spans="1:11" ht="22.8">
      <c r="A696" s="1253"/>
      <c r="B696" s="276" t="s">
        <v>4</v>
      </c>
      <c r="C696" s="276" t="s">
        <v>13</v>
      </c>
      <c r="D696" s="279" t="s">
        <v>51</v>
      </c>
      <c r="E696" s="279" t="s">
        <v>15</v>
      </c>
      <c r="F696" s="279" t="s">
        <v>16</v>
      </c>
      <c r="G696" s="279" t="s">
        <v>17</v>
      </c>
      <c r="H696" s="279" t="s">
        <v>18</v>
      </c>
      <c r="I696" s="279" t="s">
        <v>19</v>
      </c>
      <c r="J696" s="280" t="s">
        <v>206</v>
      </c>
      <c r="K696" s="275"/>
    </row>
    <row r="697" spans="1:11" ht="22.8">
      <c r="A697" s="1254"/>
      <c r="B697" s="281" t="s">
        <v>12</v>
      </c>
      <c r="C697" s="281" t="s">
        <v>12</v>
      </c>
      <c r="D697" s="282" t="s">
        <v>12</v>
      </c>
      <c r="E697" s="282" t="s">
        <v>12</v>
      </c>
      <c r="F697" s="282" t="s">
        <v>12</v>
      </c>
      <c r="G697" s="282" t="s">
        <v>12</v>
      </c>
      <c r="H697" s="282" t="s">
        <v>20</v>
      </c>
      <c r="I697" s="282" t="s">
        <v>12</v>
      </c>
      <c r="J697" s="283" t="s">
        <v>203</v>
      </c>
      <c r="K697" s="284"/>
    </row>
    <row r="698" spans="1:11" ht="22.8">
      <c r="A698" s="285" t="s">
        <v>52</v>
      </c>
      <c r="B698" s="281">
        <f t="shared" ref="B698:J698" si="178">+B17</f>
        <v>0</v>
      </c>
      <c r="C698" s="281">
        <f t="shared" si="178"/>
        <v>0</v>
      </c>
      <c r="D698" s="281">
        <f t="shared" si="178"/>
        <v>0</v>
      </c>
      <c r="E698" s="281">
        <f t="shared" si="178"/>
        <v>0</v>
      </c>
      <c r="F698" s="281">
        <f t="shared" si="178"/>
        <v>0</v>
      </c>
      <c r="G698" s="281">
        <f t="shared" si="178"/>
        <v>0</v>
      </c>
      <c r="H698" s="281">
        <f t="shared" si="178"/>
        <v>0</v>
      </c>
      <c r="I698" s="281">
        <f t="shared" si="178"/>
        <v>0</v>
      </c>
      <c r="J698" s="281">
        <f t="shared" si="178"/>
        <v>0</v>
      </c>
      <c r="K698" s="286">
        <f>+H698*G698</f>
        <v>0</v>
      </c>
    </row>
    <row r="699" spans="1:11" ht="22.8">
      <c r="A699" s="285" t="s">
        <v>53</v>
      </c>
      <c r="B699" s="281">
        <f t="shared" ref="B699:J699" si="179">+B44</f>
        <v>0</v>
      </c>
      <c r="C699" s="281">
        <f t="shared" si="179"/>
        <v>0</v>
      </c>
      <c r="D699" s="281">
        <f t="shared" si="179"/>
        <v>0</v>
      </c>
      <c r="E699" s="281">
        <f t="shared" si="179"/>
        <v>0</v>
      </c>
      <c r="F699" s="281">
        <f t="shared" si="179"/>
        <v>0</v>
      </c>
      <c r="G699" s="281">
        <f t="shared" si="179"/>
        <v>0</v>
      </c>
      <c r="H699" s="281">
        <f t="shared" si="179"/>
        <v>0</v>
      </c>
      <c r="I699" s="281">
        <f t="shared" si="179"/>
        <v>0</v>
      </c>
      <c r="J699" s="281">
        <f t="shared" si="179"/>
        <v>0</v>
      </c>
      <c r="K699" s="286">
        <f t="shared" ref="K699:K714" si="180">+H699*G699</f>
        <v>0</v>
      </c>
    </row>
    <row r="700" spans="1:11" ht="22.8">
      <c r="A700" s="285" t="s">
        <v>54</v>
      </c>
      <c r="B700" s="281">
        <f t="shared" ref="B700:I700" si="181">+B69</f>
        <v>0</v>
      </c>
      <c r="C700" s="281">
        <f t="shared" si="181"/>
        <v>0</v>
      </c>
      <c r="D700" s="281">
        <f t="shared" si="181"/>
        <v>0</v>
      </c>
      <c r="E700" s="281">
        <f t="shared" si="181"/>
        <v>0</v>
      </c>
      <c r="F700" s="281">
        <f t="shared" si="181"/>
        <v>0</v>
      </c>
      <c r="G700" s="281">
        <f t="shared" si="181"/>
        <v>0</v>
      </c>
      <c r="H700" s="281">
        <f t="shared" si="181"/>
        <v>0</v>
      </c>
      <c r="I700" s="281">
        <f t="shared" si="181"/>
        <v>0</v>
      </c>
      <c r="J700" s="281">
        <v>0</v>
      </c>
      <c r="K700" s="286">
        <f t="shared" si="180"/>
        <v>0</v>
      </c>
    </row>
    <row r="701" spans="1:11" ht="22.8">
      <c r="A701" s="285" t="s">
        <v>55</v>
      </c>
      <c r="B701" s="281">
        <f t="shared" ref="B701:I701" si="182">+B93</f>
        <v>0</v>
      </c>
      <c r="C701" s="281">
        <f t="shared" si="182"/>
        <v>0</v>
      </c>
      <c r="D701" s="281">
        <f t="shared" si="182"/>
        <v>0</v>
      </c>
      <c r="E701" s="281">
        <f t="shared" si="182"/>
        <v>0</v>
      </c>
      <c r="F701" s="281">
        <f t="shared" si="182"/>
        <v>0</v>
      </c>
      <c r="G701" s="281">
        <f t="shared" si="182"/>
        <v>0</v>
      </c>
      <c r="H701" s="281">
        <f t="shared" si="182"/>
        <v>0</v>
      </c>
      <c r="I701" s="281">
        <f t="shared" si="182"/>
        <v>0</v>
      </c>
      <c r="J701" s="281">
        <v>0</v>
      </c>
      <c r="K701" s="286">
        <f t="shared" si="180"/>
        <v>0</v>
      </c>
    </row>
    <row r="702" spans="1:11" ht="22.8">
      <c r="A702" s="285" t="s">
        <v>56</v>
      </c>
      <c r="B702" s="281">
        <f t="shared" ref="B702:I702" si="183">+B118</f>
        <v>0</v>
      </c>
      <c r="C702" s="281">
        <f t="shared" si="183"/>
        <v>0</v>
      </c>
      <c r="D702" s="281">
        <f t="shared" si="183"/>
        <v>0</v>
      </c>
      <c r="E702" s="281">
        <f t="shared" si="183"/>
        <v>0</v>
      </c>
      <c r="F702" s="281">
        <f t="shared" si="183"/>
        <v>0</v>
      </c>
      <c r="G702" s="281">
        <f t="shared" si="183"/>
        <v>0</v>
      </c>
      <c r="H702" s="281">
        <f t="shared" si="183"/>
        <v>0</v>
      </c>
      <c r="I702" s="281">
        <f t="shared" si="183"/>
        <v>0</v>
      </c>
      <c r="J702" s="281">
        <v>0</v>
      </c>
      <c r="K702" s="286">
        <f t="shared" si="180"/>
        <v>0</v>
      </c>
    </row>
    <row r="703" spans="1:11" ht="22.8">
      <c r="A703" s="285" t="s">
        <v>57</v>
      </c>
      <c r="B703" s="281">
        <f t="shared" ref="B703:I703" si="184">+B143</f>
        <v>0</v>
      </c>
      <c r="C703" s="281">
        <f t="shared" si="184"/>
        <v>0</v>
      </c>
      <c r="D703" s="281">
        <f t="shared" si="184"/>
        <v>0</v>
      </c>
      <c r="E703" s="281">
        <f t="shared" si="184"/>
        <v>0</v>
      </c>
      <c r="F703" s="281">
        <f t="shared" si="184"/>
        <v>0</v>
      </c>
      <c r="G703" s="281">
        <f t="shared" si="184"/>
        <v>0</v>
      </c>
      <c r="H703" s="281">
        <f t="shared" si="184"/>
        <v>0</v>
      </c>
      <c r="I703" s="281">
        <f t="shared" si="184"/>
        <v>0</v>
      </c>
      <c r="J703" s="281">
        <v>0</v>
      </c>
      <c r="K703" s="286">
        <f t="shared" si="180"/>
        <v>0</v>
      </c>
    </row>
    <row r="704" spans="1:11" ht="22.8">
      <c r="A704" s="285" t="s">
        <v>58</v>
      </c>
      <c r="B704" s="281">
        <f t="shared" ref="B704:I704" si="185">+B168</f>
        <v>0</v>
      </c>
      <c r="C704" s="281">
        <f t="shared" si="185"/>
        <v>0</v>
      </c>
      <c r="D704" s="281">
        <f t="shared" si="185"/>
        <v>0</v>
      </c>
      <c r="E704" s="281">
        <f t="shared" si="185"/>
        <v>0</v>
      </c>
      <c r="F704" s="281">
        <f t="shared" si="185"/>
        <v>0</v>
      </c>
      <c r="G704" s="281">
        <f t="shared" si="185"/>
        <v>0</v>
      </c>
      <c r="H704" s="281">
        <f t="shared" si="185"/>
        <v>0</v>
      </c>
      <c r="I704" s="281">
        <f t="shared" si="185"/>
        <v>0</v>
      </c>
      <c r="J704" s="281">
        <v>0</v>
      </c>
      <c r="K704" s="286">
        <f t="shared" si="180"/>
        <v>0</v>
      </c>
    </row>
    <row r="705" spans="1:11" ht="22.8">
      <c r="A705" s="285" t="s">
        <v>59</v>
      </c>
      <c r="B705" s="287">
        <f t="shared" ref="B705:I705" si="186">+B194</f>
        <v>0</v>
      </c>
      <c r="C705" s="287">
        <f t="shared" si="186"/>
        <v>0</v>
      </c>
      <c r="D705" s="287">
        <f t="shared" si="186"/>
        <v>0</v>
      </c>
      <c r="E705" s="287">
        <f t="shared" si="186"/>
        <v>0</v>
      </c>
      <c r="F705" s="287">
        <f t="shared" si="186"/>
        <v>0</v>
      </c>
      <c r="G705" s="287">
        <f t="shared" si="186"/>
        <v>0</v>
      </c>
      <c r="H705" s="287">
        <f t="shared" si="186"/>
        <v>0</v>
      </c>
      <c r="I705" s="287">
        <f t="shared" si="186"/>
        <v>0</v>
      </c>
      <c r="J705" s="287">
        <v>0</v>
      </c>
      <c r="K705" s="286">
        <f t="shared" si="180"/>
        <v>0</v>
      </c>
    </row>
    <row r="706" spans="1:11" ht="22.8">
      <c r="A706" s="285" t="s">
        <v>60</v>
      </c>
      <c r="B706" s="273">
        <f t="shared" ref="B706:I706" si="187">+B224</f>
        <v>0</v>
      </c>
      <c r="C706" s="273">
        <f t="shared" si="187"/>
        <v>0</v>
      </c>
      <c r="D706" s="273">
        <f t="shared" si="187"/>
        <v>0</v>
      </c>
      <c r="E706" s="273">
        <f t="shared" si="187"/>
        <v>0</v>
      </c>
      <c r="F706" s="273">
        <f t="shared" si="187"/>
        <v>0</v>
      </c>
      <c r="G706" s="273">
        <f t="shared" si="187"/>
        <v>0</v>
      </c>
      <c r="H706" s="273">
        <f t="shared" si="187"/>
        <v>0</v>
      </c>
      <c r="I706" s="273">
        <f t="shared" si="187"/>
        <v>0</v>
      </c>
      <c r="J706" s="273">
        <v>0</v>
      </c>
      <c r="K706" s="286">
        <f t="shared" si="180"/>
        <v>0</v>
      </c>
    </row>
    <row r="707" spans="1:11" ht="22.8">
      <c r="A707" s="285" t="s">
        <v>61</v>
      </c>
      <c r="B707" s="273">
        <f t="shared" ref="B707:J707" si="188">+B250</f>
        <v>0</v>
      </c>
      <c r="C707" s="273">
        <f t="shared" si="188"/>
        <v>0</v>
      </c>
      <c r="D707" s="273">
        <f t="shared" si="188"/>
        <v>0</v>
      </c>
      <c r="E707" s="273">
        <f t="shared" si="188"/>
        <v>0</v>
      </c>
      <c r="F707" s="273">
        <f t="shared" si="188"/>
        <v>0</v>
      </c>
      <c r="G707" s="273">
        <f t="shared" si="188"/>
        <v>0</v>
      </c>
      <c r="H707" s="273">
        <f t="shared" si="188"/>
        <v>0</v>
      </c>
      <c r="I707" s="273">
        <f t="shared" si="188"/>
        <v>0</v>
      </c>
      <c r="J707" s="273">
        <f t="shared" si="188"/>
        <v>0</v>
      </c>
      <c r="K707" s="286">
        <f>+H707*G707</f>
        <v>0</v>
      </c>
    </row>
    <row r="708" spans="1:11" ht="22.8">
      <c r="A708" s="285" t="s">
        <v>62</v>
      </c>
      <c r="B708" s="273">
        <f t="shared" ref="B708:I708" si="189">+B274</f>
        <v>0</v>
      </c>
      <c r="C708" s="273">
        <f t="shared" si="189"/>
        <v>0</v>
      </c>
      <c r="D708" s="273">
        <f t="shared" si="189"/>
        <v>0</v>
      </c>
      <c r="E708" s="273">
        <f t="shared" si="189"/>
        <v>0</v>
      </c>
      <c r="F708" s="273">
        <f t="shared" si="189"/>
        <v>0</v>
      </c>
      <c r="G708" s="273">
        <f t="shared" si="189"/>
        <v>0</v>
      </c>
      <c r="H708" s="273">
        <f t="shared" si="189"/>
        <v>0</v>
      </c>
      <c r="I708" s="273">
        <f t="shared" si="189"/>
        <v>0</v>
      </c>
      <c r="J708" s="273">
        <v>0</v>
      </c>
      <c r="K708" s="286">
        <f t="shared" si="180"/>
        <v>0</v>
      </c>
    </row>
    <row r="709" spans="1:11" ht="22.8">
      <c r="A709" s="285" t="s">
        <v>63</v>
      </c>
      <c r="B709" s="273">
        <f t="shared" ref="B709:J709" si="190">+B299</f>
        <v>0</v>
      </c>
      <c r="C709" s="273">
        <f t="shared" si="190"/>
        <v>0</v>
      </c>
      <c r="D709" s="273">
        <f t="shared" si="190"/>
        <v>0</v>
      </c>
      <c r="E709" s="273">
        <f t="shared" si="190"/>
        <v>0</v>
      </c>
      <c r="F709" s="273">
        <f t="shared" si="190"/>
        <v>0</v>
      </c>
      <c r="G709" s="273">
        <f t="shared" si="190"/>
        <v>0</v>
      </c>
      <c r="H709" s="273">
        <f t="shared" si="190"/>
        <v>0</v>
      </c>
      <c r="I709" s="273">
        <f t="shared" si="190"/>
        <v>0</v>
      </c>
      <c r="J709" s="273">
        <f t="shared" si="190"/>
        <v>0</v>
      </c>
      <c r="K709" s="286">
        <f t="shared" si="180"/>
        <v>0</v>
      </c>
    </row>
    <row r="710" spans="1:11" ht="22.8">
      <c r="A710" s="285" t="s">
        <v>64</v>
      </c>
      <c r="B710" s="273">
        <f t="shared" ref="B710:J710" si="191">+B325</f>
        <v>0</v>
      </c>
      <c r="C710" s="273">
        <f t="shared" si="191"/>
        <v>0</v>
      </c>
      <c r="D710" s="273">
        <f t="shared" si="191"/>
        <v>0</v>
      </c>
      <c r="E710" s="273">
        <f t="shared" si="191"/>
        <v>0</v>
      </c>
      <c r="F710" s="273">
        <f t="shared" si="191"/>
        <v>0</v>
      </c>
      <c r="G710" s="273">
        <f t="shared" si="191"/>
        <v>0</v>
      </c>
      <c r="H710" s="273">
        <f t="shared" si="191"/>
        <v>0</v>
      </c>
      <c r="I710" s="273">
        <f t="shared" si="191"/>
        <v>0</v>
      </c>
      <c r="J710" s="273">
        <f t="shared" si="191"/>
        <v>0</v>
      </c>
      <c r="K710" s="286">
        <f t="shared" si="180"/>
        <v>0</v>
      </c>
    </row>
    <row r="711" spans="1:11" ht="22.8">
      <c r="A711" s="285" t="s">
        <v>65</v>
      </c>
      <c r="B711" s="273">
        <f t="shared" ref="B711:J711" si="192">+B351</f>
        <v>0</v>
      </c>
      <c r="C711" s="273">
        <f t="shared" si="192"/>
        <v>0</v>
      </c>
      <c r="D711" s="273">
        <f t="shared" si="192"/>
        <v>0</v>
      </c>
      <c r="E711" s="273">
        <f t="shared" si="192"/>
        <v>0</v>
      </c>
      <c r="F711" s="273">
        <f t="shared" si="192"/>
        <v>0</v>
      </c>
      <c r="G711" s="273">
        <f t="shared" si="192"/>
        <v>0</v>
      </c>
      <c r="H711" s="273">
        <f t="shared" si="192"/>
        <v>0</v>
      </c>
      <c r="I711" s="273">
        <f t="shared" si="192"/>
        <v>0</v>
      </c>
      <c r="J711" s="273">
        <f t="shared" si="192"/>
        <v>0</v>
      </c>
      <c r="K711" s="286">
        <f t="shared" si="180"/>
        <v>0</v>
      </c>
    </row>
    <row r="712" spans="1:11" ht="22.8">
      <c r="A712" s="285" t="s">
        <v>66</v>
      </c>
      <c r="B712" s="273">
        <f>+B382</f>
        <v>0</v>
      </c>
      <c r="C712" s="273">
        <f>+C382</f>
        <v>0</v>
      </c>
      <c r="D712" s="273">
        <f t="shared" ref="D712:I712" si="193">+D382</f>
        <v>0</v>
      </c>
      <c r="E712" s="273">
        <f t="shared" si="193"/>
        <v>0</v>
      </c>
      <c r="F712" s="273">
        <f t="shared" si="193"/>
        <v>0</v>
      </c>
      <c r="G712" s="273">
        <f t="shared" si="193"/>
        <v>0</v>
      </c>
      <c r="H712" s="273">
        <f t="shared" si="193"/>
        <v>0</v>
      </c>
      <c r="I712" s="273">
        <f t="shared" si="193"/>
        <v>0</v>
      </c>
      <c r="J712" s="273">
        <v>0</v>
      </c>
      <c r="K712" s="286">
        <f t="shared" si="180"/>
        <v>0</v>
      </c>
    </row>
    <row r="713" spans="1:11" ht="22.8">
      <c r="A713" s="285" t="s">
        <v>67</v>
      </c>
      <c r="B713" s="273">
        <f>+B407</f>
        <v>0</v>
      </c>
      <c r="C713" s="273">
        <f t="shared" ref="C713:J713" si="194">+C407</f>
        <v>0</v>
      </c>
      <c r="D713" s="273">
        <f t="shared" si="194"/>
        <v>0</v>
      </c>
      <c r="E713" s="273">
        <f t="shared" si="194"/>
        <v>0</v>
      </c>
      <c r="F713" s="273">
        <f t="shared" si="194"/>
        <v>0</v>
      </c>
      <c r="G713" s="273">
        <f t="shared" si="194"/>
        <v>0</v>
      </c>
      <c r="H713" s="273">
        <f t="shared" si="194"/>
        <v>0</v>
      </c>
      <c r="I713" s="273">
        <f t="shared" si="194"/>
        <v>0</v>
      </c>
      <c r="J713" s="273">
        <f t="shared" si="194"/>
        <v>0</v>
      </c>
      <c r="K713" s="286">
        <f t="shared" si="180"/>
        <v>0</v>
      </c>
    </row>
    <row r="714" spans="1:11" ht="22.8">
      <c r="A714" s="285" t="s">
        <v>68</v>
      </c>
      <c r="B714" s="273">
        <f t="shared" ref="B714:J714" si="195">+B432</f>
        <v>0</v>
      </c>
      <c r="C714" s="273">
        <f t="shared" si="195"/>
        <v>0</v>
      </c>
      <c r="D714" s="273">
        <f t="shared" si="195"/>
        <v>0</v>
      </c>
      <c r="E714" s="273">
        <f t="shared" si="195"/>
        <v>0</v>
      </c>
      <c r="F714" s="273">
        <f t="shared" si="195"/>
        <v>0</v>
      </c>
      <c r="G714" s="273">
        <f t="shared" si="195"/>
        <v>0</v>
      </c>
      <c r="H714" s="273">
        <f t="shared" si="195"/>
        <v>0</v>
      </c>
      <c r="I714" s="273">
        <f t="shared" si="195"/>
        <v>0</v>
      </c>
      <c r="J714" s="273">
        <f t="shared" si="195"/>
        <v>0</v>
      </c>
      <c r="K714" s="286">
        <f t="shared" si="180"/>
        <v>0</v>
      </c>
    </row>
    <row r="715" spans="1:11" ht="23.4" thickBot="1">
      <c r="A715" s="288" t="s">
        <v>32</v>
      </c>
      <c r="B715" s="271">
        <f>SUM(B698:B714)</f>
        <v>0</v>
      </c>
      <c r="C715" s="271">
        <f t="shared" ref="C715:J715" si="196">SUM(C698:C714)</f>
        <v>0</v>
      </c>
      <c r="D715" s="271">
        <f t="shared" si="196"/>
        <v>0</v>
      </c>
      <c r="E715" s="271">
        <f>SUM(E698:E714)</f>
        <v>0</v>
      </c>
      <c r="F715" s="271">
        <f>SUM(F698:F714)</f>
        <v>0</v>
      </c>
      <c r="G715" s="271">
        <f>SUM(G698:G714)</f>
        <v>0</v>
      </c>
      <c r="H715" s="272" t="e">
        <f>+K715/G715</f>
        <v>#DIV/0!</v>
      </c>
      <c r="I715" s="271">
        <f t="shared" si="196"/>
        <v>0</v>
      </c>
      <c r="J715" s="271">
        <f t="shared" si="196"/>
        <v>0</v>
      </c>
      <c r="K715" s="272">
        <f>SUM(K698:K714)</f>
        <v>0</v>
      </c>
    </row>
    <row r="716" spans="1:11" ht="22.8">
      <c r="A716" s="1245" t="s">
        <v>371</v>
      </c>
      <c r="B716" s="1245"/>
      <c r="C716" s="1245"/>
      <c r="D716" s="1245"/>
      <c r="E716" s="1245"/>
      <c r="F716" s="1245"/>
      <c r="G716" s="1245"/>
      <c r="H716" s="1245"/>
      <c r="I716" s="1245"/>
      <c r="J716" s="292"/>
      <c r="K716" s="293"/>
    </row>
    <row r="717" spans="1:11" ht="22.8">
      <c r="A717" s="1245" t="s">
        <v>218</v>
      </c>
      <c r="B717" s="1245"/>
      <c r="C717" s="1245"/>
      <c r="D717" s="1245"/>
      <c r="E717" s="1245"/>
      <c r="F717" s="1245"/>
      <c r="G717" s="1245"/>
      <c r="H717" s="1245"/>
      <c r="I717" s="1245"/>
      <c r="J717" s="292"/>
      <c r="K717" s="293"/>
    </row>
    <row r="718" spans="1:11" ht="22.8">
      <c r="A718" s="1245" t="s">
        <v>49</v>
      </c>
      <c r="B718" s="1245"/>
      <c r="C718" s="1245"/>
      <c r="D718" s="1245"/>
      <c r="E718" s="1245"/>
      <c r="F718" s="1245"/>
      <c r="G718" s="1245"/>
      <c r="H718" s="1245"/>
      <c r="I718" s="1245"/>
      <c r="J718" s="292"/>
      <c r="K718" s="293"/>
    </row>
    <row r="719" spans="1:11" ht="22.8">
      <c r="A719" s="1252" t="s">
        <v>218</v>
      </c>
      <c r="B719" s="273"/>
      <c r="C719" s="1249" t="s">
        <v>50</v>
      </c>
      <c r="D719" s="1250"/>
      <c r="E719" s="1250"/>
      <c r="F719" s="1250"/>
      <c r="G719" s="1250"/>
      <c r="H719" s="1251"/>
      <c r="I719" s="273"/>
      <c r="J719" s="294"/>
      <c r="K719" s="295"/>
    </row>
    <row r="720" spans="1:11" ht="22.8">
      <c r="A720" s="1253"/>
      <c r="B720" s="276" t="s">
        <v>2</v>
      </c>
      <c r="C720" s="277" t="s">
        <v>5</v>
      </c>
      <c r="D720" s="278" t="s">
        <v>6</v>
      </c>
      <c r="E720" s="278" t="s">
        <v>7</v>
      </c>
      <c r="F720" s="278" t="s">
        <v>8</v>
      </c>
      <c r="G720" s="278" t="s">
        <v>9</v>
      </c>
      <c r="H720" s="278" t="s">
        <v>10</v>
      </c>
      <c r="I720" s="279" t="s">
        <v>11</v>
      </c>
      <c r="J720" s="280" t="s">
        <v>205</v>
      </c>
      <c r="K720" s="280" t="s">
        <v>204</v>
      </c>
    </row>
    <row r="721" spans="1:11" ht="22.8">
      <c r="A721" s="1253"/>
      <c r="B721" s="276" t="s">
        <v>4</v>
      </c>
      <c r="C721" s="276" t="s">
        <v>13</v>
      </c>
      <c r="D721" s="279" t="s">
        <v>51</v>
      </c>
      <c r="E721" s="279" t="s">
        <v>15</v>
      </c>
      <c r="F721" s="279" t="s">
        <v>16</v>
      </c>
      <c r="G721" s="279" t="s">
        <v>17</v>
      </c>
      <c r="H721" s="279" t="s">
        <v>18</v>
      </c>
      <c r="I721" s="279" t="s">
        <v>19</v>
      </c>
      <c r="J721" s="280" t="s">
        <v>206</v>
      </c>
      <c r="K721" s="275"/>
    </row>
    <row r="722" spans="1:11" ht="22.8">
      <c r="A722" s="1254"/>
      <c r="B722" s="281" t="s">
        <v>12</v>
      </c>
      <c r="C722" s="281" t="s">
        <v>12</v>
      </c>
      <c r="D722" s="282" t="s">
        <v>12</v>
      </c>
      <c r="E722" s="282" t="s">
        <v>12</v>
      </c>
      <c r="F722" s="282" t="s">
        <v>12</v>
      </c>
      <c r="G722" s="282" t="s">
        <v>12</v>
      </c>
      <c r="H722" s="282" t="s">
        <v>20</v>
      </c>
      <c r="I722" s="282" t="s">
        <v>12</v>
      </c>
      <c r="J722" s="283" t="s">
        <v>203</v>
      </c>
      <c r="K722" s="284"/>
    </row>
    <row r="723" spans="1:11" ht="22.8">
      <c r="A723" s="285" t="s">
        <v>52</v>
      </c>
      <c r="B723" s="281">
        <f t="shared" ref="B723:J723" si="197">+B20</f>
        <v>0</v>
      </c>
      <c r="C723" s="281">
        <f t="shared" si="197"/>
        <v>0</v>
      </c>
      <c r="D723" s="281">
        <f t="shared" si="197"/>
        <v>0</v>
      </c>
      <c r="E723" s="281">
        <f t="shared" si="197"/>
        <v>0</v>
      </c>
      <c r="F723" s="281">
        <f t="shared" si="197"/>
        <v>0</v>
      </c>
      <c r="G723" s="281">
        <f t="shared" si="197"/>
        <v>0</v>
      </c>
      <c r="H723" s="281">
        <f t="shared" si="197"/>
        <v>0</v>
      </c>
      <c r="I723" s="281">
        <f t="shared" si="197"/>
        <v>0</v>
      </c>
      <c r="J723" s="281">
        <f t="shared" si="197"/>
        <v>0</v>
      </c>
      <c r="K723" s="286">
        <f>+G723*H723</f>
        <v>0</v>
      </c>
    </row>
    <row r="724" spans="1:11" ht="22.8">
      <c r="A724" s="285" t="s">
        <v>53</v>
      </c>
      <c r="B724" s="281">
        <f t="shared" ref="B724:J724" si="198">+B47</f>
        <v>0</v>
      </c>
      <c r="C724" s="281">
        <f t="shared" si="198"/>
        <v>0</v>
      </c>
      <c r="D724" s="281">
        <f t="shared" si="198"/>
        <v>0</v>
      </c>
      <c r="E724" s="281">
        <f t="shared" si="198"/>
        <v>0</v>
      </c>
      <c r="F724" s="281">
        <f t="shared" si="198"/>
        <v>0</v>
      </c>
      <c r="G724" s="281">
        <f t="shared" si="198"/>
        <v>0</v>
      </c>
      <c r="H724" s="281">
        <f t="shared" si="198"/>
        <v>0</v>
      </c>
      <c r="I724" s="281">
        <f t="shared" si="198"/>
        <v>0</v>
      </c>
      <c r="J724" s="281">
        <f t="shared" si="198"/>
        <v>0</v>
      </c>
      <c r="K724" s="286">
        <f t="shared" ref="K724:K739" si="199">+G724*H724</f>
        <v>0</v>
      </c>
    </row>
    <row r="725" spans="1:11" ht="22.8">
      <c r="A725" s="285" t="s">
        <v>54</v>
      </c>
      <c r="B725" s="281">
        <f t="shared" ref="B725:J725" si="200">+B72</f>
        <v>0</v>
      </c>
      <c r="C725" s="281">
        <f t="shared" si="200"/>
        <v>0</v>
      </c>
      <c r="D725" s="281">
        <f t="shared" si="200"/>
        <v>0</v>
      </c>
      <c r="E725" s="281">
        <f t="shared" si="200"/>
        <v>0</v>
      </c>
      <c r="F725" s="281">
        <f t="shared" si="200"/>
        <v>0</v>
      </c>
      <c r="G725" s="281">
        <f t="shared" si="200"/>
        <v>0</v>
      </c>
      <c r="H725" s="281">
        <f t="shared" si="200"/>
        <v>0</v>
      </c>
      <c r="I725" s="281">
        <f t="shared" si="200"/>
        <v>0</v>
      </c>
      <c r="J725" s="281">
        <f t="shared" si="200"/>
        <v>0</v>
      </c>
      <c r="K725" s="286">
        <f t="shared" si="199"/>
        <v>0</v>
      </c>
    </row>
    <row r="726" spans="1:11" ht="22.8">
      <c r="A726" s="285" t="s">
        <v>55</v>
      </c>
      <c r="B726" s="281">
        <f t="shared" ref="B726:J726" si="201">+B96</f>
        <v>0</v>
      </c>
      <c r="C726" s="281">
        <f t="shared" si="201"/>
        <v>0</v>
      </c>
      <c r="D726" s="281">
        <f t="shared" si="201"/>
        <v>0</v>
      </c>
      <c r="E726" s="281">
        <f t="shared" si="201"/>
        <v>0</v>
      </c>
      <c r="F726" s="281">
        <f t="shared" si="201"/>
        <v>0</v>
      </c>
      <c r="G726" s="281">
        <f t="shared" si="201"/>
        <v>0</v>
      </c>
      <c r="H726" s="281">
        <f t="shared" si="201"/>
        <v>0</v>
      </c>
      <c r="I726" s="281">
        <f t="shared" si="201"/>
        <v>0</v>
      </c>
      <c r="J726" s="281">
        <f t="shared" si="201"/>
        <v>0</v>
      </c>
      <c r="K726" s="286">
        <f t="shared" si="199"/>
        <v>0</v>
      </c>
    </row>
    <row r="727" spans="1:11" ht="22.8">
      <c r="A727" s="285" t="s">
        <v>56</v>
      </c>
      <c r="B727" s="281">
        <f t="shared" ref="B727:J727" si="202">+B121</f>
        <v>0</v>
      </c>
      <c r="C727" s="281">
        <f t="shared" si="202"/>
        <v>0</v>
      </c>
      <c r="D727" s="281">
        <f t="shared" si="202"/>
        <v>0</v>
      </c>
      <c r="E727" s="281">
        <f t="shared" si="202"/>
        <v>0</v>
      </c>
      <c r="F727" s="281">
        <f t="shared" si="202"/>
        <v>0</v>
      </c>
      <c r="G727" s="281">
        <f t="shared" si="202"/>
        <v>0</v>
      </c>
      <c r="H727" s="281">
        <f t="shared" si="202"/>
        <v>0</v>
      </c>
      <c r="I727" s="281">
        <f t="shared" si="202"/>
        <v>0</v>
      </c>
      <c r="J727" s="281">
        <f t="shared" si="202"/>
        <v>0</v>
      </c>
      <c r="K727" s="286">
        <f t="shared" si="199"/>
        <v>0</v>
      </c>
    </row>
    <row r="728" spans="1:11" ht="22.8">
      <c r="A728" s="285" t="s">
        <v>57</v>
      </c>
      <c r="B728" s="281">
        <f t="shared" ref="B728:J728" si="203">+B146</f>
        <v>0</v>
      </c>
      <c r="C728" s="281">
        <f t="shared" si="203"/>
        <v>0</v>
      </c>
      <c r="D728" s="281">
        <f t="shared" si="203"/>
        <v>0</v>
      </c>
      <c r="E728" s="281">
        <f t="shared" si="203"/>
        <v>0</v>
      </c>
      <c r="F728" s="281">
        <f t="shared" si="203"/>
        <v>0</v>
      </c>
      <c r="G728" s="281">
        <f t="shared" si="203"/>
        <v>0</v>
      </c>
      <c r="H728" s="281">
        <f t="shared" si="203"/>
        <v>0</v>
      </c>
      <c r="I728" s="281">
        <f t="shared" si="203"/>
        <v>0</v>
      </c>
      <c r="J728" s="281">
        <f t="shared" si="203"/>
        <v>0</v>
      </c>
      <c r="K728" s="286">
        <f t="shared" si="199"/>
        <v>0</v>
      </c>
    </row>
    <row r="729" spans="1:11" ht="22.8">
      <c r="A729" s="285" t="s">
        <v>58</v>
      </c>
      <c r="B729" s="281">
        <f t="shared" ref="B729:J729" si="204">+B171</f>
        <v>0</v>
      </c>
      <c r="C729" s="281">
        <f t="shared" si="204"/>
        <v>0</v>
      </c>
      <c r="D729" s="281">
        <f t="shared" si="204"/>
        <v>0</v>
      </c>
      <c r="E729" s="281">
        <f t="shared" si="204"/>
        <v>0</v>
      </c>
      <c r="F729" s="281">
        <f t="shared" si="204"/>
        <v>0</v>
      </c>
      <c r="G729" s="281">
        <f t="shared" si="204"/>
        <v>0</v>
      </c>
      <c r="H729" s="281">
        <f t="shared" si="204"/>
        <v>0</v>
      </c>
      <c r="I729" s="281">
        <f t="shared" si="204"/>
        <v>0</v>
      </c>
      <c r="J729" s="281">
        <f t="shared" si="204"/>
        <v>0</v>
      </c>
      <c r="K729" s="286">
        <f t="shared" si="199"/>
        <v>0</v>
      </c>
    </row>
    <row r="730" spans="1:11" ht="22.8">
      <c r="A730" s="285" t="s">
        <v>59</v>
      </c>
      <c r="B730" s="287">
        <f t="shared" ref="B730:J730" si="205">+B197</f>
        <v>0</v>
      </c>
      <c r="C730" s="287">
        <f t="shared" si="205"/>
        <v>0</v>
      </c>
      <c r="D730" s="287">
        <f t="shared" si="205"/>
        <v>0</v>
      </c>
      <c r="E730" s="287">
        <f t="shared" si="205"/>
        <v>0</v>
      </c>
      <c r="F730" s="287">
        <f t="shared" si="205"/>
        <v>0</v>
      </c>
      <c r="G730" s="287">
        <f t="shared" si="205"/>
        <v>0</v>
      </c>
      <c r="H730" s="287">
        <f t="shared" si="205"/>
        <v>0</v>
      </c>
      <c r="I730" s="287">
        <f t="shared" si="205"/>
        <v>0</v>
      </c>
      <c r="J730" s="287">
        <f t="shared" si="205"/>
        <v>0</v>
      </c>
      <c r="K730" s="286">
        <f t="shared" si="199"/>
        <v>0</v>
      </c>
    </row>
    <row r="731" spans="1:11" ht="22.8">
      <c r="A731" s="285" t="s">
        <v>60</v>
      </c>
      <c r="B731" s="273">
        <f t="shared" ref="B731:J731" si="206">+B227</f>
        <v>2</v>
      </c>
      <c r="C731" s="273">
        <f t="shared" si="206"/>
        <v>0</v>
      </c>
      <c r="D731" s="273">
        <f t="shared" si="206"/>
        <v>0</v>
      </c>
      <c r="E731" s="273">
        <f t="shared" si="206"/>
        <v>0</v>
      </c>
      <c r="F731" s="273">
        <f t="shared" si="206"/>
        <v>0</v>
      </c>
      <c r="G731" s="273">
        <f t="shared" si="206"/>
        <v>0</v>
      </c>
      <c r="H731" s="273">
        <f t="shared" si="206"/>
        <v>0</v>
      </c>
      <c r="I731" s="273">
        <f t="shared" si="206"/>
        <v>2</v>
      </c>
      <c r="J731" s="273">
        <f t="shared" si="206"/>
        <v>1</v>
      </c>
      <c r="K731" s="286">
        <f t="shared" si="199"/>
        <v>0</v>
      </c>
    </row>
    <row r="732" spans="1:11" ht="22.8">
      <c r="A732" s="285" t="s">
        <v>61</v>
      </c>
      <c r="B732" s="273">
        <f t="shared" ref="B732:J732" si="207">+B253</f>
        <v>0</v>
      </c>
      <c r="C732" s="273">
        <f t="shared" si="207"/>
        <v>0</v>
      </c>
      <c r="D732" s="273">
        <f t="shared" si="207"/>
        <v>0</v>
      </c>
      <c r="E732" s="273">
        <f t="shared" si="207"/>
        <v>0</v>
      </c>
      <c r="F732" s="273">
        <f t="shared" si="207"/>
        <v>0</v>
      </c>
      <c r="G732" s="273">
        <f t="shared" si="207"/>
        <v>0</v>
      </c>
      <c r="H732" s="273">
        <f t="shared" si="207"/>
        <v>0</v>
      </c>
      <c r="I732" s="273">
        <f t="shared" si="207"/>
        <v>0</v>
      </c>
      <c r="J732" s="273">
        <f t="shared" si="207"/>
        <v>0</v>
      </c>
      <c r="K732" s="286">
        <f t="shared" si="199"/>
        <v>0</v>
      </c>
    </row>
    <row r="733" spans="1:11" ht="22.8">
      <c r="A733" s="285" t="s">
        <v>62</v>
      </c>
      <c r="B733" s="273">
        <f t="shared" ref="B733:J733" si="208">+B277</f>
        <v>0</v>
      </c>
      <c r="C733" s="273">
        <f t="shared" si="208"/>
        <v>0</v>
      </c>
      <c r="D733" s="273">
        <f t="shared" si="208"/>
        <v>0</v>
      </c>
      <c r="E733" s="273">
        <f t="shared" si="208"/>
        <v>0</v>
      </c>
      <c r="F733" s="273">
        <f t="shared" si="208"/>
        <v>0</v>
      </c>
      <c r="G733" s="273">
        <f t="shared" si="208"/>
        <v>0</v>
      </c>
      <c r="H733" s="273">
        <f t="shared" si="208"/>
        <v>0</v>
      </c>
      <c r="I733" s="273">
        <f t="shared" si="208"/>
        <v>0</v>
      </c>
      <c r="J733" s="273">
        <f t="shared" si="208"/>
        <v>0</v>
      </c>
      <c r="K733" s="286">
        <f t="shared" si="199"/>
        <v>0</v>
      </c>
    </row>
    <row r="734" spans="1:11" ht="22.8">
      <c r="A734" s="285" t="s">
        <v>63</v>
      </c>
      <c r="B734" s="273">
        <f t="shared" ref="B734:J734" si="209">+B302</f>
        <v>0</v>
      </c>
      <c r="C734" s="273">
        <f t="shared" si="209"/>
        <v>0</v>
      </c>
      <c r="D734" s="273">
        <f t="shared" si="209"/>
        <v>0</v>
      </c>
      <c r="E734" s="273">
        <f t="shared" si="209"/>
        <v>0</v>
      </c>
      <c r="F734" s="273">
        <f t="shared" si="209"/>
        <v>0</v>
      </c>
      <c r="G734" s="273">
        <f t="shared" si="209"/>
        <v>0</v>
      </c>
      <c r="H734" s="273">
        <f t="shared" si="209"/>
        <v>0</v>
      </c>
      <c r="I734" s="273">
        <f t="shared" si="209"/>
        <v>0</v>
      </c>
      <c r="J734" s="273">
        <f t="shared" si="209"/>
        <v>0</v>
      </c>
      <c r="K734" s="286">
        <f t="shared" si="199"/>
        <v>0</v>
      </c>
    </row>
    <row r="735" spans="1:11" ht="22.8">
      <c r="A735" s="285" t="s">
        <v>64</v>
      </c>
      <c r="B735" s="273">
        <f t="shared" ref="B735:J735" si="210">+B328</f>
        <v>0</v>
      </c>
      <c r="C735" s="273">
        <f t="shared" si="210"/>
        <v>0</v>
      </c>
      <c r="D735" s="273">
        <f t="shared" si="210"/>
        <v>0</v>
      </c>
      <c r="E735" s="273">
        <f t="shared" si="210"/>
        <v>0</v>
      </c>
      <c r="F735" s="273">
        <f t="shared" si="210"/>
        <v>0</v>
      </c>
      <c r="G735" s="273">
        <f t="shared" si="210"/>
        <v>0</v>
      </c>
      <c r="H735" s="273">
        <f t="shared" si="210"/>
        <v>0</v>
      </c>
      <c r="I735" s="273">
        <f t="shared" si="210"/>
        <v>0</v>
      </c>
      <c r="J735" s="273">
        <f t="shared" si="210"/>
        <v>0</v>
      </c>
      <c r="K735" s="286">
        <f t="shared" si="199"/>
        <v>0</v>
      </c>
    </row>
    <row r="736" spans="1:11" ht="22.8">
      <c r="A736" s="285" t="s">
        <v>65</v>
      </c>
      <c r="B736" s="273">
        <f t="shared" ref="B736:J736" si="211">+B354</f>
        <v>0</v>
      </c>
      <c r="C736" s="273">
        <f t="shared" si="211"/>
        <v>0</v>
      </c>
      <c r="D736" s="273">
        <f t="shared" si="211"/>
        <v>0</v>
      </c>
      <c r="E736" s="273">
        <f t="shared" si="211"/>
        <v>0</v>
      </c>
      <c r="F736" s="273">
        <f t="shared" si="211"/>
        <v>0</v>
      </c>
      <c r="G736" s="273">
        <f t="shared" si="211"/>
        <v>0</v>
      </c>
      <c r="H736" s="273">
        <f t="shared" si="211"/>
        <v>0</v>
      </c>
      <c r="I736" s="273">
        <f t="shared" si="211"/>
        <v>0</v>
      </c>
      <c r="J736" s="273">
        <f t="shared" si="211"/>
        <v>0</v>
      </c>
      <c r="K736" s="286">
        <f t="shared" si="199"/>
        <v>0</v>
      </c>
    </row>
    <row r="737" spans="1:11" ht="22.8">
      <c r="A737" s="285" t="s">
        <v>66</v>
      </c>
      <c r="B737" s="273">
        <f t="shared" ref="B737:J737" si="212">+B385</f>
        <v>0</v>
      </c>
      <c r="C737" s="273">
        <f t="shared" si="212"/>
        <v>0</v>
      </c>
      <c r="D737" s="273">
        <f t="shared" si="212"/>
        <v>0</v>
      </c>
      <c r="E737" s="273">
        <f t="shared" si="212"/>
        <v>0</v>
      </c>
      <c r="F737" s="273">
        <f t="shared" si="212"/>
        <v>0</v>
      </c>
      <c r="G737" s="273">
        <f t="shared" si="212"/>
        <v>0</v>
      </c>
      <c r="H737" s="273">
        <f t="shared" si="212"/>
        <v>0</v>
      </c>
      <c r="I737" s="273">
        <f t="shared" si="212"/>
        <v>0</v>
      </c>
      <c r="J737" s="273">
        <f t="shared" si="212"/>
        <v>0</v>
      </c>
      <c r="K737" s="286">
        <f t="shared" si="199"/>
        <v>0</v>
      </c>
    </row>
    <row r="738" spans="1:11" ht="22.8">
      <c r="A738" s="285" t="s">
        <v>67</v>
      </c>
      <c r="B738" s="273">
        <f t="shared" ref="B738:J738" si="213">+B410</f>
        <v>0</v>
      </c>
      <c r="C738" s="273">
        <f t="shared" si="213"/>
        <v>0</v>
      </c>
      <c r="D738" s="273">
        <f t="shared" si="213"/>
        <v>0</v>
      </c>
      <c r="E738" s="273">
        <f t="shared" si="213"/>
        <v>0</v>
      </c>
      <c r="F738" s="273">
        <f t="shared" si="213"/>
        <v>0</v>
      </c>
      <c r="G738" s="273">
        <f t="shared" si="213"/>
        <v>0</v>
      </c>
      <c r="H738" s="273">
        <f t="shared" si="213"/>
        <v>0</v>
      </c>
      <c r="I738" s="273">
        <f t="shared" si="213"/>
        <v>0</v>
      </c>
      <c r="J738" s="273">
        <f t="shared" si="213"/>
        <v>0</v>
      </c>
      <c r="K738" s="286">
        <f t="shared" si="199"/>
        <v>0</v>
      </c>
    </row>
    <row r="739" spans="1:11" ht="22.8">
      <c r="A739" s="285" t="s">
        <v>68</v>
      </c>
      <c r="B739" s="273">
        <f t="shared" ref="B739:J739" si="214">+B435</f>
        <v>0</v>
      </c>
      <c r="C739" s="273">
        <f t="shared" si="214"/>
        <v>0</v>
      </c>
      <c r="D739" s="273">
        <f t="shared" si="214"/>
        <v>0</v>
      </c>
      <c r="E739" s="273">
        <f t="shared" si="214"/>
        <v>0</v>
      </c>
      <c r="F739" s="273">
        <f t="shared" si="214"/>
        <v>0</v>
      </c>
      <c r="G739" s="273">
        <f t="shared" si="214"/>
        <v>0</v>
      </c>
      <c r="H739" s="273">
        <f t="shared" si="214"/>
        <v>0</v>
      </c>
      <c r="I739" s="273">
        <f t="shared" si="214"/>
        <v>0</v>
      </c>
      <c r="J739" s="273">
        <f t="shared" si="214"/>
        <v>0</v>
      </c>
      <c r="K739" s="286">
        <f t="shared" si="199"/>
        <v>0</v>
      </c>
    </row>
    <row r="740" spans="1:11" ht="23.4" thickBot="1">
      <c r="A740" s="288" t="s">
        <v>32</v>
      </c>
      <c r="B740" s="271">
        <f>SUM(B723:B739)</f>
        <v>2</v>
      </c>
      <c r="C740" s="271">
        <f t="shared" ref="C740:J740" si="215">SUM(C723:C739)</f>
        <v>0</v>
      </c>
      <c r="D740" s="271">
        <f t="shared" si="215"/>
        <v>0</v>
      </c>
      <c r="E740" s="271">
        <f>SUM(E723:E739)</f>
        <v>0</v>
      </c>
      <c r="F740" s="271">
        <f>SUM(F723:F739)</f>
        <v>0</v>
      </c>
      <c r="G740" s="271">
        <f>SUM(G723:G739)</f>
        <v>0</v>
      </c>
      <c r="H740" s="272" t="e">
        <f>+K740/G740</f>
        <v>#DIV/0!</v>
      </c>
      <c r="I740" s="271">
        <f t="shared" si="215"/>
        <v>2</v>
      </c>
      <c r="J740" s="271">
        <f t="shared" si="215"/>
        <v>1</v>
      </c>
      <c r="K740" s="272">
        <f>SUM(K723:K739)</f>
        <v>0</v>
      </c>
    </row>
    <row r="741" spans="1:11" ht="22.8">
      <c r="A741" s="1245" t="s">
        <v>371</v>
      </c>
      <c r="B741" s="1245"/>
      <c r="C741" s="1245"/>
      <c r="D741" s="1245"/>
      <c r="E741" s="1245"/>
      <c r="F741" s="1245"/>
      <c r="G741" s="1245"/>
      <c r="H741" s="1245"/>
      <c r="I741" s="1245"/>
      <c r="J741" s="292"/>
      <c r="K741" s="293"/>
    </row>
    <row r="742" spans="1:11" ht="22.8">
      <c r="A742" s="1245" t="s">
        <v>190</v>
      </c>
      <c r="B742" s="1245"/>
      <c r="C742" s="1245"/>
      <c r="D742" s="1245"/>
      <c r="E742" s="1245"/>
      <c r="F742" s="1245"/>
      <c r="G742" s="1245"/>
      <c r="H742" s="1245"/>
      <c r="I742" s="1245"/>
      <c r="J742" s="292"/>
      <c r="K742" s="293"/>
    </row>
    <row r="743" spans="1:11" ht="22.8">
      <c r="A743" s="1245" t="s">
        <v>49</v>
      </c>
      <c r="B743" s="1245"/>
      <c r="C743" s="1245"/>
      <c r="D743" s="1245"/>
      <c r="E743" s="1245"/>
      <c r="F743" s="1245"/>
      <c r="G743" s="1245"/>
      <c r="H743" s="1245"/>
      <c r="I743" s="1245"/>
      <c r="J743" s="292"/>
      <c r="K743" s="293"/>
    </row>
    <row r="744" spans="1:11" ht="22.8">
      <c r="A744" s="1252" t="s">
        <v>190</v>
      </c>
      <c r="B744" s="273"/>
      <c r="C744" s="1249" t="s">
        <v>50</v>
      </c>
      <c r="D744" s="1250"/>
      <c r="E744" s="1250"/>
      <c r="F744" s="1250"/>
      <c r="G744" s="1250"/>
      <c r="H744" s="1251"/>
      <c r="I744" s="273"/>
      <c r="J744" s="294"/>
      <c r="K744" s="295"/>
    </row>
    <row r="745" spans="1:11" ht="22.8">
      <c r="A745" s="1253"/>
      <c r="B745" s="276" t="s">
        <v>2</v>
      </c>
      <c r="C745" s="277" t="s">
        <v>5</v>
      </c>
      <c r="D745" s="278" t="s">
        <v>6</v>
      </c>
      <c r="E745" s="278" t="s">
        <v>7</v>
      </c>
      <c r="F745" s="278" t="s">
        <v>8</v>
      </c>
      <c r="G745" s="278" t="s">
        <v>9</v>
      </c>
      <c r="H745" s="278" t="s">
        <v>10</v>
      </c>
      <c r="I745" s="279" t="s">
        <v>11</v>
      </c>
      <c r="J745" s="280" t="s">
        <v>205</v>
      </c>
      <c r="K745" s="280" t="s">
        <v>204</v>
      </c>
    </row>
    <row r="746" spans="1:11" ht="22.8">
      <c r="A746" s="1253"/>
      <c r="B746" s="276" t="s">
        <v>4</v>
      </c>
      <c r="C746" s="276" t="s">
        <v>13</v>
      </c>
      <c r="D746" s="279" t="s">
        <v>51</v>
      </c>
      <c r="E746" s="279" t="s">
        <v>15</v>
      </c>
      <c r="F746" s="279" t="s">
        <v>16</v>
      </c>
      <c r="G746" s="279" t="s">
        <v>17</v>
      </c>
      <c r="H746" s="279" t="s">
        <v>18</v>
      </c>
      <c r="I746" s="279" t="s">
        <v>19</v>
      </c>
      <c r="J746" s="280" t="s">
        <v>206</v>
      </c>
      <c r="K746" s="275"/>
    </row>
    <row r="747" spans="1:11" ht="22.8">
      <c r="A747" s="1254"/>
      <c r="B747" s="281" t="s">
        <v>12</v>
      </c>
      <c r="C747" s="281" t="s">
        <v>12</v>
      </c>
      <c r="D747" s="282" t="s">
        <v>12</v>
      </c>
      <c r="E747" s="282" t="s">
        <v>12</v>
      </c>
      <c r="F747" s="282" t="s">
        <v>12</v>
      </c>
      <c r="G747" s="282" t="s">
        <v>12</v>
      </c>
      <c r="H747" s="282" t="s">
        <v>20</v>
      </c>
      <c r="I747" s="282" t="s">
        <v>12</v>
      </c>
      <c r="J747" s="283" t="s">
        <v>203</v>
      </c>
      <c r="K747" s="284"/>
    </row>
    <row r="748" spans="1:11" ht="22.8">
      <c r="A748" s="285" t="s">
        <v>52</v>
      </c>
      <c r="B748" s="281">
        <f t="shared" ref="B748:J748" si="216">+B21</f>
        <v>0</v>
      </c>
      <c r="C748" s="281">
        <f t="shared" si="216"/>
        <v>0</v>
      </c>
      <c r="D748" s="281">
        <f t="shared" si="216"/>
        <v>0</v>
      </c>
      <c r="E748" s="281">
        <f t="shared" si="216"/>
        <v>0</v>
      </c>
      <c r="F748" s="281">
        <f t="shared" si="216"/>
        <v>0</v>
      </c>
      <c r="G748" s="281">
        <f t="shared" si="216"/>
        <v>0</v>
      </c>
      <c r="H748" s="281">
        <f t="shared" si="216"/>
        <v>0</v>
      </c>
      <c r="I748" s="281">
        <f t="shared" si="216"/>
        <v>0</v>
      </c>
      <c r="J748" s="281">
        <f t="shared" si="216"/>
        <v>0</v>
      </c>
      <c r="K748" s="286">
        <f t="shared" ref="K748:K753" si="217">+G748*H748</f>
        <v>0</v>
      </c>
    </row>
    <row r="749" spans="1:11" ht="22.8">
      <c r="A749" s="285" t="s">
        <v>53</v>
      </c>
      <c r="B749" s="281">
        <f t="shared" ref="B749:J749" si="218">+B48</f>
        <v>0</v>
      </c>
      <c r="C749" s="281">
        <f t="shared" si="218"/>
        <v>0</v>
      </c>
      <c r="D749" s="281">
        <f t="shared" si="218"/>
        <v>0</v>
      </c>
      <c r="E749" s="281">
        <f t="shared" si="218"/>
        <v>0</v>
      </c>
      <c r="F749" s="281">
        <f t="shared" si="218"/>
        <v>0</v>
      </c>
      <c r="G749" s="281">
        <f t="shared" si="218"/>
        <v>0</v>
      </c>
      <c r="H749" s="281">
        <f t="shared" si="218"/>
        <v>0</v>
      </c>
      <c r="I749" s="281">
        <f t="shared" si="218"/>
        <v>0</v>
      </c>
      <c r="J749" s="281">
        <f t="shared" si="218"/>
        <v>0</v>
      </c>
      <c r="K749" s="286">
        <f t="shared" si="217"/>
        <v>0</v>
      </c>
    </row>
    <row r="750" spans="1:11" ht="22.8">
      <c r="A750" s="285" t="s">
        <v>54</v>
      </c>
      <c r="B750" s="281">
        <f t="shared" ref="B750:J750" si="219">+B73</f>
        <v>0</v>
      </c>
      <c r="C750" s="281">
        <f t="shared" si="219"/>
        <v>0</v>
      </c>
      <c r="D750" s="281">
        <f t="shared" si="219"/>
        <v>0</v>
      </c>
      <c r="E750" s="281">
        <f t="shared" si="219"/>
        <v>0</v>
      </c>
      <c r="F750" s="281">
        <f t="shared" si="219"/>
        <v>0</v>
      </c>
      <c r="G750" s="281">
        <f t="shared" si="219"/>
        <v>0</v>
      </c>
      <c r="H750" s="281">
        <f t="shared" si="219"/>
        <v>0</v>
      </c>
      <c r="I750" s="281">
        <f t="shared" si="219"/>
        <v>0</v>
      </c>
      <c r="J750" s="281">
        <f t="shared" si="219"/>
        <v>0</v>
      </c>
      <c r="K750" s="286">
        <f t="shared" si="217"/>
        <v>0</v>
      </c>
    </row>
    <row r="751" spans="1:11" ht="22.8">
      <c r="A751" s="285" t="s">
        <v>55</v>
      </c>
      <c r="B751" s="281">
        <f t="shared" ref="B751:J751" si="220">+B97</f>
        <v>0</v>
      </c>
      <c r="C751" s="281">
        <f t="shared" si="220"/>
        <v>0</v>
      </c>
      <c r="D751" s="281">
        <f t="shared" si="220"/>
        <v>0</v>
      </c>
      <c r="E751" s="281">
        <f t="shared" si="220"/>
        <v>0</v>
      </c>
      <c r="F751" s="281">
        <f t="shared" si="220"/>
        <v>0</v>
      </c>
      <c r="G751" s="281">
        <f t="shared" si="220"/>
        <v>0</v>
      </c>
      <c r="H751" s="281">
        <f t="shared" si="220"/>
        <v>0</v>
      </c>
      <c r="I751" s="281">
        <f t="shared" si="220"/>
        <v>0</v>
      </c>
      <c r="J751" s="281">
        <f t="shared" si="220"/>
        <v>0</v>
      </c>
      <c r="K751" s="286">
        <f t="shared" si="217"/>
        <v>0</v>
      </c>
    </row>
    <row r="752" spans="1:11" ht="22.8">
      <c r="A752" s="285" t="s">
        <v>56</v>
      </c>
      <c r="B752" s="281">
        <f t="shared" ref="B752:J752" si="221">+B122</f>
        <v>0</v>
      </c>
      <c r="C752" s="281">
        <f t="shared" si="221"/>
        <v>0</v>
      </c>
      <c r="D752" s="281">
        <f t="shared" si="221"/>
        <v>0</v>
      </c>
      <c r="E752" s="281">
        <f t="shared" si="221"/>
        <v>0</v>
      </c>
      <c r="F752" s="281">
        <f t="shared" si="221"/>
        <v>0</v>
      </c>
      <c r="G752" s="281">
        <f t="shared" si="221"/>
        <v>0</v>
      </c>
      <c r="H752" s="281">
        <f t="shared" si="221"/>
        <v>0</v>
      </c>
      <c r="I752" s="281">
        <f t="shared" si="221"/>
        <v>0</v>
      </c>
      <c r="J752" s="281">
        <f t="shared" si="221"/>
        <v>0</v>
      </c>
      <c r="K752" s="286">
        <f t="shared" si="217"/>
        <v>0</v>
      </c>
    </row>
    <row r="753" spans="1:11" ht="22.8">
      <c r="A753" s="285" t="s">
        <v>57</v>
      </c>
      <c r="B753" s="281">
        <v>0</v>
      </c>
      <c r="C753" s="281">
        <v>0</v>
      </c>
      <c r="D753" s="281">
        <f>+D148</f>
        <v>0</v>
      </c>
      <c r="E753" s="281">
        <f>+E148</f>
        <v>0</v>
      </c>
      <c r="F753" s="281">
        <f>+F148</f>
        <v>0</v>
      </c>
      <c r="G753" s="281">
        <v>0</v>
      </c>
      <c r="H753" s="281">
        <v>0</v>
      </c>
      <c r="I753" s="281">
        <v>0</v>
      </c>
      <c r="J753" s="281">
        <v>0</v>
      </c>
      <c r="K753" s="286">
        <f t="shared" si="217"/>
        <v>0</v>
      </c>
    </row>
    <row r="754" spans="1:11" ht="22.8">
      <c r="A754" s="285" t="s">
        <v>58</v>
      </c>
      <c r="B754" s="281">
        <f t="shared" ref="B754:J754" si="222">+B172</f>
        <v>0</v>
      </c>
      <c r="C754" s="281">
        <f t="shared" si="222"/>
        <v>0</v>
      </c>
      <c r="D754" s="281">
        <f t="shared" si="222"/>
        <v>0</v>
      </c>
      <c r="E754" s="281">
        <f t="shared" si="222"/>
        <v>0</v>
      </c>
      <c r="F754" s="281">
        <f t="shared" si="222"/>
        <v>0</v>
      </c>
      <c r="G754" s="281">
        <f t="shared" si="222"/>
        <v>0</v>
      </c>
      <c r="H754" s="281">
        <f t="shared" si="222"/>
        <v>0</v>
      </c>
      <c r="I754" s="281">
        <f t="shared" si="222"/>
        <v>0</v>
      </c>
      <c r="J754" s="281">
        <f t="shared" si="222"/>
        <v>0</v>
      </c>
      <c r="K754" s="286">
        <f t="shared" ref="K754:K764" si="223">+G754*H754</f>
        <v>0</v>
      </c>
    </row>
    <row r="755" spans="1:11" ht="22.8">
      <c r="A755" s="285" t="s">
        <v>59</v>
      </c>
      <c r="B755" s="287">
        <f t="shared" ref="B755:J755" si="224">+B198</f>
        <v>0</v>
      </c>
      <c r="C755" s="287">
        <f t="shared" si="224"/>
        <v>0</v>
      </c>
      <c r="D755" s="287">
        <f t="shared" si="224"/>
        <v>0</v>
      </c>
      <c r="E755" s="287">
        <f t="shared" si="224"/>
        <v>0</v>
      </c>
      <c r="F755" s="287">
        <f t="shared" si="224"/>
        <v>0</v>
      </c>
      <c r="G755" s="287">
        <f t="shared" si="224"/>
        <v>0</v>
      </c>
      <c r="H755" s="287">
        <f t="shared" si="224"/>
        <v>0</v>
      </c>
      <c r="I755" s="287">
        <f t="shared" si="224"/>
        <v>0</v>
      </c>
      <c r="J755" s="287">
        <f t="shared" si="224"/>
        <v>0</v>
      </c>
      <c r="K755" s="286">
        <f t="shared" si="223"/>
        <v>0</v>
      </c>
    </row>
    <row r="756" spans="1:11" ht="22.8">
      <c r="A756" s="285" t="s">
        <v>60</v>
      </c>
      <c r="B756" s="273">
        <f t="shared" ref="B756:J756" si="225">+B228</f>
        <v>0</v>
      </c>
      <c r="C756" s="273">
        <f t="shared" si="225"/>
        <v>0</v>
      </c>
      <c r="D756" s="273">
        <f t="shared" si="225"/>
        <v>0</v>
      </c>
      <c r="E756" s="273">
        <f t="shared" si="225"/>
        <v>0</v>
      </c>
      <c r="F756" s="273">
        <f t="shared" si="225"/>
        <v>0</v>
      </c>
      <c r="G756" s="273">
        <f t="shared" si="225"/>
        <v>0</v>
      </c>
      <c r="H756" s="273">
        <f t="shared" si="225"/>
        <v>0</v>
      </c>
      <c r="I756" s="273">
        <f t="shared" si="225"/>
        <v>0</v>
      </c>
      <c r="J756" s="273">
        <f t="shared" si="225"/>
        <v>0</v>
      </c>
      <c r="K756" s="286">
        <f t="shared" si="223"/>
        <v>0</v>
      </c>
    </row>
    <row r="757" spans="1:11" ht="22.8">
      <c r="A757" s="285" t="s">
        <v>61</v>
      </c>
      <c r="B757" s="273">
        <f t="shared" ref="B757:J757" si="226">+B254</f>
        <v>0</v>
      </c>
      <c r="C757" s="273">
        <f t="shared" si="226"/>
        <v>0</v>
      </c>
      <c r="D757" s="273">
        <f t="shared" si="226"/>
        <v>0</v>
      </c>
      <c r="E757" s="273">
        <f t="shared" si="226"/>
        <v>0</v>
      </c>
      <c r="F757" s="273">
        <f t="shared" si="226"/>
        <v>0</v>
      </c>
      <c r="G757" s="273">
        <f t="shared" si="226"/>
        <v>0</v>
      </c>
      <c r="H757" s="273">
        <f t="shared" si="226"/>
        <v>0</v>
      </c>
      <c r="I757" s="273">
        <f t="shared" si="226"/>
        <v>0</v>
      </c>
      <c r="J757" s="273">
        <f t="shared" si="226"/>
        <v>0</v>
      </c>
      <c r="K757" s="286">
        <f t="shared" si="223"/>
        <v>0</v>
      </c>
    </row>
    <row r="758" spans="1:11" ht="22.8">
      <c r="A758" s="285" t="s">
        <v>62</v>
      </c>
      <c r="B758" s="273">
        <f t="shared" ref="B758:J758" si="227">+B278</f>
        <v>0</v>
      </c>
      <c r="C758" s="273">
        <f t="shared" si="227"/>
        <v>0</v>
      </c>
      <c r="D758" s="273">
        <f t="shared" si="227"/>
        <v>0</v>
      </c>
      <c r="E758" s="273">
        <f t="shared" si="227"/>
        <v>0</v>
      </c>
      <c r="F758" s="273">
        <f t="shared" si="227"/>
        <v>0</v>
      </c>
      <c r="G758" s="273">
        <f t="shared" si="227"/>
        <v>0</v>
      </c>
      <c r="H758" s="273">
        <f t="shared" si="227"/>
        <v>0</v>
      </c>
      <c r="I758" s="273">
        <f t="shared" si="227"/>
        <v>0</v>
      </c>
      <c r="J758" s="273">
        <f t="shared" si="227"/>
        <v>0</v>
      </c>
      <c r="K758" s="286">
        <f t="shared" si="223"/>
        <v>0</v>
      </c>
    </row>
    <row r="759" spans="1:11" ht="22.8">
      <c r="A759" s="285" t="s">
        <v>63</v>
      </c>
      <c r="B759" s="273">
        <f t="shared" ref="B759:J759" si="228">+B303</f>
        <v>0</v>
      </c>
      <c r="C759" s="273">
        <f t="shared" si="228"/>
        <v>0</v>
      </c>
      <c r="D759" s="273">
        <f t="shared" si="228"/>
        <v>0</v>
      </c>
      <c r="E759" s="273">
        <f t="shared" si="228"/>
        <v>0</v>
      </c>
      <c r="F759" s="273">
        <f t="shared" si="228"/>
        <v>0</v>
      </c>
      <c r="G759" s="273">
        <f t="shared" si="228"/>
        <v>0</v>
      </c>
      <c r="H759" s="273">
        <f t="shared" si="228"/>
        <v>0</v>
      </c>
      <c r="I759" s="273">
        <f t="shared" si="228"/>
        <v>0</v>
      </c>
      <c r="J759" s="273">
        <f t="shared" si="228"/>
        <v>0</v>
      </c>
      <c r="K759" s="286">
        <f t="shared" si="223"/>
        <v>0</v>
      </c>
    </row>
    <row r="760" spans="1:11" ht="22.8">
      <c r="A760" s="285" t="s">
        <v>64</v>
      </c>
      <c r="B760" s="273">
        <f t="shared" ref="B760:J760" si="229">+B329</f>
        <v>0</v>
      </c>
      <c r="C760" s="273">
        <f t="shared" si="229"/>
        <v>0</v>
      </c>
      <c r="D760" s="273">
        <f t="shared" si="229"/>
        <v>0</v>
      </c>
      <c r="E760" s="273">
        <f t="shared" si="229"/>
        <v>0</v>
      </c>
      <c r="F760" s="273">
        <f t="shared" si="229"/>
        <v>0</v>
      </c>
      <c r="G760" s="273">
        <f t="shared" si="229"/>
        <v>0</v>
      </c>
      <c r="H760" s="273">
        <f t="shared" si="229"/>
        <v>0</v>
      </c>
      <c r="I760" s="273">
        <f t="shared" si="229"/>
        <v>0</v>
      </c>
      <c r="J760" s="273">
        <f t="shared" si="229"/>
        <v>0</v>
      </c>
      <c r="K760" s="286">
        <f t="shared" si="223"/>
        <v>0</v>
      </c>
    </row>
    <row r="761" spans="1:11" ht="22.8">
      <c r="A761" s="285" t="s">
        <v>65</v>
      </c>
      <c r="B761" s="273">
        <f t="shared" ref="B761:J761" si="230">+B358</f>
        <v>0</v>
      </c>
      <c r="C761" s="273">
        <f t="shared" si="230"/>
        <v>0</v>
      </c>
      <c r="D761" s="273">
        <f t="shared" si="230"/>
        <v>0</v>
      </c>
      <c r="E761" s="273">
        <f t="shared" si="230"/>
        <v>0</v>
      </c>
      <c r="F761" s="273">
        <f t="shared" si="230"/>
        <v>0</v>
      </c>
      <c r="G761" s="273">
        <f t="shared" si="230"/>
        <v>0</v>
      </c>
      <c r="H761" s="273">
        <f t="shared" si="230"/>
        <v>0</v>
      </c>
      <c r="I761" s="273">
        <f t="shared" si="230"/>
        <v>0</v>
      </c>
      <c r="J761" s="273">
        <f t="shared" si="230"/>
        <v>0</v>
      </c>
      <c r="K761" s="286">
        <f t="shared" si="223"/>
        <v>0</v>
      </c>
    </row>
    <row r="762" spans="1:11" ht="22.8">
      <c r="A762" s="285" t="s">
        <v>66</v>
      </c>
      <c r="B762" s="273">
        <f t="shared" ref="B762:J762" si="231">+B386</f>
        <v>0</v>
      </c>
      <c r="C762" s="273">
        <f t="shared" si="231"/>
        <v>0</v>
      </c>
      <c r="D762" s="273">
        <f t="shared" si="231"/>
        <v>0</v>
      </c>
      <c r="E762" s="273">
        <f t="shared" si="231"/>
        <v>0</v>
      </c>
      <c r="F762" s="273">
        <f t="shared" si="231"/>
        <v>0</v>
      </c>
      <c r="G762" s="273">
        <f t="shared" si="231"/>
        <v>0</v>
      </c>
      <c r="H762" s="273">
        <f t="shared" si="231"/>
        <v>0</v>
      </c>
      <c r="I762" s="273">
        <f t="shared" si="231"/>
        <v>0</v>
      </c>
      <c r="J762" s="273">
        <f t="shared" si="231"/>
        <v>0</v>
      </c>
      <c r="K762" s="286">
        <f t="shared" si="223"/>
        <v>0</v>
      </c>
    </row>
    <row r="763" spans="1:11" ht="22.8">
      <c r="A763" s="285" t="s">
        <v>67</v>
      </c>
      <c r="B763" s="273">
        <f t="shared" ref="B763:J763" si="232">+B411</f>
        <v>0</v>
      </c>
      <c r="C763" s="273">
        <f t="shared" si="232"/>
        <v>0</v>
      </c>
      <c r="D763" s="273">
        <f t="shared" si="232"/>
        <v>0</v>
      </c>
      <c r="E763" s="273">
        <f t="shared" si="232"/>
        <v>0</v>
      </c>
      <c r="F763" s="273">
        <f t="shared" si="232"/>
        <v>0</v>
      </c>
      <c r="G763" s="273">
        <f t="shared" si="232"/>
        <v>0</v>
      </c>
      <c r="H763" s="273">
        <f t="shared" si="232"/>
        <v>0</v>
      </c>
      <c r="I763" s="273">
        <f t="shared" si="232"/>
        <v>0</v>
      </c>
      <c r="J763" s="273">
        <f t="shared" si="232"/>
        <v>0</v>
      </c>
      <c r="K763" s="286">
        <f t="shared" si="223"/>
        <v>0</v>
      </c>
    </row>
    <row r="764" spans="1:11" ht="22.8">
      <c r="A764" s="285" t="s">
        <v>68</v>
      </c>
      <c r="B764" s="273">
        <f t="shared" ref="B764:J764" si="233">+B436</f>
        <v>0</v>
      </c>
      <c r="C764" s="273">
        <f t="shared" si="233"/>
        <v>0</v>
      </c>
      <c r="D764" s="273">
        <f t="shared" si="233"/>
        <v>0</v>
      </c>
      <c r="E764" s="273">
        <f t="shared" si="233"/>
        <v>0</v>
      </c>
      <c r="F764" s="273">
        <f t="shared" si="233"/>
        <v>0</v>
      </c>
      <c r="G764" s="273">
        <f t="shared" si="233"/>
        <v>0</v>
      </c>
      <c r="H764" s="273">
        <f t="shared" si="233"/>
        <v>0</v>
      </c>
      <c r="I764" s="273">
        <f t="shared" si="233"/>
        <v>0</v>
      </c>
      <c r="J764" s="273">
        <f t="shared" si="233"/>
        <v>0</v>
      </c>
      <c r="K764" s="286">
        <f t="shared" si="223"/>
        <v>0</v>
      </c>
    </row>
    <row r="765" spans="1:11" ht="23.4" thickBot="1">
      <c r="A765" s="288" t="s">
        <v>32</v>
      </c>
      <c r="B765" s="271">
        <f>SUM(B748:B764)</f>
        <v>0</v>
      </c>
      <c r="C765" s="271">
        <f t="shared" ref="C765:J765" si="234">SUM(C748:C764)</f>
        <v>0</v>
      </c>
      <c r="D765" s="271">
        <f t="shared" si="234"/>
        <v>0</v>
      </c>
      <c r="E765" s="271">
        <f>SUM(E748:E764)</f>
        <v>0</v>
      </c>
      <c r="F765" s="271">
        <f>SUM(F748:F764)</f>
        <v>0</v>
      </c>
      <c r="G765" s="271">
        <f>SUM(G748:G764)</f>
        <v>0</v>
      </c>
      <c r="H765" s="272" t="e">
        <f>+K765/G765</f>
        <v>#DIV/0!</v>
      </c>
      <c r="I765" s="271">
        <f t="shared" si="234"/>
        <v>0</v>
      </c>
      <c r="J765" s="271">
        <f t="shared" si="234"/>
        <v>0</v>
      </c>
      <c r="K765" s="272">
        <f>SUM(K748:K764)</f>
        <v>0</v>
      </c>
    </row>
    <row r="766" spans="1:11" ht="22.8">
      <c r="A766" s="1245" t="s">
        <v>371</v>
      </c>
      <c r="B766" s="1245"/>
      <c r="C766" s="1245"/>
      <c r="D766" s="1245"/>
      <c r="E766" s="1245"/>
      <c r="F766" s="1245"/>
      <c r="G766" s="1245"/>
      <c r="H766" s="1245"/>
      <c r="I766" s="1245"/>
      <c r="J766" s="292"/>
      <c r="K766" s="293"/>
    </row>
    <row r="767" spans="1:11" ht="22.8">
      <c r="A767" s="1245" t="s">
        <v>212</v>
      </c>
      <c r="B767" s="1245"/>
      <c r="C767" s="1245"/>
      <c r="D767" s="1245"/>
      <c r="E767" s="1245"/>
      <c r="F767" s="1245"/>
      <c r="G767" s="1245"/>
      <c r="H767" s="1245"/>
      <c r="I767" s="1245"/>
      <c r="J767" s="292"/>
      <c r="K767" s="293"/>
    </row>
    <row r="768" spans="1:11" ht="22.8">
      <c r="A768" s="1245" t="s">
        <v>49</v>
      </c>
      <c r="B768" s="1245"/>
      <c r="C768" s="1245"/>
      <c r="D768" s="1245"/>
      <c r="E768" s="1245"/>
      <c r="F768" s="1245"/>
      <c r="G768" s="1245"/>
      <c r="H768" s="1245"/>
      <c r="I768" s="1245"/>
      <c r="J768" s="292"/>
      <c r="K768" s="293"/>
    </row>
    <row r="769" spans="1:11" ht="22.8">
      <c r="A769" s="1252" t="s">
        <v>212</v>
      </c>
      <c r="B769" s="273"/>
      <c r="C769" s="1249" t="s">
        <v>50</v>
      </c>
      <c r="D769" s="1250"/>
      <c r="E769" s="1250"/>
      <c r="F769" s="1250"/>
      <c r="G769" s="1250"/>
      <c r="H769" s="1251"/>
      <c r="I769" s="273"/>
      <c r="J769" s="294"/>
      <c r="K769" s="295"/>
    </row>
    <row r="770" spans="1:11" ht="22.8">
      <c r="A770" s="1253"/>
      <c r="B770" s="276" t="s">
        <v>2</v>
      </c>
      <c r="C770" s="277" t="s">
        <v>5</v>
      </c>
      <c r="D770" s="278" t="s">
        <v>6</v>
      </c>
      <c r="E770" s="278" t="s">
        <v>7</v>
      </c>
      <c r="F770" s="278" t="s">
        <v>8</v>
      </c>
      <c r="G770" s="278" t="s">
        <v>9</v>
      </c>
      <c r="H770" s="278" t="s">
        <v>10</v>
      </c>
      <c r="I770" s="279" t="s">
        <v>11</v>
      </c>
      <c r="J770" s="280" t="s">
        <v>205</v>
      </c>
      <c r="K770" s="280" t="s">
        <v>204</v>
      </c>
    </row>
    <row r="771" spans="1:11" ht="22.8">
      <c r="A771" s="1253"/>
      <c r="B771" s="276" t="s">
        <v>4</v>
      </c>
      <c r="C771" s="276" t="s">
        <v>13</v>
      </c>
      <c r="D771" s="279" t="s">
        <v>51</v>
      </c>
      <c r="E771" s="279" t="s">
        <v>15</v>
      </c>
      <c r="F771" s="279" t="s">
        <v>16</v>
      </c>
      <c r="G771" s="279" t="s">
        <v>17</v>
      </c>
      <c r="H771" s="279" t="s">
        <v>18</v>
      </c>
      <c r="I771" s="279" t="s">
        <v>19</v>
      </c>
      <c r="J771" s="280" t="s">
        <v>206</v>
      </c>
      <c r="K771" s="275"/>
    </row>
    <row r="772" spans="1:11" ht="22.8">
      <c r="A772" s="1254"/>
      <c r="B772" s="281" t="s">
        <v>12</v>
      </c>
      <c r="C772" s="281" t="s">
        <v>12</v>
      </c>
      <c r="D772" s="282" t="s">
        <v>12</v>
      </c>
      <c r="E772" s="282" t="s">
        <v>12</v>
      </c>
      <c r="F772" s="282" t="s">
        <v>12</v>
      </c>
      <c r="G772" s="282" t="s">
        <v>12</v>
      </c>
      <c r="H772" s="282" t="s">
        <v>20</v>
      </c>
      <c r="I772" s="282" t="s">
        <v>12</v>
      </c>
      <c r="J772" s="283" t="s">
        <v>203</v>
      </c>
      <c r="K772" s="284"/>
    </row>
    <row r="773" spans="1:11" ht="22.8">
      <c r="A773" s="285" t="s">
        <v>52</v>
      </c>
      <c r="B773" s="281"/>
      <c r="C773" s="281"/>
      <c r="D773" s="281"/>
      <c r="E773" s="281"/>
      <c r="F773" s="281"/>
      <c r="G773" s="281"/>
      <c r="H773" s="281"/>
      <c r="I773" s="281"/>
      <c r="J773" s="281"/>
      <c r="K773" s="286"/>
    </row>
    <row r="774" spans="1:11" ht="22.8">
      <c r="A774" s="285" t="s">
        <v>53</v>
      </c>
      <c r="B774" s="281"/>
      <c r="C774" s="281"/>
      <c r="D774" s="281"/>
      <c r="E774" s="281"/>
      <c r="F774" s="281"/>
      <c r="G774" s="281"/>
      <c r="H774" s="281"/>
      <c r="I774" s="281"/>
      <c r="J774" s="281"/>
      <c r="K774" s="282"/>
    </row>
    <row r="775" spans="1:11" ht="22.8">
      <c r="A775" s="285" t="s">
        <v>54</v>
      </c>
      <c r="B775" s="281"/>
      <c r="C775" s="281"/>
      <c r="D775" s="281"/>
      <c r="E775" s="281"/>
      <c r="F775" s="281"/>
      <c r="G775" s="281"/>
      <c r="H775" s="281"/>
      <c r="I775" s="281"/>
      <c r="J775" s="281"/>
      <c r="K775" s="286"/>
    </row>
    <row r="776" spans="1:11" ht="22.8">
      <c r="A776" s="285" t="s">
        <v>55</v>
      </c>
      <c r="B776" s="281"/>
      <c r="C776" s="281"/>
      <c r="D776" s="281"/>
      <c r="E776" s="281"/>
      <c r="F776" s="281"/>
      <c r="G776" s="281"/>
      <c r="H776" s="281"/>
      <c r="I776" s="281"/>
      <c r="J776" s="281"/>
      <c r="K776" s="282"/>
    </row>
    <row r="777" spans="1:11" ht="22.8">
      <c r="A777" s="285" t="s">
        <v>56</v>
      </c>
      <c r="B777" s="281"/>
      <c r="C777" s="281"/>
      <c r="D777" s="281"/>
      <c r="E777" s="281"/>
      <c r="F777" s="281"/>
      <c r="G777" s="281"/>
      <c r="H777" s="281"/>
      <c r="I777" s="281"/>
      <c r="J777" s="281"/>
      <c r="K777" s="282"/>
    </row>
    <row r="778" spans="1:11" ht="22.8">
      <c r="A778" s="285" t="s">
        <v>57</v>
      </c>
      <c r="B778" s="281"/>
      <c r="C778" s="281"/>
      <c r="D778" s="281"/>
      <c r="E778" s="281"/>
      <c r="F778" s="281"/>
      <c r="G778" s="281"/>
      <c r="H778" s="281"/>
      <c r="I778" s="281"/>
      <c r="J778" s="281"/>
      <c r="K778" s="282"/>
    </row>
    <row r="779" spans="1:11" ht="22.8">
      <c r="A779" s="285" t="s">
        <v>58</v>
      </c>
      <c r="B779" s="281"/>
      <c r="C779" s="281"/>
      <c r="D779" s="281"/>
      <c r="E779" s="281"/>
      <c r="F779" s="281"/>
      <c r="G779" s="281"/>
      <c r="H779" s="281"/>
      <c r="I779" s="281"/>
      <c r="J779" s="281"/>
      <c r="K779" s="281"/>
    </row>
    <row r="780" spans="1:11" ht="22.8">
      <c r="A780" s="285" t="s">
        <v>59</v>
      </c>
      <c r="B780" s="287"/>
      <c r="C780" s="287"/>
      <c r="D780" s="287"/>
      <c r="E780" s="287"/>
      <c r="F780" s="287"/>
      <c r="G780" s="287"/>
      <c r="H780" s="287"/>
      <c r="I780" s="287"/>
      <c r="J780" s="287"/>
      <c r="K780" s="287"/>
    </row>
    <row r="781" spans="1:11" ht="22.8">
      <c r="A781" s="285" t="s">
        <v>60</v>
      </c>
      <c r="B781" s="273"/>
      <c r="C781" s="273"/>
      <c r="D781" s="273"/>
      <c r="E781" s="273"/>
      <c r="F781" s="273"/>
      <c r="G781" s="273"/>
      <c r="H781" s="273"/>
      <c r="I781" s="273"/>
      <c r="J781" s="273"/>
      <c r="K781" s="273"/>
    </row>
    <row r="782" spans="1:11" ht="22.8">
      <c r="A782" s="285" t="s">
        <v>61</v>
      </c>
      <c r="B782" s="273"/>
      <c r="C782" s="273"/>
      <c r="D782" s="273"/>
      <c r="E782" s="273"/>
      <c r="F782" s="273"/>
      <c r="G782" s="273"/>
      <c r="H782" s="273"/>
      <c r="I782" s="273"/>
      <c r="J782" s="273"/>
      <c r="K782" s="273"/>
    </row>
    <row r="783" spans="1:11" ht="22.8">
      <c r="A783" s="285" t="s">
        <v>62</v>
      </c>
      <c r="B783" s="273"/>
      <c r="C783" s="273"/>
      <c r="D783" s="273"/>
      <c r="E783" s="273"/>
      <c r="F783" s="273"/>
      <c r="G783" s="273"/>
      <c r="H783" s="273"/>
      <c r="I783" s="273"/>
      <c r="J783" s="273"/>
      <c r="K783" s="273"/>
    </row>
    <row r="784" spans="1:11" ht="22.8">
      <c r="A784" s="285" t="s">
        <v>63</v>
      </c>
      <c r="B784" s="273"/>
      <c r="C784" s="273"/>
      <c r="D784" s="273"/>
      <c r="E784" s="273"/>
      <c r="F784" s="273"/>
      <c r="G784" s="273"/>
      <c r="H784" s="273"/>
      <c r="I784" s="273"/>
      <c r="J784" s="273"/>
      <c r="K784" s="273"/>
    </row>
    <row r="785" spans="1:11" ht="22.8">
      <c r="A785" s="285" t="s">
        <v>64</v>
      </c>
      <c r="B785" s="273"/>
      <c r="C785" s="273"/>
      <c r="D785" s="273"/>
      <c r="E785" s="273"/>
      <c r="F785" s="273"/>
      <c r="G785" s="273"/>
      <c r="H785" s="273"/>
      <c r="I785" s="273"/>
      <c r="J785" s="273"/>
      <c r="K785" s="273"/>
    </row>
    <row r="786" spans="1:11" ht="22.8">
      <c r="A786" s="285" t="s">
        <v>65</v>
      </c>
      <c r="B786" s="273">
        <f t="shared" ref="B786:J786" si="235">+B355</f>
        <v>0</v>
      </c>
      <c r="C786" s="273">
        <f t="shared" si="235"/>
        <v>0</v>
      </c>
      <c r="D786" s="273">
        <f t="shared" si="235"/>
        <v>0</v>
      </c>
      <c r="E786" s="273">
        <f t="shared" si="235"/>
        <v>0</v>
      </c>
      <c r="F786" s="273">
        <f t="shared" si="235"/>
        <v>0</v>
      </c>
      <c r="G786" s="273">
        <f t="shared" si="235"/>
        <v>0</v>
      </c>
      <c r="H786" s="273">
        <f t="shared" si="235"/>
        <v>0</v>
      </c>
      <c r="I786" s="273">
        <f t="shared" si="235"/>
        <v>0</v>
      </c>
      <c r="J786" s="273">
        <f t="shared" si="235"/>
        <v>0</v>
      </c>
      <c r="K786" s="273">
        <f>+H786*G786</f>
        <v>0</v>
      </c>
    </row>
    <row r="787" spans="1:11" ht="22.8">
      <c r="A787" s="285" t="s">
        <v>66</v>
      </c>
      <c r="B787" s="273"/>
      <c r="C787" s="273"/>
      <c r="D787" s="273"/>
      <c r="E787" s="273"/>
      <c r="F787" s="273"/>
      <c r="G787" s="273"/>
      <c r="H787" s="273"/>
      <c r="I787" s="273"/>
      <c r="J787" s="273"/>
      <c r="K787" s="273"/>
    </row>
    <row r="788" spans="1:11" ht="22.8">
      <c r="A788" s="285" t="s">
        <v>67</v>
      </c>
      <c r="B788" s="273"/>
      <c r="C788" s="273"/>
      <c r="D788" s="273"/>
      <c r="E788" s="273"/>
      <c r="F788" s="273"/>
      <c r="G788" s="273"/>
      <c r="H788" s="273"/>
      <c r="I788" s="273"/>
      <c r="J788" s="273"/>
      <c r="K788" s="273"/>
    </row>
    <row r="789" spans="1:11" ht="22.8">
      <c r="A789" s="285" t="s">
        <v>68</v>
      </c>
      <c r="B789" s="273"/>
      <c r="C789" s="273"/>
      <c r="D789" s="273"/>
      <c r="E789" s="273"/>
      <c r="F789" s="273"/>
      <c r="G789" s="273"/>
      <c r="H789" s="273"/>
      <c r="I789" s="273"/>
      <c r="J789" s="273"/>
      <c r="K789" s="273"/>
    </row>
    <row r="790" spans="1:11" ht="23.4" thickBot="1">
      <c r="A790" s="288" t="s">
        <v>32</v>
      </c>
      <c r="B790" s="271">
        <f>SUM(B773:B789)</f>
        <v>0</v>
      </c>
      <c r="C790" s="271">
        <f t="shared" ref="C790:J790" si="236">SUM(C773:C789)</f>
        <v>0</v>
      </c>
      <c r="D790" s="271">
        <f t="shared" si="236"/>
        <v>0</v>
      </c>
      <c r="E790" s="271">
        <f>SUM(E773:E789)</f>
        <v>0</v>
      </c>
      <c r="F790" s="271">
        <f>SUM(F773:F789)</f>
        <v>0</v>
      </c>
      <c r="G790" s="271">
        <f>SUM(G773:G789)</f>
        <v>0</v>
      </c>
      <c r="H790" s="272" t="e">
        <f>+K790/G790</f>
        <v>#DIV/0!</v>
      </c>
      <c r="I790" s="271">
        <f t="shared" si="236"/>
        <v>0</v>
      </c>
      <c r="J790" s="271">
        <f t="shared" si="236"/>
        <v>0</v>
      </c>
      <c r="K790" s="272">
        <f>SUM(K773:K789)</f>
        <v>0</v>
      </c>
    </row>
    <row r="791" spans="1:11" ht="22.8">
      <c r="A791" s="1245" t="s">
        <v>371</v>
      </c>
      <c r="B791" s="1245"/>
      <c r="C791" s="1245"/>
      <c r="D791" s="1245"/>
      <c r="E791" s="1245"/>
      <c r="F791" s="1245"/>
      <c r="G791" s="1245"/>
      <c r="H791" s="1245"/>
      <c r="I791" s="1245"/>
      <c r="J791" s="292"/>
      <c r="K791" s="293"/>
    </row>
    <row r="792" spans="1:11" ht="22.8">
      <c r="A792" s="1245" t="s">
        <v>287</v>
      </c>
      <c r="B792" s="1245"/>
      <c r="C792" s="1245"/>
      <c r="D792" s="1245"/>
      <c r="E792" s="1245"/>
      <c r="F792" s="1245"/>
      <c r="G792" s="1245"/>
      <c r="H792" s="1245"/>
      <c r="I792" s="1245"/>
      <c r="J792" s="292"/>
      <c r="K792" s="293"/>
    </row>
    <row r="793" spans="1:11" ht="22.8">
      <c r="A793" s="1245" t="s">
        <v>49</v>
      </c>
      <c r="B793" s="1245"/>
      <c r="C793" s="1245"/>
      <c r="D793" s="1245"/>
      <c r="E793" s="1245"/>
      <c r="F793" s="1245"/>
      <c r="G793" s="1245"/>
      <c r="H793" s="1245"/>
      <c r="I793" s="1245"/>
      <c r="J793" s="292"/>
      <c r="K793" s="293"/>
    </row>
    <row r="794" spans="1:11" ht="22.8">
      <c r="A794" s="1252" t="s">
        <v>287</v>
      </c>
      <c r="B794" s="273"/>
      <c r="C794" s="1249" t="s">
        <v>50</v>
      </c>
      <c r="D794" s="1250"/>
      <c r="E794" s="1250"/>
      <c r="F794" s="1250"/>
      <c r="G794" s="1250"/>
      <c r="H794" s="1251"/>
      <c r="I794" s="273"/>
      <c r="J794" s="294"/>
      <c r="K794" s="295"/>
    </row>
    <row r="795" spans="1:11" ht="22.8">
      <c r="A795" s="1253"/>
      <c r="B795" s="276" t="s">
        <v>2</v>
      </c>
      <c r="C795" s="277" t="s">
        <v>5</v>
      </c>
      <c r="D795" s="278" t="s">
        <v>6</v>
      </c>
      <c r="E795" s="278" t="s">
        <v>7</v>
      </c>
      <c r="F795" s="278" t="s">
        <v>8</v>
      </c>
      <c r="G795" s="278" t="s">
        <v>9</v>
      </c>
      <c r="H795" s="278" t="s">
        <v>10</v>
      </c>
      <c r="I795" s="279" t="s">
        <v>11</v>
      </c>
      <c r="J795" s="280" t="s">
        <v>205</v>
      </c>
      <c r="K795" s="280" t="s">
        <v>204</v>
      </c>
    </row>
    <row r="796" spans="1:11" ht="22.8">
      <c r="A796" s="1253"/>
      <c r="B796" s="276" t="s">
        <v>4</v>
      </c>
      <c r="C796" s="276" t="s">
        <v>13</v>
      </c>
      <c r="D796" s="279" t="s">
        <v>51</v>
      </c>
      <c r="E796" s="279" t="s">
        <v>15</v>
      </c>
      <c r="F796" s="279" t="s">
        <v>16</v>
      </c>
      <c r="G796" s="279" t="s">
        <v>17</v>
      </c>
      <c r="H796" s="279" t="s">
        <v>18</v>
      </c>
      <c r="I796" s="279" t="s">
        <v>19</v>
      </c>
      <c r="J796" s="280" t="s">
        <v>206</v>
      </c>
      <c r="K796" s="275"/>
    </row>
    <row r="797" spans="1:11" ht="22.8">
      <c r="A797" s="1254"/>
      <c r="B797" s="281" t="s">
        <v>12</v>
      </c>
      <c r="C797" s="281" t="s">
        <v>12</v>
      </c>
      <c r="D797" s="282" t="s">
        <v>12</v>
      </c>
      <c r="E797" s="282" t="s">
        <v>12</v>
      </c>
      <c r="F797" s="282" t="s">
        <v>12</v>
      </c>
      <c r="G797" s="282" t="s">
        <v>12</v>
      </c>
      <c r="H797" s="282" t="s">
        <v>20</v>
      </c>
      <c r="I797" s="282" t="s">
        <v>12</v>
      </c>
      <c r="J797" s="283" t="s">
        <v>203</v>
      </c>
      <c r="K797" s="284"/>
    </row>
    <row r="798" spans="1:11" ht="22.8">
      <c r="A798" s="285" t="s">
        <v>52</v>
      </c>
      <c r="B798" s="281"/>
      <c r="C798" s="281"/>
      <c r="D798" s="281"/>
      <c r="E798" s="281"/>
      <c r="F798" s="281"/>
      <c r="G798" s="281"/>
      <c r="H798" s="281"/>
      <c r="I798" s="281"/>
      <c r="J798" s="281"/>
      <c r="K798" s="286"/>
    </row>
    <row r="799" spans="1:11" ht="22.8">
      <c r="A799" s="285" t="s">
        <v>53</v>
      </c>
      <c r="B799" s="281"/>
      <c r="C799" s="281"/>
      <c r="D799" s="281"/>
      <c r="E799" s="281"/>
      <c r="F799" s="281"/>
      <c r="G799" s="281"/>
      <c r="H799" s="281"/>
      <c r="I799" s="281"/>
      <c r="J799" s="281"/>
      <c r="K799" s="282"/>
    </row>
    <row r="800" spans="1:11" ht="22.8">
      <c r="A800" s="285" t="s">
        <v>54</v>
      </c>
      <c r="B800" s="281"/>
      <c r="C800" s="281"/>
      <c r="D800" s="281"/>
      <c r="E800" s="281"/>
      <c r="F800" s="281"/>
      <c r="G800" s="281"/>
      <c r="H800" s="281"/>
      <c r="I800" s="281"/>
      <c r="J800" s="281"/>
      <c r="K800" s="286"/>
    </row>
    <row r="801" spans="1:11" ht="22.8">
      <c r="A801" s="285" t="s">
        <v>55</v>
      </c>
      <c r="B801" s="281"/>
      <c r="C801" s="281"/>
      <c r="D801" s="281"/>
      <c r="E801" s="281"/>
      <c r="F801" s="281"/>
      <c r="G801" s="281"/>
      <c r="H801" s="281"/>
      <c r="I801" s="281"/>
      <c r="J801" s="281"/>
      <c r="K801" s="282"/>
    </row>
    <row r="802" spans="1:11" ht="22.8">
      <c r="A802" s="285" t="s">
        <v>56</v>
      </c>
      <c r="B802" s="281"/>
      <c r="C802" s="281"/>
      <c r="D802" s="281"/>
      <c r="E802" s="281"/>
      <c r="F802" s="281"/>
      <c r="G802" s="281"/>
      <c r="H802" s="281"/>
      <c r="I802" s="281"/>
      <c r="J802" s="281"/>
      <c r="K802" s="282"/>
    </row>
    <row r="803" spans="1:11" ht="22.8">
      <c r="A803" s="285" t="s">
        <v>57</v>
      </c>
      <c r="B803" s="281">
        <f t="shared" ref="B803:J803" si="237">+B147</f>
        <v>0</v>
      </c>
      <c r="C803" s="281">
        <f t="shared" si="237"/>
        <v>0</v>
      </c>
      <c r="D803" s="281">
        <f t="shared" si="237"/>
        <v>0</v>
      </c>
      <c r="E803" s="281">
        <f t="shared" si="237"/>
        <v>0</v>
      </c>
      <c r="F803" s="281">
        <f t="shared" si="237"/>
        <v>0</v>
      </c>
      <c r="G803" s="281">
        <f t="shared" si="237"/>
        <v>0</v>
      </c>
      <c r="H803" s="281">
        <f t="shared" si="237"/>
        <v>0</v>
      </c>
      <c r="I803" s="281">
        <f t="shared" si="237"/>
        <v>0</v>
      </c>
      <c r="J803" s="281">
        <f t="shared" si="237"/>
        <v>0</v>
      </c>
      <c r="K803" s="281">
        <f>+H803*G803</f>
        <v>0</v>
      </c>
    </row>
    <row r="804" spans="1:11" ht="22.8">
      <c r="A804" s="285" t="s">
        <v>58</v>
      </c>
      <c r="B804" s="281">
        <f>+B174</f>
        <v>0</v>
      </c>
      <c r="C804" s="281">
        <f t="shared" ref="C804:J804" si="238">+C174</f>
        <v>0</v>
      </c>
      <c r="D804" s="281">
        <f t="shared" si="238"/>
        <v>0</v>
      </c>
      <c r="E804" s="281">
        <f t="shared" si="238"/>
        <v>0</v>
      </c>
      <c r="F804" s="281">
        <f t="shared" si="238"/>
        <v>0</v>
      </c>
      <c r="G804" s="281">
        <f t="shared" si="238"/>
        <v>0</v>
      </c>
      <c r="H804" s="281">
        <f t="shared" si="238"/>
        <v>0</v>
      </c>
      <c r="I804" s="281">
        <f t="shared" si="238"/>
        <v>0</v>
      </c>
      <c r="J804" s="281">
        <f t="shared" si="238"/>
        <v>0</v>
      </c>
      <c r="K804" s="281">
        <f>+H804*G804</f>
        <v>0</v>
      </c>
    </row>
    <row r="805" spans="1:11" ht="22.8">
      <c r="A805" s="285" t="s">
        <v>59</v>
      </c>
      <c r="B805" s="287"/>
      <c r="C805" s="287"/>
      <c r="D805" s="287"/>
      <c r="E805" s="287"/>
      <c r="F805" s="287"/>
      <c r="G805" s="287"/>
      <c r="H805" s="287"/>
      <c r="I805" s="287"/>
      <c r="J805" s="287"/>
      <c r="K805" s="287"/>
    </row>
    <row r="806" spans="1:11" ht="22.8">
      <c r="A806" s="285" t="s">
        <v>60</v>
      </c>
      <c r="B806" s="273"/>
      <c r="C806" s="273"/>
      <c r="D806" s="273"/>
      <c r="E806" s="273"/>
      <c r="F806" s="273"/>
      <c r="G806" s="273"/>
      <c r="H806" s="273"/>
      <c r="I806" s="273"/>
      <c r="J806" s="273"/>
      <c r="K806" s="273"/>
    </row>
    <row r="807" spans="1:11" ht="22.8">
      <c r="A807" s="285" t="s">
        <v>61</v>
      </c>
      <c r="B807" s="273"/>
      <c r="C807" s="273"/>
      <c r="D807" s="273"/>
      <c r="E807" s="273"/>
      <c r="F807" s="273"/>
      <c r="G807" s="273"/>
      <c r="H807" s="273"/>
      <c r="I807" s="273"/>
      <c r="J807" s="273"/>
      <c r="K807" s="273"/>
    </row>
    <row r="808" spans="1:11" ht="22.8">
      <c r="A808" s="285" t="s">
        <v>62</v>
      </c>
      <c r="B808" s="273"/>
      <c r="C808" s="273"/>
      <c r="D808" s="273"/>
      <c r="E808" s="273"/>
      <c r="F808" s="273"/>
      <c r="G808" s="273"/>
      <c r="H808" s="273"/>
      <c r="I808" s="273"/>
      <c r="J808" s="273"/>
      <c r="K808" s="273"/>
    </row>
    <row r="809" spans="1:11" ht="22.8">
      <c r="A809" s="285" t="s">
        <v>63</v>
      </c>
      <c r="B809" s="273"/>
      <c r="C809" s="273"/>
      <c r="D809" s="273"/>
      <c r="E809" s="273"/>
      <c r="F809" s="273"/>
      <c r="G809" s="273"/>
      <c r="H809" s="273"/>
      <c r="I809" s="273"/>
      <c r="J809" s="273"/>
      <c r="K809" s="273"/>
    </row>
    <row r="810" spans="1:11" ht="22.8">
      <c r="A810" s="285" t="s">
        <v>64</v>
      </c>
      <c r="B810" s="273"/>
      <c r="C810" s="273"/>
      <c r="D810" s="273"/>
      <c r="E810" s="273"/>
      <c r="F810" s="273"/>
      <c r="G810" s="273"/>
      <c r="H810" s="273"/>
      <c r="I810" s="273"/>
      <c r="J810" s="273"/>
      <c r="K810" s="273"/>
    </row>
    <row r="811" spans="1:11" ht="22.8">
      <c r="A811" s="285" t="s">
        <v>65</v>
      </c>
      <c r="B811" s="273"/>
      <c r="C811" s="273"/>
      <c r="D811" s="273"/>
      <c r="E811" s="273"/>
      <c r="F811" s="273"/>
      <c r="G811" s="273"/>
      <c r="H811" s="273"/>
      <c r="I811" s="273"/>
      <c r="J811" s="273"/>
      <c r="K811" s="273"/>
    </row>
    <row r="812" spans="1:11" ht="22.8">
      <c r="A812" s="285" t="s">
        <v>66</v>
      </c>
      <c r="B812" s="273"/>
      <c r="C812" s="273"/>
      <c r="D812" s="273"/>
      <c r="E812" s="273"/>
      <c r="F812" s="273"/>
      <c r="G812" s="273"/>
      <c r="H812" s="273"/>
      <c r="I812" s="273"/>
      <c r="J812" s="273"/>
      <c r="K812" s="273"/>
    </row>
    <row r="813" spans="1:11" ht="22.8">
      <c r="A813" s="285" t="s">
        <v>67</v>
      </c>
      <c r="B813" s="273"/>
      <c r="C813" s="273"/>
      <c r="D813" s="273"/>
      <c r="E813" s="273"/>
      <c r="F813" s="273"/>
      <c r="G813" s="273"/>
      <c r="H813" s="273"/>
      <c r="I813" s="273"/>
      <c r="J813" s="273"/>
      <c r="K813" s="273"/>
    </row>
    <row r="814" spans="1:11" ht="22.8">
      <c r="A814" s="285" t="s">
        <v>68</v>
      </c>
      <c r="B814" s="273"/>
      <c r="C814" s="273"/>
      <c r="D814" s="273"/>
      <c r="E814" s="273"/>
      <c r="F814" s="273"/>
      <c r="G814" s="273"/>
      <c r="H814" s="273"/>
      <c r="I814" s="273"/>
      <c r="J814" s="273"/>
      <c r="K814" s="273"/>
    </row>
    <row r="815" spans="1:11" ht="23.4" thickBot="1">
      <c r="A815" s="288" t="s">
        <v>32</v>
      </c>
      <c r="B815" s="271">
        <f>SUM(B798:B814)</f>
        <v>0</v>
      </c>
      <c r="C815" s="271">
        <f t="shared" ref="C815:J815" si="239">SUM(C798:C814)</f>
        <v>0</v>
      </c>
      <c r="D815" s="271">
        <f t="shared" si="239"/>
        <v>0</v>
      </c>
      <c r="E815" s="271">
        <f>SUM(E798:E814)</f>
        <v>0</v>
      </c>
      <c r="F815" s="271">
        <f>SUM(F798:F814)</f>
        <v>0</v>
      </c>
      <c r="G815" s="271">
        <f>SUM(G798:G814)</f>
        <v>0</v>
      </c>
      <c r="H815" s="272" t="e">
        <f>+K815/G815</f>
        <v>#DIV/0!</v>
      </c>
      <c r="I815" s="271">
        <f t="shared" si="239"/>
        <v>0</v>
      </c>
      <c r="J815" s="271">
        <f t="shared" si="239"/>
        <v>0</v>
      </c>
      <c r="K815" s="272">
        <f>SUM(K798:K814)</f>
        <v>0</v>
      </c>
    </row>
    <row r="818" spans="1:11" ht="22.8">
      <c r="A818" s="1245" t="s">
        <v>371</v>
      </c>
      <c r="B818" s="1245"/>
      <c r="C818" s="1245"/>
      <c r="D818" s="1245"/>
      <c r="E818" s="1245"/>
      <c r="F818" s="1245"/>
      <c r="G818" s="1245"/>
      <c r="H818" s="1245"/>
      <c r="I818" s="1245"/>
      <c r="J818" s="292"/>
      <c r="K818" s="293"/>
    </row>
    <row r="819" spans="1:11" ht="22.8">
      <c r="A819" s="1245" t="s">
        <v>342</v>
      </c>
      <c r="B819" s="1245"/>
      <c r="C819" s="1245"/>
      <c r="D819" s="1245"/>
      <c r="E819" s="1245"/>
      <c r="F819" s="1245"/>
      <c r="G819" s="1245"/>
      <c r="H819" s="1245"/>
      <c r="I819" s="1245"/>
      <c r="J819" s="292"/>
      <c r="K819" s="293"/>
    </row>
    <row r="820" spans="1:11" ht="22.8">
      <c r="A820" s="1245" t="s">
        <v>49</v>
      </c>
      <c r="B820" s="1245"/>
      <c r="C820" s="1245"/>
      <c r="D820" s="1245"/>
      <c r="E820" s="1245"/>
      <c r="F820" s="1245"/>
      <c r="G820" s="1245"/>
      <c r="H820" s="1245"/>
      <c r="I820" s="1245"/>
      <c r="J820" s="292"/>
      <c r="K820" s="293"/>
    </row>
    <row r="821" spans="1:11" ht="22.8">
      <c r="A821" s="1276" t="s">
        <v>295</v>
      </c>
      <c r="B821" s="273"/>
      <c r="C821" s="1249" t="s">
        <v>50</v>
      </c>
      <c r="D821" s="1250"/>
      <c r="E821" s="1250"/>
      <c r="F821" s="1250"/>
      <c r="G821" s="1250"/>
      <c r="H821" s="1251"/>
      <c r="I821" s="273"/>
      <c r="J821" s="294"/>
      <c r="K821" s="295"/>
    </row>
    <row r="822" spans="1:11" ht="22.8">
      <c r="A822" s="1277"/>
      <c r="B822" s="276" t="s">
        <v>2</v>
      </c>
      <c r="C822" s="277" t="s">
        <v>5</v>
      </c>
      <c r="D822" s="278" t="s">
        <v>6</v>
      </c>
      <c r="E822" s="278" t="s">
        <v>7</v>
      </c>
      <c r="F822" s="278" t="s">
        <v>8</v>
      </c>
      <c r="G822" s="278" t="s">
        <v>9</v>
      </c>
      <c r="H822" s="278" t="s">
        <v>10</v>
      </c>
      <c r="I822" s="279" t="s">
        <v>11</v>
      </c>
      <c r="J822" s="280" t="s">
        <v>205</v>
      </c>
      <c r="K822" s="280" t="s">
        <v>204</v>
      </c>
    </row>
    <row r="823" spans="1:11" ht="22.8">
      <c r="A823" s="1277"/>
      <c r="B823" s="276" t="s">
        <v>4</v>
      </c>
      <c r="C823" s="276" t="s">
        <v>13</v>
      </c>
      <c r="D823" s="279" t="s">
        <v>51</v>
      </c>
      <c r="E823" s="279" t="s">
        <v>15</v>
      </c>
      <c r="F823" s="279" t="s">
        <v>16</v>
      </c>
      <c r="G823" s="279" t="s">
        <v>17</v>
      </c>
      <c r="H823" s="279" t="s">
        <v>18</v>
      </c>
      <c r="I823" s="279" t="s">
        <v>19</v>
      </c>
      <c r="J823" s="280" t="s">
        <v>206</v>
      </c>
      <c r="K823" s="275"/>
    </row>
    <row r="824" spans="1:11" ht="22.8">
      <c r="A824" s="1278"/>
      <c r="B824" s="281" t="s">
        <v>12</v>
      </c>
      <c r="C824" s="281" t="s">
        <v>12</v>
      </c>
      <c r="D824" s="282" t="s">
        <v>12</v>
      </c>
      <c r="E824" s="282" t="s">
        <v>12</v>
      </c>
      <c r="F824" s="282" t="s">
        <v>12</v>
      </c>
      <c r="G824" s="282" t="s">
        <v>12</v>
      </c>
      <c r="H824" s="282" t="s">
        <v>20</v>
      </c>
      <c r="I824" s="282" t="s">
        <v>12</v>
      </c>
      <c r="J824" s="283" t="s">
        <v>203</v>
      </c>
      <c r="K824" s="284"/>
    </row>
    <row r="825" spans="1:11" ht="22.8">
      <c r="A825" s="285" t="s">
        <v>52</v>
      </c>
      <c r="B825" s="281"/>
      <c r="C825" s="281"/>
      <c r="D825" s="281"/>
      <c r="E825" s="281"/>
      <c r="F825" s="281"/>
      <c r="G825" s="281"/>
      <c r="H825" s="281"/>
      <c r="I825" s="281"/>
      <c r="J825" s="281"/>
      <c r="K825" s="286"/>
    </row>
    <row r="826" spans="1:11" ht="22.8">
      <c r="A826" s="285" t="s">
        <v>53</v>
      </c>
      <c r="B826" s="281"/>
      <c r="C826" s="281"/>
      <c r="D826" s="281"/>
      <c r="E826" s="281"/>
      <c r="F826" s="281"/>
      <c r="G826" s="281"/>
      <c r="H826" s="281"/>
      <c r="I826" s="281"/>
      <c r="J826" s="281"/>
      <c r="K826" s="282"/>
    </row>
    <row r="827" spans="1:11" ht="22.8">
      <c r="A827" s="285" t="s">
        <v>54</v>
      </c>
      <c r="B827" s="281"/>
      <c r="C827" s="281"/>
      <c r="D827" s="281"/>
      <c r="E827" s="281"/>
      <c r="F827" s="281"/>
      <c r="G827" s="281"/>
      <c r="H827" s="281"/>
      <c r="I827" s="281"/>
      <c r="J827" s="281"/>
      <c r="K827" s="286"/>
    </row>
    <row r="828" spans="1:11" ht="22.8">
      <c r="A828" s="285" t="s">
        <v>55</v>
      </c>
      <c r="B828" s="281"/>
      <c r="C828" s="281"/>
      <c r="D828" s="281"/>
      <c r="E828" s="281"/>
      <c r="F828" s="281"/>
      <c r="G828" s="281"/>
      <c r="H828" s="281"/>
      <c r="I828" s="281"/>
      <c r="J828" s="281"/>
      <c r="K828" s="282"/>
    </row>
    <row r="829" spans="1:11" ht="22.8">
      <c r="A829" s="285" t="s">
        <v>56</v>
      </c>
      <c r="B829" s="281"/>
      <c r="C829" s="281"/>
      <c r="D829" s="281"/>
      <c r="E829" s="281"/>
      <c r="F829" s="281"/>
      <c r="G829" s="281"/>
      <c r="H829" s="281"/>
      <c r="I829" s="281"/>
      <c r="J829" s="281"/>
      <c r="K829" s="282"/>
    </row>
    <row r="830" spans="1:11" ht="22.8">
      <c r="A830" s="285" t="s">
        <v>57</v>
      </c>
      <c r="B830" s="281"/>
      <c r="C830" s="281"/>
      <c r="D830" s="281"/>
      <c r="E830" s="281"/>
      <c r="F830" s="281"/>
      <c r="G830" s="281"/>
      <c r="H830" s="281"/>
      <c r="I830" s="281"/>
      <c r="J830" s="281"/>
      <c r="K830" s="282"/>
    </row>
    <row r="831" spans="1:11" ht="22.8">
      <c r="A831" s="285" t="s">
        <v>58</v>
      </c>
      <c r="B831" s="281"/>
      <c r="C831" s="281"/>
      <c r="D831" s="281"/>
      <c r="E831" s="281"/>
      <c r="F831" s="281"/>
      <c r="G831" s="281"/>
      <c r="H831" s="281"/>
      <c r="I831" s="281"/>
      <c r="J831" s="281"/>
      <c r="K831" s="281"/>
    </row>
    <row r="832" spans="1:11" ht="22.8">
      <c r="A832" s="285" t="s">
        <v>59</v>
      </c>
      <c r="B832" s="287">
        <f>+B201</f>
        <v>1</v>
      </c>
      <c r="C832" s="287">
        <f t="shared" ref="C832:J832" si="240">+C201</f>
        <v>0</v>
      </c>
      <c r="D832" s="287">
        <f t="shared" si="240"/>
        <v>0</v>
      </c>
      <c r="E832" s="287">
        <f t="shared" si="240"/>
        <v>0</v>
      </c>
      <c r="F832" s="287">
        <f t="shared" si="240"/>
        <v>0</v>
      </c>
      <c r="G832" s="287">
        <f t="shared" si="240"/>
        <v>0</v>
      </c>
      <c r="H832" s="287">
        <f t="shared" si="240"/>
        <v>0</v>
      </c>
      <c r="I832" s="287">
        <f t="shared" si="240"/>
        <v>1</v>
      </c>
      <c r="J832" s="287">
        <f t="shared" si="240"/>
        <v>1</v>
      </c>
      <c r="K832" s="287">
        <f>+G832*H832</f>
        <v>0</v>
      </c>
    </row>
    <row r="833" spans="1:11" ht="22.8">
      <c r="A833" s="285" t="s">
        <v>60</v>
      </c>
      <c r="B833" s="273"/>
      <c r="C833" s="273"/>
      <c r="D833" s="273"/>
      <c r="E833" s="273"/>
      <c r="F833" s="273"/>
      <c r="G833" s="273"/>
      <c r="H833" s="273"/>
      <c r="I833" s="273"/>
      <c r="J833" s="273"/>
      <c r="K833" s="273"/>
    </row>
    <row r="834" spans="1:11" ht="22.8">
      <c r="A834" s="285" t="s">
        <v>61</v>
      </c>
      <c r="B834" s="273"/>
      <c r="C834" s="273"/>
      <c r="D834" s="273"/>
      <c r="E834" s="273"/>
      <c r="F834" s="273"/>
      <c r="G834" s="273"/>
      <c r="H834" s="273"/>
      <c r="I834" s="273"/>
      <c r="J834" s="273"/>
      <c r="K834" s="273"/>
    </row>
    <row r="835" spans="1:11" ht="22.8">
      <c r="A835" s="285" t="s">
        <v>62</v>
      </c>
      <c r="B835" s="273"/>
      <c r="C835" s="273"/>
      <c r="D835" s="273"/>
      <c r="E835" s="273"/>
      <c r="F835" s="273"/>
      <c r="G835" s="273"/>
      <c r="H835" s="273"/>
      <c r="I835" s="273"/>
      <c r="J835" s="273"/>
      <c r="K835" s="273"/>
    </row>
    <row r="836" spans="1:11" ht="22.8">
      <c r="A836" s="285" t="s">
        <v>63</v>
      </c>
      <c r="B836" s="273"/>
      <c r="C836" s="273"/>
      <c r="D836" s="273"/>
      <c r="E836" s="273"/>
      <c r="F836" s="273"/>
      <c r="G836" s="273"/>
      <c r="H836" s="273"/>
      <c r="I836" s="273"/>
      <c r="J836" s="273"/>
      <c r="K836" s="273"/>
    </row>
    <row r="837" spans="1:11" ht="22.8">
      <c r="A837" s="285" t="s">
        <v>64</v>
      </c>
      <c r="B837" s="273"/>
      <c r="C837" s="273"/>
      <c r="D837" s="273"/>
      <c r="E837" s="273"/>
      <c r="F837" s="273"/>
      <c r="G837" s="273"/>
      <c r="H837" s="273"/>
      <c r="I837" s="273"/>
      <c r="J837" s="273"/>
      <c r="K837" s="273"/>
    </row>
    <row r="838" spans="1:11" ht="22.8">
      <c r="A838" s="285" t="s">
        <v>65</v>
      </c>
      <c r="B838" s="273">
        <f t="shared" ref="B838:J838" si="241">+B357</f>
        <v>0</v>
      </c>
      <c r="C838" s="273">
        <f t="shared" si="241"/>
        <v>0</v>
      </c>
      <c r="D838" s="273">
        <f t="shared" si="241"/>
        <v>0</v>
      </c>
      <c r="E838" s="273">
        <f t="shared" si="241"/>
        <v>0</v>
      </c>
      <c r="F838" s="273">
        <f t="shared" si="241"/>
        <v>0</v>
      </c>
      <c r="G838" s="273">
        <f t="shared" si="241"/>
        <v>0</v>
      </c>
      <c r="H838" s="273">
        <f t="shared" si="241"/>
        <v>0</v>
      </c>
      <c r="I838" s="273">
        <f t="shared" si="241"/>
        <v>0</v>
      </c>
      <c r="J838" s="273">
        <f t="shared" si="241"/>
        <v>0</v>
      </c>
      <c r="K838" s="273">
        <f>+H838*G838</f>
        <v>0</v>
      </c>
    </row>
    <row r="839" spans="1:11" ht="22.8">
      <c r="A839" s="285" t="s">
        <v>66</v>
      </c>
      <c r="B839" s="273"/>
      <c r="C839" s="273"/>
      <c r="D839" s="273"/>
      <c r="E839" s="273"/>
      <c r="F839" s="273"/>
      <c r="G839" s="273"/>
      <c r="H839" s="273"/>
      <c r="I839" s="273"/>
      <c r="J839" s="273"/>
      <c r="K839" s="273"/>
    </row>
    <row r="840" spans="1:11" ht="22.8">
      <c r="A840" s="285" t="s">
        <v>67</v>
      </c>
      <c r="B840" s="273"/>
      <c r="C840" s="273"/>
      <c r="D840" s="273"/>
      <c r="E840" s="273"/>
      <c r="F840" s="273"/>
      <c r="G840" s="273"/>
      <c r="H840" s="273"/>
      <c r="I840" s="273"/>
      <c r="J840" s="273"/>
      <c r="K840" s="273"/>
    </row>
    <row r="841" spans="1:11" ht="22.8">
      <c r="A841" s="285" t="s">
        <v>68</v>
      </c>
      <c r="B841" s="273"/>
      <c r="C841" s="273"/>
      <c r="D841" s="273"/>
      <c r="E841" s="273"/>
      <c r="F841" s="273"/>
      <c r="G841" s="273"/>
      <c r="H841" s="273"/>
      <c r="I841" s="273"/>
      <c r="J841" s="273"/>
      <c r="K841" s="273"/>
    </row>
    <row r="842" spans="1:11" ht="23.4" thickBot="1">
      <c r="A842" s="288" t="s">
        <v>32</v>
      </c>
      <c r="B842" s="271">
        <f>SUM(B825:B841)</f>
        <v>1</v>
      </c>
      <c r="C842" s="271">
        <f t="shared" ref="C842:J842" si="242">SUM(C825:C841)</f>
        <v>0</v>
      </c>
      <c r="D842" s="271">
        <f t="shared" si="242"/>
        <v>0</v>
      </c>
      <c r="E842" s="271">
        <f>SUM(E825:E841)</f>
        <v>0</v>
      </c>
      <c r="F842" s="271">
        <f>SUM(F825:F841)</f>
        <v>0</v>
      </c>
      <c r="G842" s="271">
        <f>SUM(G825:G841)</f>
        <v>0</v>
      </c>
      <c r="H842" s="272" t="e">
        <f>+K842/G842</f>
        <v>#DIV/0!</v>
      </c>
      <c r="I842" s="271">
        <f t="shared" si="242"/>
        <v>1</v>
      </c>
      <c r="J842" s="271">
        <f t="shared" si="242"/>
        <v>1</v>
      </c>
      <c r="K842" s="272">
        <f>SUM(K825:K841)</f>
        <v>0</v>
      </c>
    </row>
    <row r="848" spans="1:11" ht="22.8">
      <c r="A848" s="1245" t="s">
        <v>371</v>
      </c>
      <c r="B848" s="1245"/>
      <c r="C848" s="1245"/>
      <c r="D848" s="1245"/>
      <c r="E848" s="1245"/>
      <c r="F848" s="1245"/>
      <c r="G848" s="1245"/>
      <c r="H848" s="1245"/>
      <c r="I848" s="1245"/>
      <c r="J848" s="292"/>
      <c r="K848" s="293"/>
    </row>
    <row r="849" spans="1:11" ht="22.8">
      <c r="A849" s="1245" t="s">
        <v>188</v>
      </c>
      <c r="B849" s="1245"/>
      <c r="C849" s="1245"/>
      <c r="D849" s="1245"/>
      <c r="E849" s="1245"/>
      <c r="F849" s="1245"/>
      <c r="G849" s="1245"/>
      <c r="H849" s="1245"/>
      <c r="I849" s="1245"/>
      <c r="J849" s="292"/>
      <c r="K849" s="293"/>
    </row>
    <row r="850" spans="1:11" ht="22.8">
      <c r="A850" s="1245" t="s">
        <v>49</v>
      </c>
      <c r="B850" s="1245"/>
      <c r="C850" s="1245"/>
      <c r="D850" s="1245"/>
      <c r="E850" s="1245"/>
      <c r="F850" s="1245"/>
      <c r="G850" s="1245"/>
      <c r="H850" s="1245"/>
      <c r="I850" s="1245"/>
      <c r="J850" s="292"/>
      <c r="K850" s="293"/>
    </row>
    <row r="851" spans="1:11" ht="22.8">
      <c r="A851" s="1255" t="s">
        <v>188</v>
      </c>
      <c r="B851" s="273"/>
      <c r="C851" s="1249" t="s">
        <v>50</v>
      </c>
      <c r="D851" s="1250"/>
      <c r="E851" s="1250"/>
      <c r="F851" s="1250"/>
      <c r="G851" s="1250"/>
      <c r="H851" s="1251"/>
      <c r="I851" s="273"/>
      <c r="J851" s="294"/>
      <c r="K851" s="295"/>
    </row>
    <row r="852" spans="1:11" ht="22.8">
      <c r="A852" s="1256"/>
      <c r="B852" s="276" t="s">
        <v>2</v>
      </c>
      <c r="C852" s="277" t="s">
        <v>5</v>
      </c>
      <c r="D852" s="278" t="s">
        <v>6</v>
      </c>
      <c r="E852" s="278" t="s">
        <v>7</v>
      </c>
      <c r="F852" s="278" t="s">
        <v>8</v>
      </c>
      <c r="G852" s="278" t="s">
        <v>9</v>
      </c>
      <c r="H852" s="278" t="s">
        <v>10</v>
      </c>
      <c r="I852" s="279" t="s">
        <v>11</v>
      </c>
      <c r="J852" s="280" t="s">
        <v>205</v>
      </c>
      <c r="K852" s="280" t="s">
        <v>204</v>
      </c>
    </row>
    <row r="853" spans="1:11" ht="22.8">
      <c r="A853" s="1256"/>
      <c r="B853" s="276" t="s">
        <v>4</v>
      </c>
      <c r="C853" s="276" t="s">
        <v>13</v>
      </c>
      <c r="D853" s="279" t="s">
        <v>51</v>
      </c>
      <c r="E853" s="279" t="s">
        <v>15</v>
      </c>
      <c r="F853" s="279" t="s">
        <v>16</v>
      </c>
      <c r="G853" s="279" t="s">
        <v>17</v>
      </c>
      <c r="H853" s="279" t="s">
        <v>18</v>
      </c>
      <c r="I853" s="279" t="s">
        <v>19</v>
      </c>
      <c r="J853" s="280" t="s">
        <v>206</v>
      </c>
      <c r="K853" s="275"/>
    </row>
    <row r="854" spans="1:11" ht="22.8">
      <c r="A854" s="1257"/>
      <c r="B854" s="281" t="s">
        <v>12</v>
      </c>
      <c r="C854" s="281" t="s">
        <v>12</v>
      </c>
      <c r="D854" s="282" t="s">
        <v>12</v>
      </c>
      <c r="E854" s="282" t="s">
        <v>12</v>
      </c>
      <c r="F854" s="282" t="s">
        <v>12</v>
      </c>
      <c r="G854" s="282" t="s">
        <v>12</v>
      </c>
      <c r="H854" s="282" t="s">
        <v>20</v>
      </c>
      <c r="I854" s="282" t="s">
        <v>12</v>
      </c>
      <c r="J854" s="283" t="s">
        <v>203</v>
      </c>
      <c r="K854" s="284"/>
    </row>
    <row r="855" spans="1:11" ht="22.8">
      <c r="A855" s="285" t="s">
        <v>52</v>
      </c>
      <c r="B855" s="281">
        <f>+B15</f>
        <v>0</v>
      </c>
      <c r="C855" s="281">
        <f t="shared" ref="C855:J855" si="243">+C15</f>
        <v>0</v>
      </c>
      <c r="D855" s="281">
        <f t="shared" si="243"/>
        <v>0</v>
      </c>
      <c r="E855" s="281">
        <f t="shared" si="243"/>
        <v>0</v>
      </c>
      <c r="F855" s="281">
        <f t="shared" si="243"/>
        <v>0</v>
      </c>
      <c r="G855" s="281">
        <f t="shared" si="243"/>
        <v>0</v>
      </c>
      <c r="H855" s="281">
        <f t="shared" si="243"/>
        <v>0</v>
      </c>
      <c r="I855" s="281">
        <f t="shared" si="243"/>
        <v>0</v>
      </c>
      <c r="J855" s="281">
        <f t="shared" si="243"/>
        <v>0</v>
      </c>
      <c r="K855" s="286">
        <f>+H855*G855</f>
        <v>0</v>
      </c>
    </row>
    <row r="856" spans="1:11" ht="22.8">
      <c r="A856" s="285" t="s">
        <v>53</v>
      </c>
      <c r="B856" s="281"/>
      <c r="C856" s="281"/>
      <c r="D856" s="281"/>
      <c r="E856" s="281"/>
      <c r="F856" s="281"/>
      <c r="G856" s="281"/>
      <c r="H856" s="281"/>
      <c r="I856" s="281"/>
      <c r="J856" s="281"/>
      <c r="K856" s="282"/>
    </row>
    <row r="857" spans="1:11" ht="22.8">
      <c r="A857" s="285" t="s">
        <v>54</v>
      </c>
      <c r="B857" s="281"/>
      <c r="C857" s="281"/>
      <c r="D857" s="281"/>
      <c r="E857" s="281"/>
      <c r="F857" s="281"/>
      <c r="G857" s="281"/>
      <c r="H857" s="281"/>
      <c r="I857" s="281"/>
      <c r="J857" s="281"/>
      <c r="K857" s="286"/>
    </row>
    <row r="858" spans="1:11" ht="22.8">
      <c r="A858" s="285" t="s">
        <v>55</v>
      </c>
      <c r="B858" s="281">
        <f>+B91</f>
        <v>0</v>
      </c>
      <c r="C858" s="281">
        <f t="shared" ref="C858:K858" si="244">+C91</f>
        <v>0</v>
      </c>
      <c r="D858" s="281">
        <f t="shared" si="244"/>
        <v>0</v>
      </c>
      <c r="E858" s="281">
        <f t="shared" si="244"/>
        <v>0</v>
      </c>
      <c r="F858" s="281">
        <f t="shared" si="244"/>
        <v>0</v>
      </c>
      <c r="G858" s="281">
        <f t="shared" si="244"/>
        <v>0</v>
      </c>
      <c r="H858" s="281">
        <f t="shared" si="244"/>
        <v>0</v>
      </c>
      <c r="I858" s="281">
        <f t="shared" si="244"/>
        <v>0</v>
      </c>
      <c r="J858" s="281">
        <f t="shared" si="244"/>
        <v>0</v>
      </c>
      <c r="K858" s="281">
        <f t="shared" si="244"/>
        <v>0</v>
      </c>
    </row>
    <row r="859" spans="1:11" ht="22.8">
      <c r="A859" s="285" t="s">
        <v>56</v>
      </c>
      <c r="B859" s="281"/>
      <c r="C859" s="281"/>
      <c r="D859" s="281"/>
      <c r="E859" s="281"/>
      <c r="F859" s="281"/>
      <c r="G859" s="281"/>
      <c r="H859" s="281"/>
      <c r="I859" s="281"/>
      <c r="J859" s="281"/>
      <c r="K859" s="282"/>
    </row>
    <row r="860" spans="1:11" ht="22.8">
      <c r="A860" s="285" t="s">
        <v>57</v>
      </c>
      <c r="B860" s="281"/>
      <c r="C860" s="281"/>
      <c r="D860" s="281"/>
      <c r="E860" s="281"/>
      <c r="F860" s="281"/>
      <c r="G860" s="281"/>
      <c r="H860" s="281"/>
      <c r="I860" s="281"/>
      <c r="J860" s="281"/>
      <c r="K860" s="282"/>
    </row>
    <row r="861" spans="1:11" ht="22.8">
      <c r="A861" s="285" t="s">
        <v>58</v>
      </c>
      <c r="B861" s="281"/>
      <c r="C861" s="281"/>
      <c r="D861" s="281"/>
      <c r="E861" s="281"/>
      <c r="F861" s="281"/>
      <c r="G861" s="281"/>
      <c r="H861" s="281"/>
      <c r="I861" s="281"/>
      <c r="J861" s="281"/>
      <c r="K861" s="282"/>
    </row>
    <row r="862" spans="1:11" ht="22.8">
      <c r="A862" s="285" t="s">
        <v>59</v>
      </c>
      <c r="B862" s="287"/>
      <c r="C862" s="287"/>
      <c r="D862" s="287"/>
      <c r="E862" s="287"/>
      <c r="F862" s="287"/>
      <c r="G862" s="287"/>
      <c r="H862" s="287"/>
      <c r="I862" s="287"/>
      <c r="J862" s="287"/>
      <c r="K862" s="287"/>
    </row>
    <row r="863" spans="1:11" ht="22.8">
      <c r="A863" s="285" t="s">
        <v>60</v>
      </c>
      <c r="B863" s="273"/>
      <c r="C863" s="273"/>
      <c r="D863" s="273"/>
      <c r="E863" s="273"/>
      <c r="F863" s="273"/>
      <c r="G863" s="273"/>
      <c r="H863" s="273"/>
      <c r="I863" s="273"/>
      <c r="J863" s="273"/>
      <c r="K863" s="273"/>
    </row>
    <row r="864" spans="1:11" ht="22.8">
      <c r="A864" s="285" t="s">
        <v>61</v>
      </c>
      <c r="B864" s="273"/>
      <c r="C864" s="273"/>
      <c r="D864" s="273"/>
      <c r="E864" s="273"/>
      <c r="F864" s="273"/>
      <c r="G864" s="273"/>
      <c r="H864" s="273"/>
      <c r="I864" s="273"/>
      <c r="J864" s="273"/>
      <c r="K864" s="273"/>
    </row>
    <row r="865" spans="1:11" ht="22.8">
      <c r="A865" s="285" t="s">
        <v>62</v>
      </c>
      <c r="B865" s="273"/>
      <c r="C865" s="273"/>
      <c r="D865" s="273"/>
      <c r="E865" s="273"/>
      <c r="F865" s="273"/>
      <c r="G865" s="273"/>
      <c r="H865" s="273"/>
      <c r="I865" s="273"/>
      <c r="J865" s="273"/>
      <c r="K865" s="273"/>
    </row>
    <row r="866" spans="1:11" ht="22.8">
      <c r="A866" s="285" t="s">
        <v>63</v>
      </c>
      <c r="B866" s="273"/>
      <c r="C866" s="273"/>
      <c r="D866" s="273"/>
      <c r="E866" s="273"/>
      <c r="F866" s="273"/>
      <c r="G866" s="273"/>
      <c r="H866" s="273"/>
      <c r="I866" s="273"/>
      <c r="J866" s="273"/>
      <c r="K866" s="273"/>
    </row>
    <row r="867" spans="1:11" ht="22.8">
      <c r="A867" s="285" t="s">
        <v>64</v>
      </c>
      <c r="B867" s="273"/>
      <c r="C867" s="273"/>
      <c r="D867" s="273"/>
      <c r="E867" s="273"/>
      <c r="F867" s="273"/>
      <c r="G867" s="273"/>
      <c r="H867" s="273"/>
      <c r="I867" s="273"/>
      <c r="J867" s="273"/>
      <c r="K867" s="273"/>
    </row>
    <row r="868" spans="1:11" ht="22.8">
      <c r="A868" s="285" t="s">
        <v>65</v>
      </c>
      <c r="B868" s="273"/>
      <c r="C868" s="273"/>
      <c r="D868" s="273"/>
      <c r="E868" s="273"/>
      <c r="F868" s="273"/>
      <c r="G868" s="273"/>
      <c r="H868" s="273"/>
      <c r="I868" s="273"/>
      <c r="J868" s="273"/>
      <c r="K868" s="273"/>
    </row>
    <row r="869" spans="1:11" ht="22.8">
      <c r="A869" s="285" t="s">
        <v>66</v>
      </c>
      <c r="B869" s="273"/>
      <c r="C869" s="273"/>
      <c r="D869" s="273"/>
      <c r="E869" s="273"/>
      <c r="F869" s="273"/>
      <c r="G869" s="273"/>
      <c r="H869" s="273"/>
      <c r="I869" s="273"/>
      <c r="J869" s="273"/>
      <c r="K869" s="273"/>
    </row>
    <row r="870" spans="1:11" ht="22.8">
      <c r="A870" s="285" t="s">
        <v>67</v>
      </c>
      <c r="B870" s="273">
        <f>+B405</f>
        <v>0</v>
      </c>
      <c r="C870" s="273">
        <f t="shared" ref="C870:J870" si="245">+C405</f>
        <v>0</v>
      </c>
      <c r="D870" s="273">
        <f t="shared" si="245"/>
        <v>0</v>
      </c>
      <c r="E870" s="273">
        <f t="shared" si="245"/>
        <v>0</v>
      </c>
      <c r="F870" s="273">
        <f t="shared" si="245"/>
        <v>0</v>
      </c>
      <c r="G870" s="273">
        <f t="shared" si="245"/>
        <v>0</v>
      </c>
      <c r="H870" s="273">
        <f t="shared" si="245"/>
        <v>0</v>
      </c>
      <c r="I870" s="273">
        <f t="shared" si="245"/>
        <v>0</v>
      </c>
      <c r="J870" s="273">
        <f t="shared" si="245"/>
        <v>0</v>
      </c>
      <c r="K870" s="273">
        <f>+K405</f>
        <v>0</v>
      </c>
    </row>
    <row r="871" spans="1:11" ht="22.8">
      <c r="A871" s="285" t="s">
        <v>68</v>
      </c>
      <c r="B871" s="273"/>
      <c r="C871" s="273"/>
      <c r="D871" s="273"/>
      <c r="E871" s="273"/>
      <c r="F871" s="273"/>
      <c r="G871" s="273"/>
      <c r="H871" s="273"/>
      <c r="I871" s="273"/>
      <c r="J871" s="273"/>
      <c r="K871" s="273"/>
    </row>
    <row r="872" spans="1:11" ht="23.4" thickBot="1">
      <c r="A872" s="288" t="s">
        <v>32</v>
      </c>
      <c r="B872" s="271">
        <f>SUM(B855:B871)</f>
        <v>0</v>
      </c>
      <c r="C872" s="271">
        <f t="shared" ref="C872:J872" si="246">SUM(C855:C871)</f>
        <v>0</v>
      </c>
      <c r="D872" s="271">
        <f t="shared" si="246"/>
        <v>0</v>
      </c>
      <c r="E872" s="271">
        <f>SUM(E855:E871)</f>
        <v>0</v>
      </c>
      <c r="F872" s="271">
        <f>SUM(F855:F871)</f>
        <v>0</v>
      </c>
      <c r="G872" s="271">
        <f>SUM(G855:G871)</f>
        <v>0</v>
      </c>
      <c r="H872" s="272" t="e">
        <f>+K872/G872</f>
        <v>#DIV/0!</v>
      </c>
      <c r="I872" s="271">
        <f t="shared" si="246"/>
        <v>0</v>
      </c>
      <c r="J872" s="271">
        <f t="shared" si="246"/>
        <v>0</v>
      </c>
      <c r="K872" s="272">
        <f>SUM(K855:K871)</f>
        <v>0</v>
      </c>
    </row>
    <row r="873" spans="1:11">
      <c r="H873" s="237" t="s">
        <v>285</v>
      </c>
    </row>
    <row r="879" spans="1:11" ht="22.8">
      <c r="A879" s="1245" t="s">
        <v>371</v>
      </c>
      <c r="B879" s="1245"/>
      <c r="C879" s="1245"/>
      <c r="D879" s="1245"/>
      <c r="E879" s="1245"/>
      <c r="F879" s="1245"/>
      <c r="G879" s="1245"/>
      <c r="H879" s="1245"/>
      <c r="I879" s="1245"/>
      <c r="J879" s="292"/>
      <c r="K879" s="293"/>
    </row>
    <row r="880" spans="1:11" ht="22.8">
      <c r="A880" s="1245" t="s">
        <v>198</v>
      </c>
      <c r="B880" s="1245"/>
      <c r="C880" s="1245"/>
      <c r="D880" s="1245"/>
      <c r="E880" s="1245"/>
      <c r="F880" s="1245"/>
      <c r="G880" s="1245"/>
      <c r="H880" s="1245"/>
      <c r="I880" s="1245"/>
      <c r="J880" s="292"/>
      <c r="K880" s="293"/>
    </row>
    <row r="881" spans="1:11" ht="22.8">
      <c r="A881" s="1245" t="s">
        <v>49</v>
      </c>
      <c r="B881" s="1245"/>
      <c r="C881" s="1245"/>
      <c r="D881" s="1245"/>
      <c r="E881" s="1245"/>
      <c r="F881" s="1245"/>
      <c r="G881" s="1245"/>
      <c r="H881" s="1245"/>
      <c r="I881" s="1245"/>
      <c r="J881" s="292"/>
      <c r="K881" s="293"/>
    </row>
    <row r="882" spans="1:11" ht="21.75" customHeight="1">
      <c r="A882" s="1246" t="s">
        <v>198</v>
      </c>
      <c r="B882" s="273"/>
      <c r="C882" s="1249" t="s">
        <v>50</v>
      </c>
      <c r="D882" s="1250"/>
      <c r="E882" s="1250"/>
      <c r="F882" s="1250"/>
      <c r="G882" s="1250"/>
      <c r="H882" s="1251"/>
      <c r="I882" s="273"/>
      <c r="J882" s="294"/>
      <c r="K882" s="295"/>
    </row>
    <row r="883" spans="1:11" ht="21.75" customHeight="1">
      <c r="A883" s="1247"/>
      <c r="B883" s="276" t="s">
        <v>2</v>
      </c>
      <c r="C883" s="277" t="s">
        <v>5</v>
      </c>
      <c r="D883" s="278" t="s">
        <v>6</v>
      </c>
      <c r="E883" s="278" t="s">
        <v>7</v>
      </c>
      <c r="F883" s="278" t="s">
        <v>8</v>
      </c>
      <c r="G883" s="278" t="s">
        <v>9</v>
      </c>
      <c r="H883" s="278" t="s">
        <v>10</v>
      </c>
      <c r="I883" s="279" t="s">
        <v>11</v>
      </c>
      <c r="J883" s="280" t="s">
        <v>205</v>
      </c>
      <c r="K883" s="280" t="s">
        <v>204</v>
      </c>
    </row>
    <row r="884" spans="1:11" ht="21.75" customHeight="1">
      <c r="A884" s="1247"/>
      <c r="B884" s="276" t="s">
        <v>4</v>
      </c>
      <c r="C884" s="276" t="s">
        <v>13</v>
      </c>
      <c r="D884" s="279" t="s">
        <v>51</v>
      </c>
      <c r="E884" s="279" t="s">
        <v>15</v>
      </c>
      <c r="F884" s="279" t="s">
        <v>16</v>
      </c>
      <c r="G884" s="279" t="s">
        <v>17</v>
      </c>
      <c r="H884" s="279" t="s">
        <v>18</v>
      </c>
      <c r="I884" s="279" t="s">
        <v>19</v>
      </c>
      <c r="J884" s="280" t="s">
        <v>206</v>
      </c>
      <c r="K884" s="275"/>
    </row>
    <row r="885" spans="1:11" ht="21.75" customHeight="1">
      <c r="A885" s="1248"/>
      <c r="B885" s="281" t="s">
        <v>12</v>
      </c>
      <c r="C885" s="281" t="s">
        <v>12</v>
      </c>
      <c r="D885" s="282" t="s">
        <v>12</v>
      </c>
      <c r="E885" s="282" t="s">
        <v>12</v>
      </c>
      <c r="F885" s="282" t="s">
        <v>12</v>
      </c>
      <c r="G885" s="282" t="s">
        <v>12</v>
      </c>
      <c r="H885" s="282" t="s">
        <v>20</v>
      </c>
      <c r="I885" s="282" t="s">
        <v>12</v>
      </c>
      <c r="J885" s="283" t="s">
        <v>203</v>
      </c>
      <c r="K885" s="284"/>
    </row>
    <row r="886" spans="1:11" ht="22.8">
      <c r="A886" s="285" t="s">
        <v>52</v>
      </c>
      <c r="B886" s="281">
        <v>0</v>
      </c>
      <c r="C886" s="281"/>
      <c r="D886" s="281"/>
      <c r="E886" s="281"/>
      <c r="F886" s="281"/>
      <c r="G886" s="281"/>
      <c r="H886" s="281"/>
      <c r="I886" s="281"/>
      <c r="J886" s="281"/>
      <c r="K886" s="286"/>
    </row>
    <row r="887" spans="1:11" ht="22.8">
      <c r="A887" s="285" t="s">
        <v>53</v>
      </c>
      <c r="B887" s="281"/>
      <c r="C887" s="281"/>
      <c r="D887" s="281"/>
      <c r="E887" s="281"/>
      <c r="F887" s="281"/>
      <c r="G887" s="281"/>
      <c r="H887" s="281"/>
      <c r="I887" s="281"/>
      <c r="J887" s="281"/>
      <c r="K887" s="282"/>
    </row>
    <row r="888" spans="1:11" ht="22.8">
      <c r="A888" s="285" t="s">
        <v>54</v>
      </c>
      <c r="B888" s="281"/>
      <c r="C888" s="281"/>
      <c r="D888" s="281"/>
      <c r="E888" s="281"/>
      <c r="F888" s="281"/>
      <c r="G888" s="281"/>
      <c r="H888" s="281"/>
      <c r="I888" s="281"/>
      <c r="J888" s="281"/>
      <c r="K888" s="286"/>
    </row>
    <row r="889" spans="1:11" ht="22.8">
      <c r="A889" s="285" t="s">
        <v>55</v>
      </c>
      <c r="B889" s="281"/>
      <c r="C889" s="281"/>
      <c r="D889" s="281"/>
      <c r="E889" s="281"/>
      <c r="F889" s="281"/>
      <c r="G889" s="281"/>
      <c r="H889" s="281"/>
      <c r="I889" s="281"/>
      <c r="J889" s="281"/>
      <c r="K889" s="282"/>
    </row>
    <row r="890" spans="1:11" ht="22.8">
      <c r="A890" s="285" t="s">
        <v>56</v>
      </c>
      <c r="B890" s="281"/>
      <c r="C890" s="281"/>
      <c r="D890" s="281"/>
      <c r="E890" s="281"/>
      <c r="F890" s="281"/>
      <c r="G890" s="281"/>
      <c r="H890" s="281"/>
      <c r="I890" s="281"/>
      <c r="J890" s="281"/>
      <c r="K890" s="282"/>
    </row>
    <row r="891" spans="1:11" ht="22.8">
      <c r="A891" s="285" t="s">
        <v>57</v>
      </c>
      <c r="B891" s="281"/>
      <c r="C891" s="281"/>
      <c r="D891" s="281"/>
      <c r="E891" s="281"/>
      <c r="F891" s="281"/>
      <c r="G891" s="281"/>
      <c r="H891" s="281"/>
      <c r="I891" s="281"/>
      <c r="J891" s="281"/>
      <c r="K891" s="282"/>
    </row>
    <row r="892" spans="1:11" ht="22.8">
      <c r="A892" s="285" t="s">
        <v>58</v>
      </c>
      <c r="B892" s="281"/>
      <c r="C892" s="281"/>
      <c r="D892" s="281"/>
      <c r="E892" s="281"/>
      <c r="F892" s="281"/>
      <c r="G892" s="281"/>
      <c r="H892" s="281"/>
      <c r="I892" s="281"/>
      <c r="J892" s="281"/>
      <c r="K892" s="286"/>
    </row>
    <row r="893" spans="1:11" ht="22.8">
      <c r="A893" s="285" t="s">
        <v>59</v>
      </c>
      <c r="B893" s="470">
        <f>+B204</f>
        <v>0</v>
      </c>
      <c r="C893" s="470">
        <f t="shared" ref="C893:J893" si="247">+C204</f>
        <v>0</v>
      </c>
      <c r="D893" s="470">
        <f t="shared" si="247"/>
        <v>0</v>
      </c>
      <c r="E893" s="470">
        <f t="shared" si="247"/>
        <v>0</v>
      </c>
      <c r="F893" s="470">
        <f t="shared" si="247"/>
        <v>0</v>
      </c>
      <c r="G893" s="470">
        <f t="shared" si="247"/>
        <v>0</v>
      </c>
      <c r="H893" s="287">
        <f t="shared" si="247"/>
        <v>0</v>
      </c>
      <c r="I893" s="470">
        <f t="shared" si="247"/>
        <v>0</v>
      </c>
      <c r="J893" s="287">
        <f t="shared" si="247"/>
        <v>0</v>
      </c>
      <c r="K893" s="470">
        <f>+H893*G893</f>
        <v>0</v>
      </c>
    </row>
    <row r="894" spans="1:11" ht="22.8">
      <c r="A894" s="285" t="s">
        <v>60</v>
      </c>
      <c r="B894" s="273"/>
      <c r="C894" s="273"/>
      <c r="D894" s="273"/>
      <c r="E894" s="273"/>
      <c r="F894" s="273"/>
      <c r="G894" s="273"/>
      <c r="H894" s="273"/>
      <c r="I894" s="273"/>
      <c r="J894" s="273"/>
      <c r="K894" s="273"/>
    </row>
    <row r="895" spans="1:11" ht="22.8">
      <c r="A895" s="285" t="s">
        <v>61</v>
      </c>
      <c r="B895" s="273"/>
      <c r="C895" s="273"/>
      <c r="D895" s="273"/>
      <c r="E895" s="273"/>
      <c r="F895" s="273"/>
      <c r="G895" s="273"/>
      <c r="H895" s="273"/>
      <c r="I895" s="273"/>
      <c r="J895" s="273"/>
      <c r="K895" s="273"/>
    </row>
    <row r="896" spans="1:11" ht="22.8">
      <c r="A896" s="285" t="s">
        <v>62</v>
      </c>
      <c r="B896" s="273"/>
      <c r="C896" s="273"/>
      <c r="D896" s="273"/>
      <c r="E896" s="273"/>
      <c r="F896" s="273"/>
      <c r="G896" s="273"/>
      <c r="H896" s="273"/>
      <c r="I896" s="273"/>
      <c r="J896" s="273"/>
      <c r="K896" s="273"/>
    </row>
    <row r="897" spans="1:11" ht="22.8">
      <c r="A897" s="285" t="s">
        <v>63</v>
      </c>
      <c r="B897" s="273"/>
      <c r="C897" s="273"/>
      <c r="D897" s="273"/>
      <c r="E897" s="273"/>
      <c r="F897" s="273"/>
      <c r="G897" s="273"/>
      <c r="H897" s="273"/>
      <c r="I897" s="273"/>
      <c r="J897" s="273"/>
      <c r="K897" s="273"/>
    </row>
    <row r="898" spans="1:11" ht="22.8">
      <c r="A898" s="285" t="s">
        <v>64</v>
      </c>
      <c r="B898" s="273"/>
      <c r="C898" s="273"/>
      <c r="D898" s="273"/>
      <c r="E898" s="273"/>
      <c r="F898" s="273"/>
      <c r="G898" s="273"/>
      <c r="H898" s="273"/>
      <c r="I898" s="273"/>
      <c r="J898" s="273"/>
      <c r="K898" s="273"/>
    </row>
    <row r="899" spans="1:11" ht="22.8">
      <c r="A899" s="285" t="s">
        <v>65</v>
      </c>
      <c r="B899" s="273">
        <f t="shared" ref="B899:J899" si="248">+B359</f>
        <v>0</v>
      </c>
      <c r="C899" s="273">
        <f t="shared" si="248"/>
        <v>0</v>
      </c>
      <c r="D899" s="273">
        <f t="shared" si="248"/>
        <v>0</v>
      </c>
      <c r="E899" s="273">
        <f t="shared" si="248"/>
        <v>0</v>
      </c>
      <c r="F899" s="273">
        <f t="shared" si="248"/>
        <v>0</v>
      </c>
      <c r="G899" s="273">
        <f t="shared" si="248"/>
        <v>0</v>
      </c>
      <c r="H899" s="273">
        <f t="shared" si="248"/>
        <v>0</v>
      </c>
      <c r="I899" s="273">
        <f t="shared" si="248"/>
        <v>0</v>
      </c>
      <c r="J899" s="273">
        <f t="shared" si="248"/>
        <v>0</v>
      </c>
      <c r="K899" s="273">
        <f>+G899*H899</f>
        <v>0</v>
      </c>
    </row>
    <row r="900" spans="1:11" ht="22.8">
      <c r="A900" s="285" t="s">
        <v>66</v>
      </c>
      <c r="B900" s="273"/>
      <c r="C900" s="273"/>
      <c r="D900" s="273"/>
      <c r="E900" s="273"/>
      <c r="F900" s="273"/>
      <c r="G900" s="273"/>
      <c r="H900" s="273"/>
      <c r="I900" s="273"/>
      <c r="J900" s="273"/>
      <c r="K900" s="273"/>
    </row>
    <row r="901" spans="1:11" ht="22.8">
      <c r="A901" s="285" t="s">
        <v>67</v>
      </c>
      <c r="B901" s="273"/>
      <c r="C901" s="273"/>
      <c r="D901" s="273"/>
      <c r="E901" s="273"/>
      <c r="F901" s="273"/>
      <c r="G901" s="273"/>
      <c r="H901" s="273"/>
      <c r="I901" s="273"/>
      <c r="J901" s="273"/>
      <c r="K901" s="273"/>
    </row>
    <row r="902" spans="1:11" ht="22.8">
      <c r="A902" s="285" t="s">
        <v>68</v>
      </c>
      <c r="B902" s="273"/>
      <c r="C902" s="273"/>
      <c r="D902" s="273"/>
      <c r="E902" s="273"/>
      <c r="F902" s="273"/>
      <c r="G902" s="273"/>
      <c r="H902" s="273"/>
      <c r="I902" s="273"/>
      <c r="J902" s="273"/>
      <c r="K902" s="273"/>
    </row>
    <row r="903" spans="1:11" ht="23.4" thickBot="1">
      <c r="A903" s="288" t="s">
        <v>32</v>
      </c>
      <c r="B903" s="272">
        <f>SUM(B886:B902)</f>
        <v>0</v>
      </c>
      <c r="C903" s="272">
        <f t="shared" ref="C903:J903" si="249">SUM(C886:C902)</f>
        <v>0</v>
      </c>
      <c r="D903" s="272">
        <f t="shared" si="249"/>
        <v>0</v>
      </c>
      <c r="E903" s="272">
        <f>SUM(E886:E902)</f>
        <v>0</v>
      </c>
      <c r="F903" s="272">
        <f>SUM(F886:F902)</f>
        <v>0</v>
      </c>
      <c r="G903" s="272">
        <f>SUM(G886:G902)</f>
        <v>0</v>
      </c>
      <c r="H903" s="272" t="e">
        <f>+K903/G903</f>
        <v>#DIV/0!</v>
      </c>
      <c r="I903" s="272">
        <f t="shared" si="249"/>
        <v>0</v>
      </c>
      <c r="J903" s="272">
        <f t="shared" si="249"/>
        <v>0</v>
      </c>
      <c r="K903" s="272">
        <f>SUM(K886:K902)</f>
        <v>0</v>
      </c>
    </row>
    <row r="911" spans="1:11" ht="22.8">
      <c r="A911" s="1245" t="s">
        <v>371</v>
      </c>
      <c r="B911" s="1245"/>
      <c r="C911" s="1245"/>
      <c r="D911" s="1245"/>
      <c r="E911" s="1245"/>
      <c r="F911" s="1245"/>
      <c r="G911" s="1245"/>
      <c r="H911" s="1245"/>
      <c r="I911" s="1245"/>
      <c r="J911" s="292"/>
      <c r="K911" s="293"/>
    </row>
    <row r="912" spans="1:11" ht="22.8">
      <c r="A912" s="1245" t="s">
        <v>196</v>
      </c>
      <c r="B912" s="1245"/>
      <c r="C912" s="1245"/>
      <c r="D912" s="1245"/>
      <c r="E912" s="1245"/>
      <c r="F912" s="1245"/>
      <c r="G912" s="1245"/>
      <c r="H912" s="1245"/>
      <c r="I912" s="1245"/>
      <c r="J912" s="292"/>
      <c r="K912" s="293"/>
    </row>
    <row r="913" spans="1:11" ht="22.8">
      <c r="A913" s="1245" t="s">
        <v>49</v>
      </c>
      <c r="B913" s="1245"/>
      <c r="C913" s="1245"/>
      <c r="D913" s="1245"/>
      <c r="E913" s="1245"/>
      <c r="F913" s="1245"/>
      <c r="G913" s="1245"/>
      <c r="H913" s="1245"/>
      <c r="I913" s="1245"/>
      <c r="J913" s="292"/>
      <c r="K913" s="293"/>
    </row>
    <row r="914" spans="1:11" ht="21.75" customHeight="1">
      <c r="A914" s="1246" t="s">
        <v>198</v>
      </c>
      <c r="B914" s="273"/>
      <c r="C914" s="1249" t="s">
        <v>50</v>
      </c>
      <c r="D914" s="1250"/>
      <c r="E914" s="1250"/>
      <c r="F914" s="1250"/>
      <c r="G914" s="1250"/>
      <c r="H914" s="1251"/>
      <c r="I914" s="273"/>
      <c r="J914" s="294"/>
      <c r="K914" s="295"/>
    </row>
    <row r="915" spans="1:11" ht="21.75" customHeight="1">
      <c r="A915" s="1247"/>
      <c r="B915" s="276" t="s">
        <v>2</v>
      </c>
      <c r="C915" s="277" t="s">
        <v>5</v>
      </c>
      <c r="D915" s="278" t="s">
        <v>6</v>
      </c>
      <c r="E915" s="278" t="s">
        <v>7</v>
      </c>
      <c r="F915" s="278" t="s">
        <v>8</v>
      </c>
      <c r="G915" s="278" t="s">
        <v>9</v>
      </c>
      <c r="H915" s="278" t="s">
        <v>10</v>
      </c>
      <c r="I915" s="279" t="s">
        <v>11</v>
      </c>
      <c r="J915" s="280" t="s">
        <v>205</v>
      </c>
      <c r="K915" s="280" t="s">
        <v>204</v>
      </c>
    </row>
    <row r="916" spans="1:11" ht="21.75" customHeight="1">
      <c r="A916" s="1247"/>
      <c r="B916" s="276" t="s">
        <v>4</v>
      </c>
      <c r="C916" s="276" t="s">
        <v>13</v>
      </c>
      <c r="D916" s="279" t="s">
        <v>51</v>
      </c>
      <c r="E916" s="279" t="s">
        <v>15</v>
      </c>
      <c r="F916" s="279" t="s">
        <v>16</v>
      </c>
      <c r="G916" s="279" t="s">
        <v>17</v>
      </c>
      <c r="H916" s="279" t="s">
        <v>18</v>
      </c>
      <c r="I916" s="279" t="s">
        <v>19</v>
      </c>
      <c r="J916" s="280" t="s">
        <v>206</v>
      </c>
      <c r="K916" s="275"/>
    </row>
    <row r="917" spans="1:11" ht="21.75" customHeight="1">
      <c r="A917" s="1248"/>
      <c r="B917" s="281" t="s">
        <v>12</v>
      </c>
      <c r="C917" s="281" t="s">
        <v>12</v>
      </c>
      <c r="D917" s="282" t="s">
        <v>12</v>
      </c>
      <c r="E917" s="282" t="s">
        <v>12</v>
      </c>
      <c r="F917" s="282" t="s">
        <v>12</v>
      </c>
      <c r="G917" s="282" t="s">
        <v>12</v>
      </c>
      <c r="H917" s="282" t="s">
        <v>20</v>
      </c>
      <c r="I917" s="282" t="s">
        <v>12</v>
      </c>
      <c r="J917" s="283" t="s">
        <v>203</v>
      </c>
      <c r="K917" s="284"/>
    </row>
    <row r="918" spans="1:11" ht="22.8">
      <c r="A918" s="285" t="s">
        <v>52</v>
      </c>
      <c r="B918" s="281"/>
      <c r="C918" s="281"/>
      <c r="D918" s="281"/>
      <c r="E918" s="281"/>
      <c r="F918" s="281"/>
      <c r="G918" s="281"/>
      <c r="H918" s="281"/>
      <c r="I918" s="281"/>
      <c r="J918" s="281"/>
      <c r="K918" s="286"/>
    </row>
    <row r="919" spans="1:11" ht="22.8">
      <c r="A919" s="285" t="s">
        <v>53</v>
      </c>
      <c r="B919" s="281"/>
      <c r="C919" s="281"/>
      <c r="D919" s="281"/>
      <c r="E919" s="281"/>
      <c r="F919" s="281"/>
      <c r="G919" s="281"/>
      <c r="H919" s="281"/>
      <c r="I919" s="281"/>
      <c r="J919" s="281"/>
      <c r="K919" s="282"/>
    </row>
    <row r="920" spans="1:11" ht="22.8">
      <c r="A920" s="285" t="s">
        <v>54</v>
      </c>
      <c r="B920" s="281"/>
      <c r="C920" s="281"/>
      <c r="D920" s="281"/>
      <c r="E920" s="281"/>
      <c r="F920" s="281"/>
      <c r="G920" s="281"/>
      <c r="H920" s="281"/>
      <c r="I920" s="281"/>
      <c r="J920" s="281"/>
      <c r="K920" s="286"/>
    </row>
    <row r="921" spans="1:11" ht="22.8">
      <c r="A921" s="285" t="s">
        <v>55</v>
      </c>
      <c r="B921" s="281"/>
      <c r="C921" s="281"/>
      <c r="D921" s="281"/>
      <c r="E921" s="281"/>
      <c r="F921" s="281"/>
      <c r="G921" s="281"/>
      <c r="H921" s="281"/>
      <c r="I921" s="281"/>
      <c r="J921" s="281"/>
      <c r="K921" s="282"/>
    </row>
    <row r="922" spans="1:11" ht="22.8">
      <c r="A922" s="285" t="s">
        <v>56</v>
      </c>
      <c r="B922" s="281"/>
      <c r="C922" s="281"/>
      <c r="D922" s="281"/>
      <c r="E922" s="281"/>
      <c r="F922" s="281"/>
      <c r="G922" s="281"/>
      <c r="H922" s="281"/>
      <c r="I922" s="281"/>
      <c r="J922" s="281"/>
      <c r="K922" s="282"/>
    </row>
    <row r="923" spans="1:11" ht="22.8">
      <c r="A923" s="285" t="s">
        <v>57</v>
      </c>
      <c r="B923" s="281"/>
      <c r="C923" s="281"/>
      <c r="D923" s="281"/>
      <c r="E923" s="281"/>
      <c r="F923" s="281"/>
      <c r="G923" s="281"/>
      <c r="H923" s="281"/>
      <c r="I923" s="281"/>
      <c r="J923" s="281"/>
      <c r="K923" s="282"/>
    </row>
    <row r="924" spans="1:11" ht="22.8">
      <c r="A924" s="285" t="s">
        <v>58</v>
      </c>
      <c r="B924" s="281"/>
      <c r="C924" s="281"/>
      <c r="D924" s="281"/>
      <c r="E924" s="281"/>
      <c r="F924" s="281"/>
      <c r="G924" s="281"/>
      <c r="H924" s="281"/>
      <c r="I924" s="281"/>
      <c r="J924" s="281"/>
      <c r="K924" s="286"/>
    </row>
    <row r="925" spans="1:11" ht="22.8">
      <c r="A925" s="285" t="s">
        <v>59</v>
      </c>
      <c r="B925" s="470">
        <f>+B203</f>
        <v>0</v>
      </c>
      <c r="C925" s="470">
        <f t="shared" ref="C925:J925" si="250">+C203</f>
        <v>0</v>
      </c>
      <c r="D925" s="470">
        <f t="shared" si="250"/>
        <v>0</v>
      </c>
      <c r="E925" s="470">
        <f t="shared" si="250"/>
        <v>0</v>
      </c>
      <c r="F925" s="470">
        <f t="shared" si="250"/>
        <v>0</v>
      </c>
      <c r="G925" s="470">
        <f t="shared" si="250"/>
        <v>0</v>
      </c>
      <c r="H925" s="287">
        <f t="shared" si="250"/>
        <v>0</v>
      </c>
      <c r="I925" s="470">
        <f t="shared" si="250"/>
        <v>0</v>
      </c>
      <c r="J925" s="287">
        <f t="shared" si="250"/>
        <v>0</v>
      </c>
      <c r="K925" s="287">
        <f>+H925*G925</f>
        <v>0</v>
      </c>
    </row>
    <row r="926" spans="1:11" ht="22.8">
      <c r="A926" s="285" t="s">
        <v>60</v>
      </c>
      <c r="B926" s="273"/>
      <c r="C926" s="273"/>
      <c r="D926" s="273"/>
      <c r="E926" s="273"/>
      <c r="F926" s="273"/>
      <c r="G926" s="273"/>
      <c r="H926" s="273"/>
      <c r="I926" s="273"/>
      <c r="J926" s="273"/>
      <c r="K926" s="273"/>
    </row>
    <row r="927" spans="1:11" ht="22.8">
      <c r="A927" s="285" t="s">
        <v>61</v>
      </c>
      <c r="B927" s="273"/>
      <c r="C927" s="273"/>
      <c r="D927" s="273"/>
      <c r="E927" s="273"/>
      <c r="F927" s="273"/>
      <c r="G927" s="273"/>
      <c r="H927" s="273"/>
      <c r="I927" s="273"/>
      <c r="J927" s="273"/>
      <c r="K927" s="273"/>
    </row>
    <row r="928" spans="1:11" ht="22.8">
      <c r="A928" s="285" t="s">
        <v>62</v>
      </c>
      <c r="B928" s="273"/>
      <c r="C928" s="273"/>
      <c r="D928" s="273"/>
      <c r="E928" s="273"/>
      <c r="F928" s="273"/>
      <c r="G928" s="273"/>
      <c r="H928" s="273"/>
      <c r="I928" s="273"/>
      <c r="J928" s="273"/>
      <c r="K928" s="273"/>
    </row>
    <row r="929" spans="1:11" ht="22.8">
      <c r="A929" s="285" t="s">
        <v>63</v>
      </c>
      <c r="B929" s="273"/>
      <c r="C929" s="273"/>
      <c r="D929" s="273"/>
      <c r="E929" s="273"/>
      <c r="F929" s="273"/>
      <c r="G929" s="273"/>
      <c r="H929" s="273"/>
      <c r="I929" s="273"/>
      <c r="J929" s="273"/>
      <c r="K929" s="273"/>
    </row>
    <row r="930" spans="1:11" ht="22.8">
      <c r="A930" s="285" t="s">
        <v>64</v>
      </c>
      <c r="B930" s="273"/>
      <c r="C930" s="273"/>
      <c r="D930" s="273"/>
      <c r="E930" s="273"/>
      <c r="F930" s="273"/>
      <c r="G930" s="273"/>
      <c r="H930" s="273"/>
      <c r="I930" s="273"/>
      <c r="J930" s="273"/>
      <c r="K930" s="273"/>
    </row>
    <row r="931" spans="1:11" ht="22.8">
      <c r="A931" s="285" t="s">
        <v>65</v>
      </c>
      <c r="B931" s="273"/>
      <c r="C931" s="273"/>
      <c r="D931" s="273"/>
      <c r="E931" s="273"/>
      <c r="F931" s="273"/>
      <c r="G931" s="273"/>
      <c r="H931" s="273"/>
      <c r="I931" s="273"/>
      <c r="J931" s="273"/>
      <c r="K931" s="273"/>
    </row>
    <row r="932" spans="1:11" ht="22.8">
      <c r="A932" s="285" t="s">
        <v>66</v>
      </c>
      <c r="B932" s="273"/>
      <c r="C932" s="273"/>
      <c r="D932" s="273"/>
      <c r="E932" s="273"/>
      <c r="F932" s="273"/>
      <c r="G932" s="273"/>
      <c r="H932" s="273"/>
      <c r="I932" s="273"/>
      <c r="J932" s="273"/>
      <c r="K932" s="273"/>
    </row>
    <row r="933" spans="1:11" ht="22.8">
      <c r="A933" s="285" t="s">
        <v>67</v>
      </c>
      <c r="B933" s="273"/>
      <c r="C933" s="273"/>
      <c r="D933" s="273"/>
      <c r="E933" s="273"/>
      <c r="F933" s="273"/>
      <c r="G933" s="273"/>
      <c r="H933" s="273"/>
      <c r="I933" s="273"/>
      <c r="J933" s="273"/>
      <c r="K933" s="273"/>
    </row>
    <row r="934" spans="1:11" ht="22.8">
      <c r="A934" s="285" t="s">
        <v>68</v>
      </c>
      <c r="B934" s="273"/>
      <c r="C934" s="273"/>
      <c r="D934" s="273"/>
      <c r="E934" s="273"/>
      <c r="F934" s="273"/>
      <c r="G934" s="273"/>
      <c r="H934" s="273"/>
      <c r="I934" s="273"/>
      <c r="J934" s="273"/>
      <c r="K934" s="273"/>
    </row>
    <row r="935" spans="1:11" ht="23.4" thickBot="1">
      <c r="A935" s="288" t="s">
        <v>32</v>
      </c>
      <c r="B935" s="272">
        <f>SUM(B918:B934)</f>
        <v>0</v>
      </c>
      <c r="C935" s="272">
        <f t="shared" ref="C935:J935" si="251">SUM(C918:C934)</f>
        <v>0</v>
      </c>
      <c r="D935" s="272">
        <f t="shared" si="251"/>
        <v>0</v>
      </c>
      <c r="E935" s="272">
        <f>SUM(E918:E934)</f>
        <v>0</v>
      </c>
      <c r="F935" s="272">
        <f>SUM(F918:F934)</f>
        <v>0</v>
      </c>
      <c r="G935" s="272">
        <f>SUM(G918:G934)</f>
        <v>0</v>
      </c>
      <c r="H935" s="272" t="e">
        <f>+K935/G935</f>
        <v>#DIV/0!</v>
      </c>
      <c r="I935" s="272">
        <f t="shared" si="251"/>
        <v>0</v>
      </c>
      <c r="J935" s="272">
        <f t="shared" si="251"/>
        <v>0</v>
      </c>
      <c r="K935" s="272">
        <f>SUM(K918:K934)</f>
        <v>0</v>
      </c>
    </row>
    <row r="941" spans="1:11" ht="22.8">
      <c r="A941" s="1245" t="s">
        <v>371</v>
      </c>
      <c r="B941" s="1245"/>
      <c r="C941" s="1245"/>
      <c r="D941" s="1245"/>
      <c r="E941" s="1245"/>
      <c r="F941" s="1245"/>
      <c r="G941" s="1245"/>
      <c r="H941" s="1245"/>
      <c r="I941" s="1245"/>
      <c r="J941" s="292"/>
      <c r="K941" s="293"/>
    </row>
    <row r="942" spans="1:11" ht="22.8">
      <c r="A942" s="1245" t="s">
        <v>341</v>
      </c>
      <c r="B942" s="1245"/>
      <c r="C942" s="1245"/>
      <c r="D942" s="1245"/>
      <c r="E942" s="1245"/>
      <c r="F942" s="1245"/>
      <c r="G942" s="1245"/>
      <c r="H942" s="1245"/>
      <c r="I942" s="1245"/>
      <c r="J942" s="292"/>
      <c r="K942" s="293"/>
    </row>
    <row r="943" spans="1:11" ht="22.8">
      <c r="A943" s="1245" t="s">
        <v>49</v>
      </c>
      <c r="B943" s="1245"/>
      <c r="C943" s="1245"/>
      <c r="D943" s="1245"/>
      <c r="E943" s="1245"/>
      <c r="F943" s="1245"/>
      <c r="G943" s="1245"/>
      <c r="H943" s="1245"/>
      <c r="I943" s="1245"/>
      <c r="J943" s="292"/>
      <c r="K943" s="293"/>
    </row>
    <row r="944" spans="1:11" ht="21.75" customHeight="1">
      <c r="A944" s="1246" t="s">
        <v>304</v>
      </c>
      <c r="B944" s="273"/>
      <c r="C944" s="1249" t="s">
        <v>50</v>
      </c>
      <c r="D944" s="1250"/>
      <c r="E944" s="1250"/>
      <c r="F944" s="1250"/>
      <c r="G944" s="1250"/>
      <c r="H944" s="1251"/>
      <c r="I944" s="273"/>
      <c r="J944" s="294"/>
      <c r="K944" s="295"/>
    </row>
    <row r="945" spans="1:11" ht="21.75" customHeight="1">
      <c r="A945" s="1247"/>
      <c r="B945" s="276" t="s">
        <v>2</v>
      </c>
      <c r="C945" s="277" t="s">
        <v>5</v>
      </c>
      <c r="D945" s="278" t="s">
        <v>6</v>
      </c>
      <c r="E945" s="278" t="s">
        <v>7</v>
      </c>
      <c r="F945" s="278" t="s">
        <v>8</v>
      </c>
      <c r="G945" s="278" t="s">
        <v>9</v>
      </c>
      <c r="H945" s="278" t="s">
        <v>10</v>
      </c>
      <c r="I945" s="279" t="s">
        <v>11</v>
      </c>
      <c r="J945" s="280" t="s">
        <v>205</v>
      </c>
      <c r="K945" s="280" t="s">
        <v>204</v>
      </c>
    </row>
    <row r="946" spans="1:11" ht="21.75" customHeight="1">
      <c r="A946" s="1247"/>
      <c r="B946" s="276" t="s">
        <v>4</v>
      </c>
      <c r="C946" s="276" t="s">
        <v>13</v>
      </c>
      <c r="D946" s="279" t="s">
        <v>51</v>
      </c>
      <c r="E946" s="279" t="s">
        <v>15</v>
      </c>
      <c r="F946" s="279" t="s">
        <v>16</v>
      </c>
      <c r="G946" s="279" t="s">
        <v>17</v>
      </c>
      <c r="H946" s="279" t="s">
        <v>18</v>
      </c>
      <c r="I946" s="279" t="s">
        <v>19</v>
      </c>
      <c r="J946" s="280" t="s">
        <v>206</v>
      </c>
      <c r="K946" s="275"/>
    </row>
    <row r="947" spans="1:11" ht="21.75" customHeight="1">
      <c r="A947" s="1248"/>
      <c r="B947" s="281" t="s">
        <v>12</v>
      </c>
      <c r="C947" s="281" t="s">
        <v>12</v>
      </c>
      <c r="D947" s="282" t="s">
        <v>12</v>
      </c>
      <c r="E947" s="282" t="s">
        <v>12</v>
      </c>
      <c r="F947" s="282" t="s">
        <v>12</v>
      </c>
      <c r="G947" s="282" t="s">
        <v>12</v>
      </c>
      <c r="H947" s="282" t="s">
        <v>20</v>
      </c>
      <c r="I947" s="282" t="s">
        <v>12</v>
      </c>
      <c r="J947" s="283" t="s">
        <v>203</v>
      </c>
      <c r="K947" s="284"/>
    </row>
    <row r="948" spans="1:11" ht="22.8">
      <c r="A948" s="285" t="s">
        <v>52</v>
      </c>
      <c r="B948" s="298">
        <f t="shared" ref="B948:J948" si="252">+B24</f>
        <v>0</v>
      </c>
      <c r="C948" s="298">
        <f t="shared" si="252"/>
        <v>0</v>
      </c>
      <c r="D948" s="281">
        <f t="shared" si="252"/>
        <v>0</v>
      </c>
      <c r="E948" s="281">
        <f t="shared" si="252"/>
        <v>0</v>
      </c>
      <c r="F948" s="281">
        <f t="shared" si="252"/>
        <v>0</v>
      </c>
      <c r="G948" s="281">
        <f t="shared" si="252"/>
        <v>0</v>
      </c>
      <c r="H948" s="281">
        <f t="shared" si="252"/>
        <v>0</v>
      </c>
      <c r="I948" s="298">
        <f t="shared" si="252"/>
        <v>0</v>
      </c>
      <c r="J948" s="281">
        <f t="shared" si="252"/>
        <v>0</v>
      </c>
      <c r="K948" s="286">
        <f>+H948*G948</f>
        <v>0</v>
      </c>
    </row>
    <row r="949" spans="1:11" ht="22.8">
      <c r="A949" s="285" t="s">
        <v>53</v>
      </c>
      <c r="B949" s="281"/>
      <c r="C949" s="281"/>
      <c r="D949" s="281"/>
      <c r="E949" s="281"/>
      <c r="F949" s="281"/>
      <c r="G949" s="281"/>
      <c r="H949" s="281"/>
      <c r="I949" s="281"/>
      <c r="J949" s="281"/>
      <c r="K949" s="282"/>
    </row>
    <row r="950" spans="1:11" ht="22.8">
      <c r="A950" s="285" t="s">
        <v>54</v>
      </c>
      <c r="B950" s="281"/>
      <c r="C950" s="281"/>
      <c r="D950" s="281"/>
      <c r="E950" s="281"/>
      <c r="F950" s="281"/>
      <c r="G950" s="281"/>
      <c r="H950" s="281"/>
      <c r="I950" s="281"/>
      <c r="J950" s="281"/>
      <c r="K950" s="286"/>
    </row>
    <row r="951" spans="1:11" ht="22.8">
      <c r="A951" s="285" t="s">
        <v>55</v>
      </c>
      <c r="B951" s="281"/>
      <c r="C951" s="281"/>
      <c r="D951" s="281"/>
      <c r="E951" s="281"/>
      <c r="F951" s="281"/>
      <c r="G951" s="281"/>
      <c r="H951" s="281"/>
      <c r="I951" s="281"/>
      <c r="J951" s="281"/>
      <c r="K951" s="282"/>
    </row>
    <row r="952" spans="1:11" ht="22.8">
      <c r="A952" s="285" t="s">
        <v>56</v>
      </c>
      <c r="B952" s="281"/>
      <c r="C952" s="281"/>
      <c r="D952" s="281"/>
      <c r="E952" s="281"/>
      <c r="F952" s="281"/>
      <c r="G952" s="281"/>
      <c r="H952" s="281"/>
      <c r="I952" s="281"/>
      <c r="J952" s="281"/>
      <c r="K952" s="282"/>
    </row>
    <row r="953" spans="1:11" ht="22.8">
      <c r="A953" s="285" t="s">
        <v>57</v>
      </c>
      <c r="B953" s="281"/>
      <c r="C953" s="281"/>
      <c r="D953" s="281"/>
      <c r="E953" s="281"/>
      <c r="F953" s="281"/>
      <c r="G953" s="281"/>
      <c r="H953" s="281"/>
      <c r="I953" s="281"/>
      <c r="J953" s="281"/>
      <c r="K953" s="282"/>
    </row>
    <row r="954" spans="1:11" ht="22.8">
      <c r="A954" s="285" t="s">
        <v>58</v>
      </c>
      <c r="B954" s="281"/>
      <c r="C954" s="281"/>
      <c r="D954" s="281"/>
      <c r="E954" s="281"/>
      <c r="F954" s="281"/>
      <c r="G954" s="281"/>
      <c r="H954" s="281"/>
      <c r="I954" s="281"/>
      <c r="J954" s="281"/>
      <c r="K954" s="286"/>
    </row>
    <row r="955" spans="1:11" ht="22.8">
      <c r="A955" s="285" t="s">
        <v>59</v>
      </c>
      <c r="B955" s="287"/>
      <c r="C955" s="287"/>
      <c r="D955" s="287"/>
      <c r="E955" s="287"/>
      <c r="F955" s="287"/>
      <c r="G955" s="287"/>
      <c r="H955" s="287"/>
      <c r="I955" s="287"/>
      <c r="J955" s="287"/>
      <c r="K955" s="287"/>
    </row>
    <row r="956" spans="1:11" ht="22.8">
      <c r="A956" s="285" t="s">
        <v>60</v>
      </c>
      <c r="B956" s="273"/>
      <c r="C956" s="273"/>
      <c r="D956" s="273"/>
      <c r="E956" s="273"/>
      <c r="F956" s="273"/>
      <c r="G956" s="273"/>
      <c r="H956" s="273"/>
      <c r="I956" s="273"/>
      <c r="J956" s="273"/>
      <c r="K956" s="273"/>
    </row>
    <row r="957" spans="1:11" ht="22.8">
      <c r="A957" s="285" t="s">
        <v>61</v>
      </c>
      <c r="B957" s="273"/>
      <c r="C957" s="273"/>
      <c r="D957" s="273"/>
      <c r="E957" s="273"/>
      <c r="F957" s="273"/>
      <c r="G957" s="273"/>
      <c r="H957" s="273"/>
      <c r="I957" s="273"/>
      <c r="J957" s="273"/>
      <c r="K957" s="273"/>
    </row>
    <row r="958" spans="1:11" ht="22.8">
      <c r="A958" s="285" t="s">
        <v>62</v>
      </c>
      <c r="B958" s="273"/>
      <c r="C958" s="273"/>
      <c r="D958" s="273"/>
      <c r="E958" s="273"/>
      <c r="F958" s="273"/>
      <c r="G958" s="273"/>
      <c r="H958" s="273"/>
      <c r="I958" s="273"/>
      <c r="J958" s="273"/>
      <c r="K958" s="273"/>
    </row>
    <row r="959" spans="1:11" ht="22.8">
      <c r="A959" s="285" t="s">
        <v>63</v>
      </c>
      <c r="B959" s="273"/>
      <c r="C959" s="273"/>
      <c r="D959" s="273"/>
      <c r="E959" s="273"/>
      <c r="F959" s="273"/>
      <c r="G959" s="273"/>
      <c r="H959" s="273"/>
      <c r="I959" s="273"/>
      <c r="J959" s="273"/>
      <c r="K959" s="273"/>
    </row>
    <row r="960" spans="1:11" ht="22.8">
      <c r="A960" s="285" t="s">
        <v>64</v>
      </c>
      <c r="B960" s="273"/>
      <c r="C960" s="273"/>
      <c r="D960" s="273"/>
      <c r="E960" s="273"/>
      <c r="F960" s="273"/>
      <c r="G960" s="273"/>
      <c r="H960" s="273"/>
      <c r="I960" s="273"/>
      <c r="J960" s="273"/>
      <c r="K960" s="273"/>
    </row>
    <row r="961" spans="1:11" ht="22.8">
      <c r="A961" s="285" t="s">
        <v>65</v>
      </c>
      <c r="B961" s="273"/>
      <c r="C961" s="273"/>
      <c r="D961" s="273"/>
      <c r="E961" s="273"/>
      <c r="F961" s="273"/>
      <c r="G961" s="273"/>
      <c r="H961" s="273"/>
      <c r="I961" s="273"/>
      <c r="J961" s="273"/>
      <c r="K961" s="273"/>
    </row>
    <row r="962" spans="1:11" ht="22.8">
      <c r="A962" s="285" t="s">
        <v>66</v>
      </c>
      <c r="B962" s="273"/>
      <c r="C962" s="273"/>
      <c r="D962" s="273"/>
      <c r="E962" s="273"/>
      <c r="F962" s="273"/>
      <c r="G962" s="273"/>
      <c r="H962" s="273"/>
      <c r="I962" s="273"/>
      <c r="J962" s="273"/>
      <c r="K962" s="273"/>
    </row>
    <row r="963" spans="1:11" ht="22.8">
      <c r="A963" s="285" t="s">
        <v>67</v>
      </c>
      <c r="B963" s="273"/>
      <c r="C963" s="273"/>
      <c r="D963" s="273"/>
      <c r="E963" s="273"/>
      <c r="F963" s="273"/>
      <c r="G963" s="273"/>
      <c r="H963" s="273"/>
      <c r="I963" s="273"/>
      <c r="J963" s="273"/>
      <c r="K963" s="273"/>
    </row>
    <row r="964" spans="1:11" ht="22.8">
      <c r="A964" s="285" t="s">
        <v>68</v>
      </c>
      <c r="B964" s="273"/>
      <c r="C964" s="273"/>
      <c r="D964" s="273"/>
      <c r="E964" s="273"/>
      <c r="F964" s="273"/>
      <c r="G964" s="273"/>
      <c r="H964" s="273"/>
      <c r="I964" s="273"/>
      <c r="J964" s="273"/>
      <c r="K964" s="273"/>
    </row>
    <row r="965" spans="1:11" ht="23.4" thickBot="1">
      <c r="A965" s="288" t="s">
        <v>32</v>
      </c>
      <c r="B965" s="272">
        <f>SUM(B948:B964)</f>
        <v>0</v>
      </c>
      <c r="C965" s="272">
        <f t="shared" ref="C965:J965" si="253">SUM(C948:C964)</f>
        <v>0</v>
      </c>
      <c r="D965" s="272">
        <f t="shared" si="253"/>
        <v>0</v>
      </c>
      <c r="E965" s="272">
        <f>SUM(E948:E964)</f>
        <v>0</v>
      </c>
      <c r="F965" s="272">
        <f>SUM(F948:F964)</f>
        <v>0</v>
      </c>
      <c r="G965" s="272">
        <f>SUM(G948:G964)</f>
        <v>0</v>
      </c>
      <c r="H965" s="272" t="e">
        <f>+K965/G965</f>
        <v>#DIV/0!</v>
      </c>
      <c r="I965" s="272">
        <f t="shared" si="253"/>
        <v>0</v>
      </c>
      <c r="J965" s="272">
        <f t="shared" si="253"/>
        <v>0</v>
      </c>
      <c r="K965" s="272">
        <f>SUM(K948:K964)</f>
        <v>0</v>
      </c>
    </row>
    <row r="973" spans="1:11" ht="22.8">
      <c r="A973" s="1245" t="s">
        <v>371</v>
      </c>
      <c r="B973" s="1245"/>
      <c r="C973" s="1245"/>
      <c r="D973" s="1245"/>
      <c r="E973" s="1245"/>
      <c r="F973" s="1245"/>
      <c r="G973" s="1245"/>
      <c r="H973" s="1245"/>
      <c r="I973" s="1245"/>
      <c r="J973" s="292"/>
      <c r="K973" s="293"/>
    </row>
    <row r="974" spans="1:11" ht="22.8">
      <c r="A974" s="1245" t="s">
        <v>327</v>
      </c>
      <c r="B974" s="1245"/>
      <c r="C974" s="1245"/>
      <c r="D974" s="1245"/>
      <c r="E974" s="1245"/>
      <c r="F974" s="1245"/>
      <c r="G974" s="1245"/>
      <c r="H974" s="1245"/>
      <c r="I974" s="1245"/>
      <c r="J974" s="292"/>
      <c r="K974" s="293"/>
    </row>
    <row r="975" spans="1:11" ht="22.8">
      <c r="A975" s="1245" t="s">
        <v>49</v>
      </c>
      <c r="B975" s="1245"/>
      <c r="C975" s="1245"/>
      <c r="D975" s="1245"/>
      <c r="E975" s="1245"/>
      <c r="F975" s="1245"/>
      <c r="G975" s="1245"/>
      <c r="H975" s="1245"/>
      <c r="I975" s="1245"/>
      <c r="J975" s="292"/>
      <c r="K975" s="293"/>
    </row>
    <row r="976" spans="1:11" ht="22.8">
      <c r="A976" s="1246" t="s">
        <v>327</v>
      </c>
      <c r="B976" s="273"/>
      <c r="C976" s="1249" t="s">
        <v>50</v>
      </c>
      <c r="D976" s="1250"/>
      <c r="E976" s="1250"/>
      <c r="F976" s="1250"/>
      <c r="G976" s="1250"/>
      <c r="H976" s="1251"/>
      <c r="I976" s="273"/>
      <c r="J976" s="294"/>
      <c r="K976" s="295"/>
    </row>
    <row r="977" spans="1:11" ht="22.8">
      <c r="A977" s="1247"/>
      <c r="B977" s="276" t="s">
        <v>2</v>
      </c>
      <c r="C977" s="277" t="s">
        <v>5</v>
      </c>
      <c r="D977" s="278" t="s">
        <v>6</v>
      </c>
      <c r="E977" s="278" t="s">
        <v>7</v>
      </c>
      <c r="F977" s="278" t="s">
        <v>8</v>
      </c>
      <c r="G977" s="278" t="s">
        <v>9</v>
      </c>
      <c r="H977" s="278" t="s">
        <v>10</v>
      </c>
      <c r="I977" s="279" t="s">
        <v>11</v>
      </c>
      <c r="J977" s="280" t="s">
        <v>205</v>
      </c>
      <c r="K977" s="280" t="s">
        <v>204</v>
      </c>
    </row>
    <row r="978" spans="1:11" ht="22.8">
      <c r="A978" s="1247"/>
      <c r="B978" s="276" t="s">
        <v>4</v>
      </c>
      <c r="C978" s="276" t="s">
        <v>13</v>
      </c>
      <c r="D978" s="279" t="s">
        <v>51</v>
      </c>
      <c r="E978" s="279" t="s">
        <v>15</v>
      </c>
      <c r="F978" s="279" t="s">
        <v>16</v>
      </c>
      <c r="G978" s="279" t="s">
        <v>17</v>
      </c>
      <c r="H978" s="279" t="s">
        <v>18</v>
      </c>
      <c r="I978" s="279" t="s">
        <v>19</v>
      </c>
      <c r="J978" s="280" t="s">
        <v>206</v>
      </c>
      <c r="K978" s="275"/>
    </row>
    <row r="979" spans="1:11" ht="22.8">
      <c r="A979" s="1248"/>
      <c r="B979" s="281" t="s">
        <v>12</v>
      </c>
      <c r="C979" s="281" t="s">
        <v>12</v>
      </c>
      <c r="D979" s="282" t="s">
        <v>12</v>
      </c>
      <c r="E979" s="282" t="s">
        <v>12</v>
      </c>
      <c r="F979" s="282" t="s">
        <v>12</v>
      </c>
      <c r="G979" s="282" t="s">
        <v>12</v>
      </c>
      <c r="H979" s="282" t="s">
        <v>20</v>
      </c>
      <c r="I979" s="282" t="s">
        <v>12</v>
      </c>
      <c r="J979" s="283" t="s">
        <v>203</v>
      </c>
      <c r="K979" s="284"/>
    </row>
    <row r="980" spans="1:11" ht="22.8">
      <c r="A980" s="285" t="s">
        <v>52</v>
      </c>
      <c r="B980" s="427">
        <f t="shared" ref="B980:J980" si="254">+B23</f>
        <v>0</v>
      </c>
      <c r="C980" s="427">
        <f t="shared" si="254"/>
        <v>0</v>
      </c>
      <c r="D980" s="281">
        <f t="shared" si="254"/>
        <v>0</v>
      </c>
      <c r="E980" s="281">
        <f t="shared" si="254"/>
        <v>0</v>
      </c>
      <c r="F980" s="281">
        <f t="shared" si="254"/>
        <v>0</v>
      </c>
      <c r="G980" s="427">
        <f t="shared" si="254"/>
        <v>0</v>
      </c>
      <c r="H980" s="281">
        <f t="shared" si="254"/>
        <v>0</v>
      </c>
      <c r="I980" s="427">
        <f t="shared" si="254"/>
        <v>0</v>
      </c>
      <c r="J980" s="281">
        <f t="shared" si="254"/>
        <v>0</v>
      </c>
      <c r="K980" s="457">
        <f>+G980*H980</f>
        <v>0</v>
      </c>
    </row>
    <row r="981" spans="1:11" ht="22.8">
      <c r="A981" s="285" t="s">
        <v>53</v>
      </c>
      <c r="B981" s="427">
        <f t="shared" ref="B981:J981" si="255">+B50</f>
        <v>0</v>
      </c>
      <c r="C981" s="427">
        <f t="shared" si="255"/>
        <v>0</v>
      </c>
      <c r="D981" s="281">
        <f t="shared" si="255"/>
        <v>0</v>
      </c>
      <c r="E981" s="281">
        <f t="shared" si="255"/>
        <v>0</v>
      </c>
      <c r="F981" s="281">
        <f t="shared" si="255"/>
        <v>0</v>
      </c>
      <c r="G981" s="427">
        <f t="shared" si="255"/>
        <v>0</v>
      </c>
      <c r="H981" s="281">
        <f t="shared" si="255"/>
        <v>0</v>
      </c>
      <c r="I981" s="427">
        <f t="shared" si="255"/>
        <v>0</v>
      </c>
      <c r="J981" s="281">
        <f t="shared" si="255"/>
        <v>0</v>
      </c>
      <c r="K981" s="457">
        <f t="shared" ref="K981:K996" si="256">+G981*H981</f>
        <v>0</v>
      </c>
    </row>
    <row r="982" spans="1:11" ht="22.8">
      <c r="A982" s="285" t="s">
        <v>54</v>
      </c>
      <c r="B982" s="427">
        <f t="shared" ref="B982:J982" si="257">+B75</f>
        <v>0</v>
      </c>
      <c r="C982" s="427">
        <f t="shared" si="257"/>
        <v>0</v>
      </c>
      <c r="D982" s="281">
        <f t="shared" si="257"/>
        <v>0</v>
      </c>
      <c r="E982" s="281">
        <f t="shared" si="257"/>
        <v>0</v>
      </c>
      <c r="F982" s="281">
        <f t="shared" si="257"/>
        <v>0</v>
      </c>
      <c r="G982" s="427">
        <f t="shared" si="257"/>
        <v>0</v>
      </c>
      <c r="H982" s="281">
        <f t="shared" si="257"/>
        <v>0</v>
      </c>
      <c r="I982" s="427">
        <f t="shared" si="257"/>
        <v>0</v>
      </c>
      <c r="J982" s="281">
        <f t="shared" si="257"/>
        <v>0</v>
      </c>
      <c r="K982" s="457">
        <f t="shared" si="256"/>
        <v>0</v>
      </c>
    </row>
    <row r="983" spans="1:11" ht="22.8">
      <c r="A983" s="285" t="s">
        <v>55</v>
      </c>
      <c r="B983" s="427">
        <f t="shared" ref="B983:J983" si="258">+B99</f>
        <v>0</v>
      </c>
      <c r="C983" s="427">
        <f t="shared" si="258"/>
        <v>0</v>
      </c>
      <c r="D983" s="281">
        <f t="shared" si="258"/>
        <v>0</v>
      </c>
      <c r="E983" s="281">
        <f t="shared" si="258"/>
        <v>0</v>
      </c>
      <c r="F983" s="281">
        <f t="shared" si="258"/>
        <v>0</v>
      </c>
      <c r="G983" s="427">
        <f t="shared" si="258"/>
        <v>0</v>
      </c>
      <c r="H983" s="281">
        <f t="shared" si="258"/>
        <v>0</v>
      </c>
      <c r="I983" s="427">
        <f t="shared" si="258"/>
        <v>0</v>
      </c>
      <c r="J983" s="281">
        <f t="shared" si="258"/>
        <v>0</v>
      </c>
      <c r="K983" s="457">
        <f t="shared" si="256"/>
        <v>0</v>
      </c>
    </row>
    <row r="984" spans="1:11" ht="22.8">
      <c r="A984" s="285" t="s">
        <v>56</v>
      </c>
      <c r="B984" s="427">
        <f t="shared" ref="B984:J984" si="259">+B124</f>
        <v>0</v>
      </c>
      <c r="C984" s="427">
        <f t="shared" si="259"/>
        <v>0</v>
      </c>
      <c r="D984" s="281">
        <f t="shared" si="259"/>
        <v>0</v>
      </c>
      <c r="E984" s="281">
        <f t="shared" si="259"/>
        <v>0</v>
      </c>
      <c r="F984" s="281">
        <f t="shared" si="259"/>
        <v>0</v>
      </c>
      <c r="G984" s="427">
        <f t="shared" si="259"/>
        <v>0</v>
      </c>
      <c r="H984" s="281">
        <f t="shared" si="259"/>
        <v>0</v>
      </c>
      <c r="I984" s="427">
        <f t="shared" si="259"/>
        <v>0</v>
      </c>
      <c r="J984" s="281">
        <f t="shared" si="259"/>
        <v>0</v>
      </c>
      <c r="K984" s="457">
        <f t="shared" si="256"/>
        <v>0</v>
      </c>
    </row>
    <row r="985" spans="1:11" ht="22.8">
      <c r="A985" s="285" t="s">
        <v>57</v>
      </c>
      <c r="B985" s="427">
        <f t="shared" ref="B985:J985" si="260">+B149</f>
        <v>0</v>
      </c>
      <c r="C985" s="427">
        <f t="shared" si="260"/>
        <v>0</v>
      </c>
      <c r="D985" s="281">
        <f t="shared" si="260"/>
        <v>0</v>
      </c>
      <c r="E985" s="281">
        <f t="shared" si="260"/>
        <v>0</v>
      </c>
      <c r="F985" s="281">
        <f t="shared" si="260"/>
        <v>0</v>
      </c>
      <c r="G985" s="427">
        <f t="shared" si="260"/>
        <v>0</v>
      </c>
      <c r="H985" s="281">
        <f t="shared" si="260"/>
        <v>0</v>
      </c>
      <c r="I985" s="427">
        <f t="shared" si="260"/>
        <v>0</v>
      </c>
      <c r="J985" s="281">
        <f t="shared" si="260"/>
        <v>0</v>
      </c>
      <c r="K985" s="457">
        <f t="shared" si="256"/>
        <v>0</v>
      </c>
    </row>
    <row r="986" spans="1:11" ht="22.8">
      <c r="A986" s="285" t="s">
        <v>58</v>
      </c>
      <c r="B986" s="427">
        <f t="shared" ref="B986:J986" si="261">+B176</f>
        <v>0</v>
      </c>
      <c r="C986" s="427">
        <f t="shared" si="261"/>
        <v>0</v>
      </c>
      <c r="D986" s="281">
        <f t="shared" si="261"/>
        <v>0</v>
      </c>
      <c r="E986" s="281">
        <f t="shared" si="261"/>
        <v>0</v>
      </c>
      <c r="F986" s="281">
        <f t="shared" si="261"/>
        <v>0</v>
      </c>
      <c r="G986" s="427">
        <f t="shared" si="261"/>
        <v>0</v>
      </c>
      <c r="H986" s="281">
        <f t="shared" si="261"/>
        <v>0</v>
      </c>
      <c r="I986" s="427">
        <f t="shared" si="261"/>
        <v>0</v>
      </c>
      <c r="J986" s="281">
        <f t="shared" si="261"/>
        <v>0</v>
      </c>
      <c r="K986" s="457">
        <f t="shared" si="256"/>
        <v>0</v>
      </c>
    </row>
    <row r="987" spans="1:11" ht="22.8">
      <c r="A987" s="285" t="s">
        <v>59</v>
      </c>
      <c r="B987" s="428">
        <f t="shared" ref="B987:J987" si="262">+B200</f>
        <v>0</v>
      </c>
      <c r="C987" s="428">
        <f t="shared" si="262"/>
        <v>0</v>
      </c>
      <c r="D987" s="287">
        <f t="shared" si="262"/>
        <v>0</v>
      </c>
      <c r="E987" s="287">
        <f t="shared" si="262"/>
        <v>0</v>
      </c>
      <c r="F987" s="287">
        <f t="shared" si="262"/>
        <v>0</v>
      </c>
      <c r="G987" s="428">
        <f t="shared" si="262"/>
        <v>0</v>
      </c>
      <c r="H987" s="287">
        <f t="shared" si="262"/>
        <v>0</v>
      </c>
      <c r="I987" s="428">
        <f t="shared" si="262"/>
        <v>0</v>
      </c>
      <c r="J987" s="287">
        <f t="shared" si="262"/>
        <v>0</v>
      </c>
      <c r="K987" s="457">
        <f t="shared" si="256"/>
        <v>0</v>
      </c>
    </row>
    <row r="988" spans="1:11" ht="22.8">
      <c r="A988" s="285" t="s">
        <v>60</v>
      </c>
      <c r="B988" s="429">
        <f t="shared" ref="B988:J988" si="263">+B230</f>
        <v>0</v>
      </c>
      <c r="C988" s="429">
        <f t="shared" si="263"/>
        <v>0</v>
      </c>
      <c r="D988" s="273">
        <f t="shared" si="263"/>
        <v>0</v>
      </c>
      <c r="E988" s="273">
        <f t="shared" si="263"/>
        <v>0</v>
      </c>
      <c r="F988" s="273">
        <f t="shared" si="263"/>
        <v>0</v>
      </c>
      <c r="G988" s="429">
        <f t="shared" si="263"/>
        <v>0</v>
      </c>
      <c r="H988" s="273">
        <f t="shared" si="263"/>
        <v>0</v>
      </c>
      <c r="I988" s="429">
        <f t="shared" si="263"/>
        <v>0</v>
      </c>
      <c r="J988" s="273">
        <f t="shared" si="263"/>
        <v>0</v>
      </c>
      <c r="K988" s="457">
        <f t="shared" si="256"/>
        <v>0</v>
      </c>
    </row>
    <row r="989" spans="1:11" ht="22.8">
      <c r="A989" s="285" t="s">
        <v>61</v>
      </c>
      <c r="B989" s="429">
        <f t="shared" ref="B989:J989" si="264">+B256</f>
        <v>0</v>
      </c>
      <c r="C989" s="429">
        <f t="shared" si="264"/>
        <v>0</v>
      </c>
      <c r="D989" s="273">
        <f t="shared" si="264"/>
        <v>0</v>
      </c>
      <c r="E989" s="273">
        <f t="shared" si="264"/>
        <v>0</v>
      </c>
      <c r="F989" s="273">
        <f t="shared" si="264"/>
        <v>0</v>
      </c>
      <c r="G989" s="429">
        <f t="shared" si="264"/>
        <v>0</v>
      </c>
      <c r="H989" s="273">
        <f t="shared" si="264"/>
        <v>0</v>
      </c>
      <c r="I989" s="429">
        <f t="shared" si="264"/>
        <v>0</v>
      </c>
      <c r="J989" s="273">
        <f t="shared" si="264"/>
        <v>0</v>
      </c>
      <c r="K989" s="457">
        <f t="shared" si="256"/>
        <v>0</v>
      </c>
    </row>
    <row r="990" spans="1:11" ht="22.8">
      <c r="A990" s="285" t="s">
        <v>62</v>
      </c>
      <c r="B990" s="429">
        <f t="shared" ref="B990:J990" si="265">+B280</f>
        <v>0</v>
      </c>
      <c r="C990" s="429">
        <f t="shared" si="265"/>
        <v>0</v>
      </c>
      <c r="D990" s="273">
        <f t="shared" si="265"/>
        <v>0</v>
      </c>
      <c r="E990" s="273">
        <f t="shared" si="265"/>
        <v>0</v>
      </c>
      <c r="F990" s="273">
        <f t="shared" si="265"/>
        <v>0</v>
      </c>
      <c r="G990" s="429">
        <f t="shared" si="265"/>
        <v>0</v>
      </c>
      <c r="H990" s="273">
        <f t="shared" si="265"/>
        <v>0</v>
      </c>
      <c r="I990" s="429">
        <f t="shared" si="265"/>
        <v>0</v>
      </c>
      <c r="J990" s="273">
        <f t="shared" si="265"/>
        <v>0</v>
      </c>
      <c r="K990" s="457">
        <f t="shared" si="256"/>
        <v>0</v>
      </c>
    </row>
    <row r="991" spans="1:11" ht="22.8">
      <c r="A991" s="285" t="s">
        <v>63</v>
      </c>
      <c r="B991" s="429">
        <f t="shared" ref="B991:J991" si="266">+B305</f>
        <v>0</v>
      </c>
      <c r="C991" s="429">
        <f t="shared" si="266"/>
        <v>0</v>
      </c>
      <c r="D991" s="273">
        <f t="shared" si="266"/>
        <v>0</v>
      </c>
      <c r="E991" s="273">
        <f t="shared" si="266"/>
        <v>0</v>
      </c>
      <c r="F991" s="273">
        <f t="shared" si="266"/>
        <v>0</v>
      </c>
      <c r="G991" s="429">
        <f t="shared" si="266"/>
        <v>0</v>
      </c>
      <c r="H991" s="273">
        <f t="shared" si="266"/>
        <v>0</v>
      </c>
      <c r="I991" s="429">
        <f t="shared" si="266"/>
        <v>0</v>
      </c>
      <c r="J991" s="273">
        <f t="shared" si="266"/>
        <v>0</v>
      </c>
      <c r="K991" s="457">
        <f t="shared" si="256"/>
        <v>0</v>
      </c>
    </row>
    <row r="992" spans="1:11" ht="22.8">
      <c r="A992" s="285" t="s">
        <v>64</v>
      </c>
      <c r="B992" s="429">
        <f t="shared" ref="B992:J992" si="267">+B331</f>
        <v>0</v>
      </c>
      <c r="C992" s="429">
        <f t="shared" si="267"/>
        <v>0</v>
      </c>
      <c r="D992" s="273">
        <f t="shared" si="267"/>
        <v>0</v>
      </c>
      <c r="E992" s="273">
        <f t="shared" si="267"/>
        <v>0</v>
      </c>
      <c r="F992" s="273">
        <f t="shared" si="267"/>
        <v>0</v>
      </c>
      <c r="G992" s="429">
        <f t="shared" si="267"/>
        <v>0</v>
      </c>
      <c r="H992" s="273">
        <f t="shared" si="267"/>
        <v>0</v>
      </c>
      <c r="I992" s="429">
        <f t="shared" si="267"/>
        <v>0</v>
      </c>
      <c r="J992" s="273">
        <f t="shared" si="267"/>
        <v>0</v>
      </c>
      <c r="K992" s="457">
        <f t="shared" si="256"/>
        <v>0</v>
      </c>
    </row>
    <row r="993" spans="1:11" ht="22.8">
      <c r="A993" s="285" t="s">
        <v>65</v>
      </c>
      <c r="B993" s="429">
        <f t="shared" ref="B993:J993" si="268">+B362</f>
        <v>0</v>
      </c>
      <c r="C993" s="426">
        <f t="shared" si="268"/>
        <v>0</v>
      </c>
      <c r="D993" s="273">
        <f t="shared" si="268"/>
        <v>0</v>
      </c>
      <c r="E993" s="273">
        <f t="shared" si="268"/>
        <v>0</v>
      </c>
      <c r="F993" s="273">
        <f t="shared" si="268"/>
        <v>0</v>
      </c>
      <c r="G993" s="429">
        <f t="shared" si="268"/>
        <v>0</v>
      </c>
      <c r="H993" s="273">
        <f t="shared" si="268"/>
        <v>0</v>
      </c>
      <c r="I993" s="426">
        <f t="shared" si="268"/>
        <v>0</v>
      </c>
      <c r="J993" s="273">
        <f t="shared" si="268"/>
        <v>0</v>
      </c>
      <c r="K993" s="457">
        <f t="shared" si="256"/>
        <v>0</v>
      </c>
    </row>
    <row r="994" spans="1:11" ht="22.8">
      <c r="A994" s="285" t="s">
        <v>66</v>
      </c>
      <c r="B994" s="429">
        <f t="shared" ref="B994:J994" si="269">+B388</f>
        <v>0</v>
      </c>
      <c r="C994" s="429">
        <f t="shared" si="269"/>
        <v>0</v>
      </c>
      <c r="D994" s="273">
        <f t="shared" si="269"/>
        <v>0</v>
      </c>
      <c r="E994" s="273">
        <f t="shared" si="269"/>
        <v>0</v>
      </c>
      <c r="F994" s="273">
        <f t="shared" si="269"/>
        <v>0</v>
      </c>
      <c r="G994" s="429">
        <f t="shared" si="269"/>
        <v>0</v>
      </c>
      <c r="H994" s="273">
        <f t="shared" si="269"/>
        <v>0</v>
      </c>
      <c r="I994" s="429">
        <f t="shared" si="269"/>
        <v>0</v>
      </c>
      <c r="J994" s="273">
        <f t="shared" si="269"/>
        <v>0</v>
      </c>
      <c r="K994" s="457">
        <f t="shared" si="256"/>
        <v>0</v>
      </c>
    </row>
    <row r="995" spans="1:11" ht="22.8">
      <c r="A995" s="285" t="s">
        <v>67</v>
      </c>
      <c r="B995" s="429">
        <f t="shared" ref="B995:J995" si="270">+B413</f>
        <v>0</v>
      </c>
      <c r="C995" s="429">
        <f t="shared" si="270"/>
        <v>0</v>
      </c>
      <c r="D995" s="273">
        <f t="shared" si="270"/>
        <v>0</v>
      </c>
      <c r="E995" s="273">
        <f t="shared" si="270"/>
        <v>0</v>
      </c>
      <c r="F995" s="273">
        <f t="shared" si="270"/>
        <v>0</v>
      </c>
      <c r="G995" s="429">
        <f t="shared" si="270"/>
        <v>0</v>
      </c>
      <c r="H995" s="273">
        <f t="shared" si="270"/>
        <v>0</v>
      </c>
      <c r="I995" s="429">
        <f t="shared" si="270"/>
        <v>0</v>
      </c>
      <c r="J995" s="273">
        <f t="shared" si="270"/>
        <v>0</v>
      </c>
      <c r="K995" s="457">
        <f t="shared" si="256"/>
        <v>0</v>
      </c>
    </row>
    <row r="996" spans="1:11" ht="22.8">
      <c r="A996" s="285" t="s">
        <v>68</v>
      </c>
      <c r="B996" s="429">
        <f t="shared" ref="B996:J996" si="271">+B438</f>
        <v>0</v>
      </c>
      <c r="C996" s="429">
        <f t="shared" si="271"/>
        <v>0</v>
      </c>
      <c r="D996" s="273">
        <f t="shared" si="271"/>
        <v>0</v>
      </c>
      <c r="E996" s="273">
        <f t="shared" si="271"/>
        <v>0</v>
      </c>
      <c r="F996" s="273">
        <f t="shared" si="271"/>
        <v>0</v>
      </c>
      <c r="G996" s="429">
        <f t="shared" si="271"/>
        <v>0</v>
      </c>
      <c r="H996" s="273">
        <f t="shared" si="271"/>
        <v>0</v>
      </c>
      <c r="I996" s="429">
        <f t="shared" si="271"/>
        <v>0</v>
      </c>
      <c r="J996" s="273">
        <f t="shared" si="271"/>
        <v>0</v>
      </c>
      <c r="K996" s="457">
        <f t="shared" si="256"/>
        <v>0</v>
      </c>
    </row>
    <row r="997" spans="1:11" ht="23.4" thickBot="1">
      <c r="A997" s="288" t="s">
        <v>32</v>
      </c>
      <c r="B997" s="272">
        <f>SUM(B980:B996)</f>
        <v>0</v>
      </c>
      <c r="C997" s="272">
        <f t="shared" ref="C997:J997" si="272">SUM(C980:C996)</f>
        <v>0</v>
      </c>
      <c r="D997" s="272">
        <f t="shared" si="272"/>
        <v>0</v>
      </c>
      <c r="E997" s="272">
        <f>SUM(E980:E996)</f>
        <v>0</v>
      </c>
      <c r="F997" s="272">
        <f>SUM(F980:F996)</f>
        <v>0</v>
      </c>
      <c r="G997" s="272">
        <f>SUM(G980:G996)</f>
        <v>0</v>
      </c>
      <c r="H997" s="272" t="e">
        <f>+K997/G997</f>
        <v>#DIV/0!</v>
      </c>
      <c r="I997" s="272">
        <f t="shared" si="272"/>
        <v>0</v>
      </c>
      <c r="J997" s="272">
        <f t="shared" si="272"/>
        <v>0</v>
      </c>
      <c r="K997" s="272">
        <f>SUM(K980:K996)</f>
        <v>0</v>
      </c>
    </row>
    <row r="1003" spans="1:11" ht="22.8">
      <c r="A1003" s="1245" t="s">
        <v>371</v>
      </c>
      <c r="B1003" s="1245"/>
      <c r="C1003" s="1245"/>
      <c r="D1003" s="1245"/>
      <c r="E1003" s="1245"/>
      <c r="F1003" s="1245"/>
      <c r="G1003" s="1245"/>
      <c r="H1003" s="1245"/>
      <c r="I1003" s="1245"/>
      <c r="J1003" s="292"/>
      <c r="K1003" s="293"/>
    </row>
    <row r="1004" spans="1:11" ht="22.8">
      <c r="A1004" s="1245" t="s">
        <v>303</v>
      </c>
      <c r="B1004" s="1245"/>
      <c r="C1004" s="1245"/>
      <c r="D1004" s="1245"/>
      <c r="E1004" s="1245"/>
      <c r="F1004" s="1245"/>
      <c r="G1004" s="1245"/>
      <c r="H1004" s="1245"/>
      <c r="I1004" s="1245"/>
      <c r="J1004" s="292"/>
      <c r="K1004" s="293"/>
    </row>
    <row r="1005" spans="1:11" ht="22.8">
      <c r="A1005" s="1245" t="s">
        <v>49</v>
      </c>
      <c r="B1005" s="1245"/>
      <c r="C1005" s="1245"/>
      <c r="D1005" s="1245"/>
      <c r="E1005" s="1245"/>
      <c r="F1005" s="1245"/>
      <c r="G1005" s="1245"/>
      <c r="H1005" s="1245"/>
      <c r="I1005" s="1245"/>
      <c r="J1005" s="292"/>
      <c r="K1005" s="293"/>
    </row>
    <row r="1006" spans="1:11" ht="22.8">
      <c r="A1006" s="1246" t="s">
        <v>311</v>
      </c>
      <c r="B1006" s="273"/>
      <c r="C1006" s="1249" t="s">
        <v>50</v>
      </c>
      <c r="D1006" s="1250"/>
      <c r="E1006" s="1250"/>
      <c r="F1006" s="1250"/>
      <c r="G1006" s="1250"/>
      <c r="H1006" s="1251"/>
      <c r="I1006" s="273"/>
      <c r="J1006" s="294"/>
      <c r="K1006" s="295"/>
    </row>
    <row r="1007" spans="1:11" ht="22.8">
      <c r="A1007" s="1247"/>
      <c r="B1007" s="276" t="s">
        <v>2</v>
      </c>
      <c r="C1007" s="277" t="s">
        <v>5</v>
      </c>
      <c r="D1007" s="278" t="s">
        <v>6</v>
      </c>
      <c r="E1007" s="278" t="s">
        <v>7</v>
      </c>
      <c r="F1007" s="278" t="s">
        <v>8</v>
      </c>
      <c r="G1007" s="278" t="s">
        <v>9</v>
      </c>
      <c r="H1007" s="278" t="s">
        <v>10</v>
      </c>
      <c r="I1007" s="279" t="s">
        <v>11</v>
      </c>
      <c r="J1007" s="280" t="s">
        <v>205</v>
      </c>
      <c r="K1007" s="280" t="s">
        <v>204</v>
      </c>
    </row>
    <row r="1008" spans="1:11" ht="22.8">
      <c r="A1008" s="1247"/>
      <c r="B1008" s="276" t="s">
        <v>4</v>
      </c>
      <c r="C1008" s="276" t="s">
        <v>13</v>
      </c>
      <c r="D1008" s="279" t="s">
        <v>51</v>
      </c>
      <c r="E1008" s="279" t="s">
        <v>15</v>
      </c>
      <c r="F1008" s="279" t="s">
        <v>16</v>
      </c>
      <c r="G1008" s="279" t="s">
        <v>17</v>
      </c>
      <c r="H1008" s="279" t="s">
        <v>18</v>
      </c>
      <c r="I1008" s="279" t="s">
        <v>19</v>
      </c>
      <c r="J1008" s="280" t="s">
        <v>206</v>
      </c>
      <c r="K1008" s="275"/>
    </row>
    <row r="1009" spans="1:11" ht="22.8">
      <c r="A1009" s="1248"/>
      <c r="B1009" s="281" t="s">
        <v>12</v>
      </c>
      <c r="C1009" s="281" t="s">
        <v>12</v>
      </c>
      <c r="D1009" s="282" t="s">
        <v>12</v>
      </c>
      <c r="E1009" s="282" t="s">
        <v>12</v>
      </c>
      <c r="F1009" s="282" t="s">
        <v>12</v>
      </c>
      <c r="G1009" s="282" t="s">
        <v>12</v>
      </c>
      <c r="H1009" s="282" t="s">
        <v>20</v>
      </c>
      <c r="I1009" s="282" t="s">
        <v>12</v>
      </c>
      <c r="J1009" s="283" t="s">
        <v>203</v>
      </c>
      <c r="K1009" s="284"/>
    </row>
    <row r="1010" spans="1:11" ht="22.8">
      <c r="A1010" s="285" t="s">
        <v>52</v>
      </c>
      <c r="B1010" s="281"/>
      <c r="C1010" s="281"/>
      <c r="D1010" s="281"/>
      <c r="E1010" s="281"/>
      <c r="F1010" s="281"/>
      <c r="G1010" s="281"/>
      <c r="H1010" s="281"/>
      <c r="I1010" s="281"/>
      <c r="J1010" s="281"/>
      <c r="K1010" s="286"/>
    </row>
    <row r="1011" spans="1:11" ht="22.8">
      <c r="A1011" s="285" t="s">
        <v>53</v>
      </c>
      <c r="B1011" s="281"/>
      <c r="C1011" s="281"/>
      <c r="D1011" s="281"/>
      <c r="E1011" s="281"/>
      <c r="F1011" s="281"/>
      <c r="G1011" s="281"/>
      <c r="H1011" s="281"/>
      <c r="I1011" s="281"/>
      <c r="J1011" s="281"/>
      <c r="K1011" s="282"/>
    </row>
    <row r="1012" spans="1:11" ht="22.8">
      <c r="A1012" s="285" t="s">
        <v>54</v>
      </c>
      <c r="B1012" s="281"/>
      <c r="C1012" s="281"/>
      <c r="D1012" s="281"/>
      <c r="E1012" s="281"/>
      <c r="F1012" s="281"/>
      <c r="G1012" s="281"/>
      <c r="H1012" s="281"/>
      <c r="I1012" s="281"/>
      <c r="J1012" s="281"/>
      <c r="K1012" s="286"/>
    </row>
    <row r="1013" spans="1:11" ht="22.8">
      <c r="A1013" s="285" t="s">
        <v>55</v>
      </c>
      <c r="B1013" s="281"/>
      <c r="C1013" s="281"/>
      <c r="D1013" s="281"/>
      <c r="E1013" s="281"/>
      <c r="F1013" s="281"/>
      <c r="G1013" s="281"/>
      <c r="H1013" s="281"/>
      <c r="I1013" s="281"/>
      <c r="J1013" s="281"/>
      <c r="K1013" s="282"/>
    </row>
    <row r="1014" spans="1:11" ht="22.8">
      <c r="A1014" s="285" t="s">
        <v>56</v>
      </c>
      <c r="B1014" s="281"/>
      <c r="C1014" s="281"/>
      <c r="D1014" s="281"/>
      <c r="E1014" s="281"/>
      <c r="F1014" s="281"/>
      <c r="G1014" s="281"/>
      <c r="H1014" s="281"/>
      <c r="I1014" s="281"/>
      <c r="J1014" s="281"/>
      <c r="K1014" s="282"/>
    </row>
    <row r="1015" spans="1:11" ht="22.8">
      <c r="A1015" s="285" t="s">
        <v>57</v>
      </c>
      <c r="B1015" s="281"/>
      <c r="C1015" s="281"/>
      <c r="D1015" s="281"/>
      <c r="E1015" s="281"/>
      <c r="F1015" s="281"/>
      <c r="G1015" s="281"/>
      <c r="H1015" s="281"/>
      <c r="I1015" s="281"/>
      <c r="J1015" s="281"/>
      <c r="K1015" s="282"/>
    </row>
    <row r="1016" spans="1:11" ht="22.8">
      <c r="A1016" s="285" t="s">
        <v>58</v>
      </c>
      <c r="B1016" s="281"/>
      <c r="C1016" s="281"/>
      <c r="D1016" s="281"/>
      <c r="E1016" s="281"/>
      <c r="F1016" s="281"/>
      <c r="G1016" s="281"/>
      <c r="H1016" s="281"/>
      <c r="I1016" s="281"/>
      <c r="J1016" s="281"/>
      <c r="K1016" s="286"/>
    </row>
    <row r="1017" spans="1:11" ht="22.8">
      <c r="A1017" s="285" t="s">
        <v>59</v>
      </c>
      <c r="B1017" s="470">
        <f>+B205</f>
        <v>0</v>
      </c>
      <c r="C1017" s="470">
        <f t="shared" ref="C1017:J1017" si="273">+C205</f>
        <v>0</v>
      </c>
      <c r="D1017" s="470">
        <f t="shared" si="273"/>
        <v>0</v>
      </c>
      <c r="E1017" s="470">
        <f t="shared" si="273"/>
        <v>0</v>
      </c>
      <c r="F1017" s="470">
        <f t="shared" si="273"/>
        <v>0</v>
      </c>
      <c r="G1017" s="470">
        <f t="shared" si="273"/>
        <v>0</v>
      </c>
      <c r="H1017" s="287">
        <f t="shared" si="273"/>
        <v>0</v>
      </c>
      <c r="I1017" s="470">
        <f t="shared" si="273"/>
        <v>0</v>
      </c>
      <c r="J1017" s="287">
        <f t="shared" si="273"/>
        <v>0</v>
      </c>
      <c r="K1017" s="287">
        <f>+G1017*H1017</f>
        <v>0</v>
      </c>
    </row>
    <row r="1018" spans="1:11" ht="22.8">
      <c r="A1018" s="285" t="s">
        <v>60</v>
      </c>
      <c r="B1018" s="273"/>
      <c r="C1018" s="273"/>
      <c r="D1018" s="273"/>
      <c r="E1018" s="273"/>
      <c r="F1018" s="273"/>
      <c r="G1018" s="273"/>
      <c r="H1018" s="273"/>
      <c r="I1018" s="273"/>
      <c r="J1018" s="273"/>
      <c r="K1018" s="273"/>
    </row>
    <row r="1019" spans="1:11" ht="22.8">
      <c r="A1019" s="285" t="s">
        <v>61</v>
      </c>
      <c r="B1019" s="273"/>
      <c r="C1019" s="273"/>
      <c r="D1019" s="273"/>
      <c r="E1019" s="273"/>
      <c r="F1019" s="273"/>
      <c r="G1019" s="273"/>
      <c r="H1019" s="273"/>
      <c r="I1019" s="273"/>
      <c r="J1019" s="273"/>
      <c r="K1019" s="273"/>
    </row>
    <row r="1020" spans="1:11" ht="22.8">
      <c r="A1020" s="285" t="s">
        <v>62</v>
      </c>
      <c r="B1020" s="273"/>
      <c r="C1020" s="273"/>
      <c r="D1020" s="273"/>
      <c r="E1020" s="273"/>
      <c r="F1020" s="273"/>
      <c r="G1020" s="273"/>
      <c r="H1020" s="273"/>
      <c r="I1020" s="273"/>
      <c r="J1020" s="273"/>
      <c r="K1020" s="273"/>
    </row>
    <row r="1021" spans="1:11" ht="22.8">
      <c r="A1021" s="285" t="s">
        <v>63</v>
      </c>
      <c r="B1021" s="273"/>
      <c r="C1021" s="273"/>
      <c r="D1021" s="273"/>
      <c r="E1021" s="273"/>
      <c r="F1021" s="273"/>
      <c r="G1021" s="273"/>
      <c r="H1021" s="273"/>
      <c r="I1021" s="273"/>
      <c r="J1021" s="273"/>
      <c r="K1021" s="273"/>
    </row>
    <row r="1022" spans="1:11" ht="22.8">
      <c r="A1022" s="285" t="s">
        <v>64</v>
      </c>
      <c r="B1022" s="273"/>
      <c r="C1022" s="273"/>
      <c r="D1022" s="273"/>
      <c r="E1022" s="273"/>
      <c r="F1022" s="273"/>
      <c r="G1022" s="273"/>
      <c r="H1022" s="273"/>
      <c r="I1022" s="273"/>
      <c r="J1022" s="273"/>
      <c r="K1022" s="273"/>
    </row>
    <row r="1023" spans="1:11" ht="22.8">
      <c r="A1023" s="285" t="s">
        <v>65</v>
      </c>
      <c r="B1023" s="273">
        <f t="shared" ref="B1023:K1023" si="274">+B429</f>
        <v>0</v>
      </c>
      <c r="C1023" s="273">
        <f t="shared" si="274"/>
        <v>0</v>
      </c>
      <c r="D1023" s="273">
        <f t="shared" si="274"/>
        <v>0</v>
      </c>
      <c r="E1023" s="273">
        <f t="shared" si="274"/>
        <v>0</v>
      </c>
      <c r="F1023" s="273">
        <f t="shared" si="274"/>
        <v>0</v>
      </c>
      <c r="G1023" s="273">
        <f t="shared" si="274"/>
        <v>0</v>
      </c>
      <c r="H1023" s="273">
        <f t="shared" si="274"/>
        <v>0</v>
      </c>
      <c r="I1023" s="273">
        <f t="shared" si="274"/>
        <v>0</v>
      </c>
      <c r="J1023" s="273">
        <f t="shared" si="274"/>
        <v>0</v>
      </c>
      <c r="K1023" s="273">
        <f t="shared" si="274"/>
        <v>0</v>
      </c>
    </row>
    <row r="1024" spans="1:11" ht="22.8">
      <c r="A1024" s="285" t="s">
        <v>66</v>
      </c>
      <c r="B1024" s="273"/>
      <c r="C1024" s="273"/>
      <c r="D1024" s="273"/>
      <c r="E1024" s="273"/>
      <c r="F1024" s="273"/>
      <c r="G1024" s="273"/>
      <c r="H1024" s="273"/>
      <c r="I1024" s="273"/>
      <c r="J1024" s="273"/>
      <c r="K1024" s="273"/>
    </row>
    <row r="1025" spans="1:11" ht="22.8">
      <c r="A1025" s="285" t="s">
        <v>67</v>
      </c>
      <c r="B1025" s="273"/>
      <c r="C1025" s="273"/>
      <c r="D1025" s="273"/>
      <c r="E1025" s="273"/>
      <c r="F1025" s="273"/>
      <c r="G1025" s="273"/>
      <c r="H1025" s="273"/>
      <c r="I1025" s="273"/>
      <c r="J1025" s="273"/>
      <c r="K1025" s="273"/>
    </row>
    <row r="1026" spans="1:11" ht="22.8">
      <c r="A1026" s="285" t="s">
        <v>68</v>
      </c>
      <c r="B1026" s="273"/>
      <c r="C1026" s="273"/>
      <c r="D1026" s="273"/>
      <c r="E1026" s="273"/>
      <c r="F1026" s="273"/>
      <c r="G1026" s="273"/>
      <c r="H1026" s="273"/>
      <c r="I1026" s="273"/>
      <c r="J1026" s="273"/>
      <c r="K1026" s="273"/>
    </row>
    <row r="1027" spans="1:11" ht="23.4" thickBot="1">
      <c r="A1027" s="288" t="s">
        <v>32</v>
      </c>
      <c r="B1027" s="272">
        <f>SUM(B1010:B1026)</f>
        <v>0</v>
      </c>
      <c r="C1027" s="272">
        <f t="shared" ref="C1027:J1027" si="275">SUM(C1010:C1026)</f>
        <v>0</v>
      </c>
      <c r="D1027" s="272">
        <f t="shared" si="275"/>
        <v>0</v>
      </c>
      <c r="E1027" s="272">
        <f>SUM(E1010:E1026)</f>
        <v>0</v>
      </c>
      <c r="F1027" s="272">
        <f>SUM(F1010:F1026)</f>
        <v>0</v>
      </c>
      <c r="G1027" s="272">
        <f>SUM(G1010:G1026)</f>
        <v>0</v>
      </c>
      <c r="H1027" s="272" t="e">
        <f>+K1027/G1027</f>
        <v>#DIV/0!</v>
      </c>
      <c r="I1027" s="272">
        <f t="shared" si="275"/>
        <v>0</v>
      </c>
      <c r="J1027" s="272">
        <f t="shared" si="275"/>
        <v>0</v>
      </c>
      <c r="K1027" s="272">
        <f>SUM(K1010:K1026)</f>
        <v>0</v>
      </c>
    </row>
    <row r="1033" spans="1:11" ht="22.8">
      <c r="A1033" s="1245" t="s">
        <v>371</v>
      </c>
      <c r="B1033" s="1245"/>
      <c r="C1033" s="1245"/>
      <c r="D1033" s="1245"/>
      <c r="E1033" s="1245"/>
      <c r="F1033" s="1245"/>
      <c r="G1033" s="1245"/>
      <c r="H1033" s="1245"/>
      <c r="I1033" s="1245"/>
      <c r="J1033" s="292"/>
      <c r="K1033" s="293"/>
    </row>
    <row r="1034" spans="1:11" ht="22.8">
      <c r="A1034" s="1245" t="s">
        <v>362</v>
      </c>
      <c r="B1034" s="1245"/>
      <c r="C1034" s="1245"/>
      <c r="D1034" s="1245"/>
      <c r="E1034" s="1245"/>
      <c r="F1034" s="1245"/>
      <c r="G1034" s="1245"/>
      <c r="H1034" s="1245"/>
      <c r="I1034" s="1245"/>
      <c r="J1034" s="292"/>
      <c r="K1034" s="293"/>
    </row>
    <row r="1035" spans="1:11" ht="22.8">
      <c r="A1035" s="1245" t="s">
        <v>49</v>
      </c>
      <c r="B1035" s="1245"/>
      <c r="C1035" s="1245"/>
      <c r="D1035" s="1245"/>
      <c r="E1035" s="1245"/>
      <c r="F1035" s="1245"/>
      <c r="G1035" s="1245"/>
      <c r="H1035" s="1245"/>
      <c r="I1035" s="1245"/>
      <c r="J1035" s="292"/>
      <c r="K1035" s="293"/>
    </row>
    <row r="1036" spans="1:11" ht="23.25" customHeight="1">
      <c r="A1036" s="1246" t="s">
        <v>328</v>
      </c>
      <c r="B1036" s="273"/>
      <c r="C1036" s="1249" t="s">
        <v>50</v>
      </c>
      <c r="D1036" s="1250"/>
      <c r="E1036" s="1250"/>
      <c r="F1036" s="1250"/>
      <c r="G1036" s="1250"/>
      <c r="H1036" s="1251"/>
      <c r="I1036" s="273"/>
      <c r="J1036" s="294"/>
      <c r="K1036" s="295"/>
    </row>
    <row r="1037" spans="1:11" ht="23.25" customHeight="1">
      <c r="A1037" s="1247"/>
      <c r="B1037" s="276" t="s">
        <v>2</v>
      </c>
      <c r="C1037" s="277" t="s">
        <v>5</v>
      </c>
      <c r="D1037" s="278" t="s">
        <v>6</v>
      </c>
      <c r="E1037" s="278" t="s">
        <v>7</v>
      </c>
      <c r="F1037" s="278" t="s">
        <v>8</v>
      </c>
      <c r="G1037" s="278" t="s">
        <v>9</v>
      </c>
      <c r="H1037" s="278" t="s">
        <v>10</v>
      </c>
      <c r="I1037" s="279" t="s">
        <v>11</v>
      </c>
      <c r="J1037" s="280" t="s">
        <v>205</v>
      </c>
      <c r="K1037" s="280" t="s">
        <v>204</v>
      </c>
    </row>
    <row r="1038" spans="1:11" ht="23.25" customHeight="1">
      <c r="A1038" s="1247"/>
      <c r="B1038" s="276" t="s">
        <v>4</v>
      </c>
      <c r="C1038" s="276" t="s">
        <v>13</v>
      </c>
      <c r="D1038" s="279" t="s">
        <v>51</v>
      </c>
      <c r="E1038" s="279" t="s">
        <v>15</v>
      </c>
      <c r="F1038" s="279" t="s">
        <v>16</v>
      </c>
      <c r="G1038" s="279" t="s">
        <v>17</v>
      </c>
      <c r="H1038" s="279" t="s">
        <v>18</v>
      </c>
      <c r="I1038" s="279" t="s">
        <v>19</v>
      </c>
      <c r="J1038" s="280" t="s">
        <v>206</v>
      </c>
      <c r="K1038" s="275"/>
    </row>
    <row r="1039" spans="1:11" ht="23.25" customHeight="1">
      <c r="A1039" s="1248"/>
      <c r="B1039" s="281" t="s">
        <v>12</v>
      </c>
      <c r="C1039" s="281" t="s">
        <v>12</v>
      </c>
      <c r="D1039" s="282" t="s">
        <v>12</v>
      </c>
      <c r="E1039" s="282" t="s">
        <v>12</v>
      </c>
      <c r="F1039" s="282" t="s">
        <v>12</v>
      </c>
      <c r="G1039" s="282" t="s">
        <v>12</v>
      </c>
      <c r="H1039" s="282" t="s">
        <v>20</v>
      </c>
      <c r="I1039" s="282" t="s">
        <v>12</v>
      </c>
      <c r="J1039" s="283" t="s">
        <v>203</v>
      </c>
      <c r="K1039" s="284"/>
    </row>
    <row r="1040" spans="1:11" ht="22.8">
      <c r="A1040" s="285" t="s">
        <v>52</v>
      </c>
      <c r="B1040" s="433">
        <f t="shared" ref="B1040:J1040" si="276">+B25</f>
        <v>0</v>
      </c>
      <c r="C1040" s="298">
        <f t="shared" si="276"/>
        <v>0</v>
      </c>
      <c r="D1040" s="298">
        <f t="shared" si="276"/>
        <v>0</v>
      </c>
      <c r="E1040" s="281">
        <f t="shared" si="276"/>
        <v>0</v>
      </c>
      <c r="F1040" s="281">
        <f t="shared" si="276"/>
        <v>0</v>
      </c>
      <c r="G1040" s="298">
        <f t="shared" si="276"/>
        <v>0</v>
      </c>
      <c r="H1040" s="281">
        <f t="shared" si="276"/>
        <v>0</v>
      </c>
      <c r="I1040" s="298">
        <f t="shared" si="276"/>
        <v>0</v>
      </c>
      <c r="J1040" s="281">
        <f t="shared" si="276"/>
        <v>0</v>
      </c>
      <c r="K1040" s="457">
        <f>+H1040*G1040</f>
        <v>0</v>
      </c>
    </row>
    <row r="1041" spans="1:11" ht="22.8">
      <c r="A1041" s="285" t="s">
        <v>53</v>
      </c>
      <c r="B1041" s="281"/>
      <c r="C1041" s="281"/>
      <c r="D1041" s="281"/>
      <c r="E1041" s="281"/>
      <c r="F1041" s="281"/>
      <c r="G1041" s="281"/>
      <c r="H1041" s="281"/>
      <c r="I1041" s="281"/>
      <c r="J1041" s="281"/>
      <c r="K1041" s="282"/>
    </row>
    <row r="1042" spans="1:11" ht="22.8">
      <c r="A1042" s="285" t="s">
        <v>54</v>
      </c>
      <c r="B1042" s="281"/>
      <c r="C1042" s="281"/>
      <c r="D1042" s="281"/>
      <c r="E1042" s="281"/>
      <c r="F1042" s="281"/>
      <c r="G1042" s="281"/>
      <c r="H1042" s="281"/>
      <c r="I1042" s="281"/>
      <c r="J1042" s="281"/>
      <c r="K1042" s="286"/>
    </row>
    <row r="1043" spans="1:11" ht="22.8">
      <c r="A1043" s="285" t="s">
        <v>55</v>
      </c>
      <c r="B1043" s="281"/>
      <c r="C1043" s="281"/>
      <c r="D1043" s="281"/>
      <c r="E1043" s="281"/>
      <c r="F1043" s="281"/>
      <c r="G1043" s="281"/>
      <c r="H1043" s="281"/>
      <c r="I1043" s="281"/>
      <c r="J1043" s="281"/>
      <c r="K1043" s="282"/>
    </row>
    <row r="1044" spans="1:11" ht="22.8">
      <c r="A1044" s="285" t="s">
        <v>56</v>
      </c>
      <c r="B1044" s="281"/>
      <c r="C1044" s="281"/>
      <c r="D1044" s="281"/>
      <c r="E1044" s="281"/>
      <c r="F1044" s="281"/>
      <c r="G1044" s="281"/>
      <c r="H1044" s="281"/>
      <c r="I1044" s="281"/>
      <c r="J1044" s="281"/>
      <c r="K1044" s="282"/>
    </row>
    <row r="1045" spans="1:11" ht="22.8">
      <c r="A1045" s="285" t="s">
        <v>57</v>
      </c>
      <c r="B1045" s="281"/>
      <c r="C1045" s="281"/>
      <c r="D1045" s="281"/>
      <c r="E1045" s="281"/>
      <c r="F1045" s="281"/>
      <c r="G1045" s="281"/>
      <c r="H1045" s="281"/>
      <c r="I1045" s="281"/>
      <c r="J1045" s="281"/>
      <c r="K1045" s="282"/>
    </row>
    <row r="1046" spans="1:11" ht="22.8">
      <c r="A1046" s="285" t="s">
        <v>58</v>
      </c>
      <c r="B1046" s="281"/>
      <c r="C1046" s="281"/>
      <c r="D1046" s="281"/>
      <c r="E1046" s="281"/>
      <c r="F1046" s="281"/>
      <c r="G1046" s="281"/>
      <c r="H1046" s="281"/>
      <c r="I1046" s="281"/>
      <c r="J1046" s="281"/>
      <c r="K1046" s="286"/>
    </row>
    <row r="1047" spans="1:11" ht="22.8">
      <c r="A1047" s="285" t="s">
        <v>59</v>
      </c>
      <c r="B1047" s="470">
        <f>+ช่องคีย์!GY11</f>
        <v>0</v>
      </c>
      <c r="C1047" s="470">
        <f>+ช่องคีย์!GZ11</f>
        <v>0</v>
      </c>
      <c r="D1047" s="470">
        <f>+ช่องคีย์!HA11</f>
        <v>0</v>
      </c>
      <c r="E1047" s="287">
        <f>+ช่องคีย์!HB11</f>
        <v>0</v>
      </c>
      <c r="F1047" s="287">
        <f>+ช่องคีย์!HC11</f>
        <v>0</v>
      </c>
      <c r="G1047" s="470">
        <f>+ช่องคีย์!HD11</f>
        <v>0</v>
      </c>
      <c r="H1047" s="287">
        <f>+ช่องคีย์!HE11</f>
        <v>0</v>
      </c>
      <c r="I1047" s="470">
        <f>+ช่องคีย์!HF11</f>
        <v>0</v>
      </c>
      <c r="J1047" s="287">
        <f>+ช่องคีย์!HG11</f>
        <v>0</v>
      </c>
      <c r="K1047" s="287">
        <f>+G1047*H1047</f>
        <v>0</v>
      </c>
    </row>
    <row r="1048" spans="1:11" ht="22.8">
      <c r="A1048" s="285" t="s">
        <v>60</v>
      </c>
      <c r="B1048" s="273"/>
      <c r="C1048" s="273"/>
      <c r="D1048" s="273"/>
      <c r="E1048" s="273"/>
      <c r="F1048" s="273"/>
      <c r="G1048" s="273"/>
      <c r="H1048" s="273"/>
      <c r="I1048" s="273"/>
      <c r="J1048" s="273"/>
      <c r="K1048" s="273"/>
    </row>
    <row r="1049" spans="1:11" ht="22.8">
      <c r="A1049" s="285" t="s">
        <v>61</v>
      </c>
      <c r="B1049" s="273"/>
      <c r="C1049" s="273"/>
      <c r="D1049" s="273"/>
      <c r="E1049" s="273"/>
      <c r="F1049" s="273"/>
      <c r="G1049" s="273"/>
      <c r="H1049" s="273"/>
      <c r="I1049" s="273"/>
      <c r="J1049" s="273"/>
      <c r="K1049" s="273"/>
    </row>
    <row r="1050" spans="1:11" ht="22.8">
      <c r="A1050" s="285" t="s">
        <v>62</v>
      </c>
      <c r="B1050" s="273"/>
      <c r="C1050" s="273"/>
      <c r="D1050" s="273"/>
      <c r="E1050" s="273"/>
      <c r="F1050" s="273"/>
      <c r="G1050" s="273"/>
      <c r="H1050" s="273"/>
      <c r="I1050" s="273"/>
      <c r="J1050" s="273"/>
      <c r="K1050" s="273"/>
    </row>
    <row r="1051" spans="1:11" ht="22.8">
      <c r="A1051" s="285" t="s">
        <v>63</v>
      </c>
      <c r="B1051" s="273"/>
      <c r="C1051" s="273"/>
      <c r="D1051" s="273"/>
      <c r="E1051" s="273"/>
      <c r="F1051" s="273"/>
      <c r="G1051" s="273"/>
      <c r="H1051" s="273"/>
      <c r="I1051" s="273"/>
      <c r="J1051" s="273"/>
      <c r="K1051" s="273"/>
    </row>
    <row r="1052" spans="1:11" ht="22.8">
      <c r="A1052" s="285" t="s">
        <v>64</v>
      </c>
      <c r="B1052" s="273"/>
      <c r="C1052" s="273"/>
      <c r="D1052" s="273"/>
      <c r="E1052" s="273"/>
      <c r="F1052" s="273"/>
      <c r="G1052" s="273"/>
      <c r="H1052" s="273"/>
      <c r="I1052" s="273"/>
      <c r="J1052" s="273"/>
      <c r="K1052" s="273"/>
    </row>
    <row r="1053" spans="1:11" ht="22.8">
      <c r="A1053" s="285" t="s">
        <v>65</v>
      </c>
      <c r="B1053" s="273"/>
      <c r="C1053" s="273"/>
      <c r="D1053" s="273"/>
      <c r="E1053" s="273"/>
      <c r="F1053" s="273"/>
      <c r="G1053" s="273"/>
      <c r="H1053" s="273"/>
      <c r="I1053" s="273"/>
      <c r="J1053" s="273"/>
      <c r="K1053" s="273"/>
    </row>
    <row r="1054" spans="1:11" ht="22.8">
      <c r="A1054" s="285" t="s">
        <v>66</v>
      </c>
      <c r="B1054" s="273"/>
      <c r="C1054" s="273"/>
      <c r="D1054" s="273"/>
      <c r="E1054" s="273"/>
      <c r="F1054" s="273"/>
      <c r="G1054" s="273"/>
      <c r="H1054" s="273"/>
      <c r="I1054" s="273"/>
      <c r="J1054" s="273"/>
      <c r="K1054" s="273"/>
    </row>
    <row r="1055" spans="1:11" ht="22.8">
      <c r="A1055" s="285" t="s">
        <v>67</v>
      </c>
      <c r="B1055" s="273"/>
      <c r="C1055" s="273"/>
      <c r="D1055" s="273"/>
      <c r="E1055" s="273"/>
      <c r="F1055" s="273"/>
      <c r="G1055" s="273"/>
      <c r="H1055" s="273"/>
      <c r="I1055" s="273"/>
      <c r="J1055" s="273"/>
      <c r="K1055" s="273"/>
    </row>
    <row r="1056" spans="1:11" ht="22.8">
      <c r="A1056" s="285" t="s">
        <v>68</v>
      </c>
      <c r="B1056" s="273"/>
      <c r="C1056" s="273"/>
      <c r="D1056" s="273"/>
      <c r="E1056" s="273"/>
      <c r="F1056" s="273"/>
      <c r="G1056" s="273"/>
      <c r="H1056" s="273"/>
      <c r="I1056" s="273"/>
      <c r="J1056" s="273"/>
      <c r="K1056" s="273"/>
    </row>
    <row r="1057" spans="1:11" ht="23.4" thickBot="1">
      <c r="A1057" s="288" t="s">
        <v>32</v>
      </c>
      <c r="B1057" s="272">
        <f>SUM(B1040:B1056)</f>
        <v>0</v>
      </c>
      <c r="C1057" s="272">
        <f t="shared" ref="C1057:J1057" si="277">SUM(C1040:C1056)</f>
        <v>0</v>
      </c>
      <c r="D1057" s="272">
        <f t="shared" si="277"/>
        <v>0</v>
      </c>
      <c r="E1057" s="272">
        <f>SUM(E1040:E1056)</f>
        <v>0</v>
      </c>
      <c r="F1057" s="272">
        <f>SUM(F1040:F1056)</f>
        <v>0</v>
      </c>
      <c r="G1057" s="272">
        <f>SUM(G1040:G1056)</f>
        <v>0</v>
      </c>
      <c r="H1057" s="272" t="e">
        <f>+K1057/G1057</f>
        <v>#DIV/0!</v>
      </c>
      <c r="I1057" s="272">
        <f t="shared" si="277"/>
        <v>0</v>
      </c>
      <c r="J1057" s="272">
        <f t="shared" si="277"/>
        <v>0</v>
      </c>
      <c r="K1057" s="272">
        <f>SUM(K1040:K1056)</f>
        <v>0</v>
      </c>
    </row>
    <row r="1065" spans="1:11" ht="22.8">
      <c r="A1065" s="1245" t="s">
        <v>371</v>
      </c>
      <c r="B1065" s="1245"/>
      <c r="C1065" s="1245"/>
      <c r="D1065" s="1245"/>
      <c r="E1065" s="1245"/>
      <c r="F1065" s="1245"/>
      <c r="G1065" s="1245"/>
      <c r="H1065" s="1245"/>
      <c r="I1065" s="1245"/>
      <c r="J1065" s="292"/>
      <c r="K1065" s="293"/>
    </row>
    <row r="1066" spans="1:11" ht="22.8">
      <c r="A1066" s="1245" t="s">
        <v>329</v>
      </c>
      <c r="B1066" s="1245"/>
      <c r="C1066" s="1245"/>
      <c r="D1066" s="1245"/>
      <c r="E1066" s="1245"/>
      <c r="F1066" s="1245"/>
      <c r="G1066" s="1245"/>
      <c r="H1066" s="1245"/>
      <c r="I1066" s="1245"/>
      <c r="J1066" s="292"/>
      <c r="K1066" s="293"/>
    </row>
    <row r="1067" spans="1:11" ht="22.8">
      <c r="A1067" s="1245" t="s">
        <v>49</v>
      </c>
      <c r="B1067" s="1245"/>
      <c r="C1067" s="1245"/>
      <c r="D1067" s="1245"/>
      <c r="E1067" s="1245"/>
      <c r="F1067" s="1245"/>
      <c r="G1067" s="1245"/>
      <c r="H1067" s="1245"/>
      <c r="I1067" s="1245"/>
      <c r="J1067" s="292"/>
      <c r="K1067" s="293"/>
    </row>
    <row r="1068" spans="1:11" ht="23.25" customHeight="1">
      <c r="A1068" s="1246" t="s">
        <v>329</v>
      </c>
      <c r="B1068" s="273"/>
      <c r="C1068" s="1249" t="s">
        <v>50</v>
      </c>
      <c r="D1068" s="1250"/>
      <c r="E1068" s="1250"/>
      <c r="F1068" s="1250"/>
      <c r="G1068" s="1250"/>
      <c r="H1068" s="1251"/>
      <c r="I1068" s="273"/>
      <c r="J1068" s="294"/>
      <c r="K1068" s="295"/>
    </row>
    <row r="1069" spans="1:11" ht="23.25" customHeight="1">
      <c r="A1069" s="1247"/>
      <c r="B1069" s="276" t="s">
        <v>2</v>
      </c>
      <c r="C1069" s="277" t="s">
        <v>5</v>
      </c>
      <c r="D1069" s="278" t="s">
        <v>6</v>
      </c>
      <c r="E1069" s="278" t="s">
        <v>7</v>
      </c>
      <c r="F1069" s="278" t="s">
        <v>8</v>
      </c>
      <c r="G1069" s="278" t="s">
        <v>9</v>
      </c>
      <c r="H1069" s="278" t="s">
        <v>10</v>
      </c>
      <c r="I1069" s="279" t="s">
        <v>11</v>
      </c>
      <c r="J1069" s="280" t="s">
        <v>205</v>
      </c>
      <c r="K1069" s="280" t="s">
        <v>204</v>
      </c>
    </row>
    <row r="1070" spans="1:11" ht="23.25" customHeight="1">
      <c r="A1070" s="1247"/>
      <c r="B1070" s="276" t="s">
        <v>4</v>
      </c>
      <c r="C1070" s="276" t="s">
        <v>13</v>
      </c>
      <c r="D1070" s="279" t="s">
        <v>51</v>
      </c>
      <c r="E1070" s="279" t="s">
        <v>15</v>
      </c>
      <c r="F1070" s="279" t="s">
        <v>16</v>
      </c>
      <c r="G1070" s="279" t="s">
        <v>17</v>
      </c>
      <c r="H1070" s="279" t="s">
        <v>18</v>
      </c>
      <c r="I1070" s="279" t="s">
        <v>19</v>
      </c>
      <c r="J1070" s="280" t="s">
        <v>206</v>
      </c>
      <c r="K1070" s="275"/>
    </row>
    <row r="1071" spans="1:11" ht="23.25" customHeight="1">
      <c r="A1071" s="1248"/>
      <c r="B1071" s="281" t="s">
        <v>12</v>
      </c>
      <c r="C1071" s="281" t="s">
        <v>12</v>
      </c>
      <c r="D1071" s="282" t="s">
        <v>12</v>
      </c>
      <c r="E1071" s="282" t="s">
        <v>12</v>
      </c>
      <c r="F1071" s="282" t="s">
        <v>12</v>
      </c>
      <c r="G1071" s="282" t="s">
        <v>12</v>
      </c>
      <c r="H1071" s="282" t="s">
        <v>20</v>
      </c>
      <c r="I1071" s="282" t="s">
        <v>12</v>
      </c>
      <c r="J1071" s="283" t="s">
        <v>203</v>
      </c>
      <c r="K1071" s="284"/>
    </row>
    <row r="1072" spans="1:11" ht="22.8">
      <c r="A1072" s="285" t="s">
        <v>52</v>
      </c>
      <c r="B1072" s="281"/>
      <c r="C1072" s="281"/>
      <c r="D1072" s="281"/>
      <c r="E1072" s="281"/>
      <c r="F1072" s="281"/>
      <c r="G1072" s="281"/>
      <c r="H1072" s="281"/>
      <c r="I1072" s="281"/>
      <c r="J1072" s="281"/>
      <c r="K1072" s="286"/>
    </row>
    <row r="1073" spans="1:11" ht="22.8">
      <c r="A1073" s="285" t="s">
        <v>53</v>
      </c>
      <c r="B1073" s="281"/>
      <c r="C1073" s="281"/>
      <c r="D1073" s="281"/>
      <c r="E1073" s="281"/>
      <c r="F1073" s="281"/>
      <c r="G1073" s="281"/>
      <c r="H1073" s="281"/>
      <c r="I1073" s="281"/>
      <c r="J1073" s="281"/>
      <c r="K1073" s="282"/>
    </row>
    <row r="1074" spans="1:11" ht="22.8">
      <c r="A1074" s="285" t="s">
        <v>54</v>
      </c>
      <c r="B1074" s="281"/>
      <c r="C1074" s="281"/>
      <c r="D1074" s="281"/>
      <c r="E1074" s="281"/>
      <c r="F1074" s="281"/>
      <c r="G1074" s="281"/>
      <c r="H1074" s="281"/>
      <c r="I1074" s="281"/>
      <c r="J1074" s="281"/>
      <c r="K1074" s="286"/>
    </row>
    <row r="1075" spans="1:11" ht="22.8">
      <c r="A1075" s="285" t="s">
        <v>55</v>
      </c>
      <c r="B1075" s="281"/>
      <c r="C1075" s="281"/>
      <c r="D1075" s="281"/>
      <c r="E1075" s="281"/>
      <c r="F1075" s="281"/>
      <c r="G1075" s="281"/>
      <c r="H1075" s="281"/>
      <c r="I1075" s="281"/>
      <c r="J1075" s="281"/>
      <c r="K1075" s="282"/>
    </row>
    <row r="1076" spans="1:11" ht="22.8">
      <c r="A1076" s="285" t="s">
        <v>56</v>
      </c>
      <c r="B1076" s="281"/>
      <c r="C1076" s="281"/>
      <c r="D1076" s="281"/>
      <c r="E1076" s="281"/>
      <c r="F1076" s="281"/>
      <c r="G1076" s="281"/>
      <c r="H1076" s="281"/>
      <c r="I1076" s="281"/>
      <c r="J1076" s="281"/>
      <c r="K1076" s="282"/>
    </row>
    <row r="1077" spans="1:11" ht="22.8">
      <c r="A1077" s="285" t="s">
        <v>57</v>
      </c>
      <c r="B1077" s="281"/>
      <c r="C1077" s="281"/>
      <c r="D1077" s="281"/>
      <c r="E1077" s="281"/>
      <c r="F1077" s="281"/>
      <c r="G1077" s="281"/>
      <c r="H1077" s="281"/>
      <c r="I1077" s="281"/>
      <c r="J1077" s="281"/>
      <c r="K1077" s="282"/>
    </row>
    <row r="1078" spans="1:11" ht="22.8">
      <c r="A1078" s="285" t="s">
        <v>58</v>
      </c>
      <c r="B1078" s="281"/>
      <c r="C1078" s="281"/>
      <c r="D1078" s="281"/>
      <c r="E1078" s="281"/>
      <c r="F1078" s="281"/>
      <c r="G1078" s="281"/>
      <c r="H1078" s="281"/>
      <c r="I1078" s="281"/>
      <c r="J1078" s="281"/>
      <c r="K1078" s="286"/>
    </row>
    <row r="1079" spans="1:11" ht="22.8">
      <c r="A1079" s="285" t="s">
        <v>59</v>
      </c>
      <c r="B1079" s="287"/>
      <c r="C1079" s="287"/>
      <c r="D1079" s="287"/>
      <c r="E1079" s="287"/>
      <c r="F1079" s="287"/>
      <c r="G1079" s="287"/>
      <c r="H1079" s="287"/>
      <c r="I1079" s="287"/>
      <c r="J1079" s="287"/>
      <c r="K1079" s="287"/>
    </row>
    <row r="1080" spans="1:11" ht="22.8">
      <c r="A1080" s="285" t="s">
        <v>60</v>
      </c>
      <c r="B1080" s="273"/>
      <c r="C1080" s="273"/>
      <c r="D1080" s="273"/>
      <c r="E1080" s="273"/>
      <c r="F1080" s="273"/>
      <c r="G1080" s="273"/>
      <c r="H1080" s="273"/>
      <c r="I1080" s="273"/>
      <c r="J1080" s="273"/>
      <c r="K1080" s="273"/>
    </row>
    <row r="1081" spans="1:11" ht="22.8">
      <c r="A1081" s="285" t="s">
        <v>61</v>
      </c>
      <c r="B1081" s="273"/>
      <c r="C1081" s="273"/>
      <c r="D1081" s="273"/>
      <c r="E1081" s="273"/>
      <c r="F1081" s="273"/>
      <c r="G1081" s="273"/>
      <c r="H1081" s="273"/>
      <c r="I1081" s="273"/>
      <c r="J1081" s="273"/>
      <c r="K1081" s="273"/>
    </row>
    <row r="1082" spans="1:11" ht="22.8">
      <c r="A1082" s="285" t="s">
        <v>62</v>
      </c>
      <c r="B1082" s="273"/>
      <c r="C1082" s="273"/>
      <c r="D1082" s="273"/>
      <c r="E1082" s="273"/>
      <c r="F1082" s="273"/>
      <c r="G1082" s="273"/>
      <c r="H1082" s="273"/>
      <c r="I1082" s="273"/>
      <c r="J1082" s="273"/>
      <c r="K1082" s="273"/>
    </row>
    <row r="1083" spans="1:11" ht="22.8">
      <c r="A1083" s="285" t="s">
        <v>63</v>
      </c>
      <c r="B1083" s="426">
        <f t="shared" ref="B1083:J1083" si="278">+B306</f>
        <v>0</v>
      </c>
      <c r="C1083" s="426">
        <f t="shared" si="278"/>
        <v>0</v>
      </c>
      <c r="D1083" s="426">
        <f t="shared" si="278"/>
        <v>0</v>
      </c>
      <c r="E1083" s="273">
        <f t="shared" si="278"/>
        <v>0</v>
      </c>
      <c r="F1083" s="273">
        <f t="shared" si="278"/>
        <v>0</v>
      </c>
      <c r="G1083" s="426">
        <f t="shared" si="278"/>
        <v>0</v>
      </c>
      <c r="H1083" s="273">
        <f t="shared" si="278"/>
        <v>0</v>
      </c>
      <c r="I1083" s="426">
        <f t="shared" si="278"/>
        <v>0</v>
      </c>
      <c r="J1083" s="273">
        <f t="shared" si="278"/>
        <v>0</v>
      </c>
      <c r="K1083" s="426">
        <f>+H1083*G1083</f>
        <v>0</v>
      </c>
    </row>
    <row r="1084" spans="1:11" ht="22.8">
      <c r="A1084" s="285" t="s">
        <v>64</v>
      </c>
      <c r="B1084" s="273"/>
      <c r="C1084" s="273"/>
      <c r="D1084" s="273"/>
      <c r="E1084" s="273"/>
      <c r="F1084" s="273"/>
      <c r="G1084" s="273"/>
      <c r="H1084" s="273"/>
      <c r="I1084" s="273"/>
      <c r="J1084" s="273"/>
      <c r="K1084" s="273"/>
    </row>
    <row r="1085" spans="1:11" ht="22.8">
      <c r="A1085" s="285" t="s">
        <v>65</v>
      </c>
      <c r="B1085" s="273"/>
      <c r="C1085" s="273"/>
      <c r="D1085" s="273"/>
      <c r="E1085" s="273"/>
      <c r="F1085" s="273"/>
      <c r="G1085" s="273"/>
      <c r="H1085" s="273"/>
      <c r="I1085" s="273"/>
      <c r="J1085" s="273"/>
      <c r="K1085" s="273"/>
    </row>
    <row r="1086" spans="1:11" ht="22.8">
      <c r="A1086" s="285" t="s">
        <v>66</v>
      </c>
      <c r="B1086" s="273"/>
      <c r="C1086" s="273"/>
      <c r="D1086" s="273"/>
      <c r="E1086" s="273"/>
      <c r="F1086" s="273"/>
      <c r="G1086" s="273"/>
      <c r="H1086" s="273"/>
      <c r="I1086" s="273"/>
      <c r="J1086" s="273"/>
      <c r="K1086" s="273"/>
    </row>
    <row r="1087" spans="1:11" ht="22.8">
      <c r="A1087" s="285" t="s">
        <v>67</v>
      </c>
      <c r="B1087" s="273"/>
      <c r="C1087" s="273"/>
      <c r="D1087" s="273"/>
      <c r="E1087" s="273"/>
      <c r="F1087" s="273"/>
      <c r="G1087" s="273"/>
      <c r="H1087" s="273"/>
      <c r="I1087" s="273"/>
      <c r="J1087" s="273"/>
      <c r="K1087" s="273"/>
    </row>
    <row r="1088" spans="1:11" ht="22.8">
      <c r="A1088" s="285" t="s">
        <v>68</v>
      </c>
      <c r="B1088" s="273"/>
      <c r="C1088" s="273"/>
      <c r="D1088" s="273"/>
      <c r="E1088" s="273"/>
      <c r="F1088" s="273"/>
      <c r="G1088" s="273"/>
      <c r="H1088" s="273"/>
      <c r="I1088" s="273"/>
      <c r="J1088" s="273"/>
      <c r="K1088" s="273"/>
    </row>
    <row r="1089" spans="1:11" ht="23.4" thickBot="1">
      <c r="A1089" s="288" t="s">
        <v>32</v>
      </c>
      <c r="B1089" s="272">
        <f>SUM(B1072:B1088)</f>
        <v>0</v>
      </c>
      <c r="C1089" s="272">
        <f t="shared" ref="C1089:J1089" si="279">SUM(C1072:C1088)</f>
        <v>0</v>
      </c>
      <c r="D1089" s="272">
        <f t="shared" si="279"/>
        <v>0</v>
      </c>
      <c r="E1089" s="272">
        <f>SUM(E1072:E1088)</f>
        <v>0</v>
      </c>
      <c r="F1089" s="272">
        <f>SUM(F1072:F1088)</f>
        <v>0</v>
      </c>
      <c r="G1089" s="272">
        <f>SUM(G1072:G1088)</f>
        <v>0</v>
      </c>
      <c r="H1089" s="272" t="e">
        <f>+K1089/G1089</f>
        <v>#DIV/0!</v>
      </c>
      <c r="I1089" s="272">
        <f t="shared" si="279"/>
        <v>0</v>
      </c>
      <c r="J1089" s="272">
        <f t="shared" si="279"/>
        <v>0</v>
      </c>
      <c r="K1089" s="272">
        <f>SUM(K1072:K1088)</f>
        <v>0</v>
      </c>
    </row>
    <row r="1094" spans="1:11" ht="22.8">
      <c r="A1094" s="1245" t="s">
        <v>371</v>
      </c>
      <c r="B1094" s="1245"/>
      <c r="C1094" s="1245"/>
      <c r="D1094" s="1245"/>
      <c r="E1094" s="1245"/>
      <c r="F1094" s="1245"/>
      <c r="G1094" s="1245"/>
      <c r="H1094" s="1245"/>
      <c r="I1094" s="1245"/>
      <c r="J1094" s="292"/>
      <c r="K1094" s="293"/>
    </row>
    <row r="1095" spans="1:11" ht="22.8">
      <c r="A1095" s="1245" t="s">
        <v>346</v>
      </c>
      <c r="B1095" s="1245"/>
      <c r="C1095" s="1245"/>
      <c r="D1095" s="1245"/>
      <c r="E1095" s="1245"/>
      <c r="F1095" s="1245"/>
      <c r="G1095" s="1245"/>
      <c r="H1095" s="1245"/>
      <c r="I1095" s="1245"/>
      <c r="J1095" s="292"/>
      <c r="K1095" s="293"/>
    </row>
    <row r="1096" spans="1:11" ht="22.8">
      <c r="A1096" s="1245" t="s">
        <v>49</v>
      </c>
      <c r="B1096" s="1245"/>
      <c r="C1096" s="1245"/>
      <c r="D1096" s="1245"/>
      <c r="E1096" s="1245"/>
      <c r="F1096" s="1245"/>
      <c r="G1096" s="1245"/>
      <c r="H1096" s="1245"/>
      <c r="I1096" s="1245"/>
      <c r="J1096" s="292"/>
      <c r="K1096" s="293"/>
    </row>
    <row r="1097" spans="1:11" ht="19.5" customHeight="1">
      <c r="A1097" s="1246" t="s">
        <v>346</v>
      </c>
      <c r="B1097" s="273"/>
      <c r="C1097" s="1249" t="s">
        <v>50</v>
      </c>
      <c r="D1097" s="1250"/>
      <c r="E1097" s="1250"/>
      <c r="F1097" s="1250"/>
      <c r="G1097" s="1250"/>
      <c r="H1097" s="1251"/>
      <c r="I1097" s="273"/>
      <c r="J1097" s="294"/>
      <c r="K1097" s="295"/>
    </row>
    <row r="1098" spans="1:11" ht="19.5" customHeight="1">
      <c r="A1098" s="1247"/>
      <c r="B1098" s="276" t="s">
        <v>2</v>
      </c>
      <c r="C1098" s="277" t="s">
        <v>5</v>
      </c>
      <c r="D1098" s="278" t="s">
        <v>6</v>
      </c>
      <c r="E1098" s="278" t="s">
        <v>7</v>
      </c>
      <c r="F1098" s="278" t="s">
        <v>8</v>
      </c>
      <c r="G1098" s="278" t="s">
        <v>9</v>
      </c>
      <c r="H1098" s="278" t="s">
        <v>10</v>
      </c>
      <c r="I1098" s="279" t="s">
        <v>11</v>
      </c>
      <c r="J1098" s="280" t="s">
        <v>205</v>
      </c>
      <c r="K1098" s="280" t="s">
        <v>204</v>
      </c>
    </row>
    <row r="1099" spans="1:11" ht="19.5" customHeight="1">
      <c r="A1099" s="1247"/>
      <c r="B1099" s="276" t="s">
        <v>4</v>
      </c>
      <c r="C1099" s="276" t="s">
        <v>13</v>
      </c>
      <c r="D1099" s="279" t="s">
        <v>51</v>
      </c>
      <c r="E1099" s="279" t="s">
        <v>15</v>
      </c>
      <c r="F1099" s="279" t="s">
        <v>16</v>
      </c>
      <c r="G1099" s="279" t="s">
        <v>17</v>
      </c>
      <c r="H1099" s="279" t="s">
        <v>18</v>
      </c>
      <c r="I1099" s="279" t="s">
        <v>19</v>
      </c>
      <c r="J1099" s="280" t="s">
        <v>206</v>
      </c>
      <c r="K1099" s="275"/>
    </row>
    <row r="1100" spans="1:11" ht="19.5" customHeight="1">
      <c r="A1100" s="1248"/>
      <c r="B1100" s="281" t="s">
        <v>12</v>
      </c>
      <c r="C1100" s="281" t="s">
        <v>12</v>
      </c>
      <c r="D1100" s="282" t="s">
        <v>12</v>
      </c>
      <c r="E1100" s="282" t="s">
        <v>12</v>
      </c>
      <c r="F1100" s="282" t="s">
        <v>12</v>
      </c>
      <c r="G1100" s="282" t="s">
        <v>12</v>
      </c>
      <c r="H1100" s="282" t="s">
        <v>20</v>
      </c>
      <c r="I1100" s="282" t="s">
        <v>12</v>
      </c>
      <c r="J1100" s="283" t="s">
        <v>203</v>
      </c>
      <c r="K1100" s="284"/>
    </row>
    <row r="1101" spans="1:11" ht="22.8">
      <c r="A1101" s="285" t="s">
        <v>52</v>
      </c>
      <c r="B1101" s="281"/>
      <c r="C1101" s="281"/>
      <c r="D1101" s="281"/>
      <c r="E1101" s="281"/>
      <c r="F1101" s="281"/>
      <c r="G1101" s="281"/>
      <c r="H1101" s="281"/>
      <c r="I1101" s="281"/>
      <c r="J1101" s="281"/>
      <c r="K1101" s="286"/>
    </row>
    <row r="1102" spans="1:11" ht="22.8">
      <c r="A1102" s="285" t="s">
        <v>53</v>
      </c>
      <c r="B1102" s="281"/>
      <c r="C1102" s="281"/>
      <c r="D1102" s="281"/>
      <c r="E1102" s="281"/>
      <c r="F1102" s="281"/>
      <c r="G1102" s="281"/>
      <c r="H1102" s="281"/>
      <c r="I1102" s="281"/>
      <c r="J1102" s="281"/>
      <c r="K1102" s="282"/>
    </row>
    <row r="1103" spans="1:11" ht="22.8">
      <c r="A1103" s="285" t="s">
        <v>54</v>
      </c>
      <c r="B1103" s="281"/>
      <c r="C1103" s="281"/>
      <c r="D1103" s="281"/>
      <c r="E1103" s="281"/>
      <c r="F1103" s="281"/>
      <c r="G1103" s="281"/>
      <c r="H1103" s="281"/>
      <c r="I1103" s="281"/>
      <c r="J1103" s="281"/>
      <c r="K1103" s="286"/>
    </row>
    <row r="1104" spans="1:11" ht="22.8">
      <c r="A1104" s="285" t="s">
        <v>55</v>
      </c>
      <c r="B1104" s="281"/>
      <c r="C1104" s="281"/>
      <c r="D1104" s="281"/>
      <c r="E1104" s="281"/>
      <c r="F1104" s="281"/>
      <c r="G1104" s="281"/>
      <c r="H1104" s="281"/>
      <c r="I1104" s="281"/>
      <c r="J1104" s="281"/>
      <c r="K1104" s="282"/>
    </row>
    <row r="1105" spans="1:11" ht="22.8">
      <c r="A1105" s="285" t="s">
        <v>56</v>
      </c>
      <c r="B1105" s="281"/>
      <c r="C1105" s="281"/>
      <c r="D1105" s="281"/>
      <c r="E1105" s="281"/>
      <c r="F1105" s="281"/>
      <c r="G1105" s="281"/>
      <c r="H1105" s="281"/>
      <c r="I1105" s="281"/>
      <c r="J1105" s="281"/>
      <c r="K1105" s="282"/>
    </row>
    <row r="1106" spans="1:11" ht="22.8">
      <c r="A1106" s="285" t="s">
        <v>57</v>
      </c>
      <c r="B1106" s="281"/>
      <c r="C1106" s="281"/>
      <c r="D1106" s="281"/>
      <c r="E1106" s="281"/>
      <c r="F1106" s="281"/>
      <c r="G1106" s="281"/>
      <c r="H1106" s="281"/>
      <c r="I1106" s="281"/>
      <c r="J1106" s="281"/>
      <c r="K1106" s="282"/>
    </row>
    <row r="1107" spans="1:11" ht="22.8">
      <c r="A1107" s="285" t="s">
        <v>58</v>
      </c>
      <c r="B1107" s="298">
        <f>+B175</f>
        <v>0</v>
      </c>
      <c r="C1107" s="298">
        <f t="shared" ref="C1107:K1107" si="280">+C175</f>
        <v>0</v>
      </c>
      <c r="D1107" s="298">
        <f t="shared" si="280"/>
        <v>0</v>
      </c>
      <c r="E1107" s="298">
        <f t="shared" si="280"/>
        <v>0</v>
      </c>
      <c r="F1107" s="298">
        <f t="shared" si="280"/>
        <v>0</v>
      </c>
      <c r="G1107" s="298">
        <f t="shared" si="280"/>
        <v>0</v>
      </c>
      <c r="H1107" s="298">
        <f t="shared" si="280"/>
        <v>0</v>
      </c>
      <c r="I1107" s="298">
        <f t="shared" si="280"/>
        <v>0</v>
      </c>
      <c r="J1107" s="281">
        <f t="shared" si="280"/>
        <v>0</v>
      </c>
      <c r="K1107" s="298">
        <f t="shared" si="280"/>
        <v>0</v>
      </c>
    </row>
    <row r="1108" spans="1:11" ht="22.8">
      <c r="A1108" s="285" t="s">
        <v>59</v>
      </c>
      <c r="B1108" s="287"/>
      <c r="C1108" s="287"/>
      <c r="D1108" s="287"/>
      <c r="E1108" s="287"/>
      <c r="F1108" s="287"/>
      <c r="G1108" s="287"/>
      <c r="H1108" s="287"/>
      <c r="I1108" s="287"/>
      <c r="J1108" s="287"/>
      <c r="K1108" s="287"/>
    </row>
    <row r="1109" spans="1:11" ht="22.8">
      <c r="A1109" s="285" t="s">
        <v>60</v>
      </c>
      <c r="B1109" s="273"/>
      <c r="C1109" s="273"/>
      <c r="D1109" s="273"/>
      <c r="E1109" s="273"/>
      <c r="F1109" s="273"/>
      <c r="G1109" s="273"/>
      <c r="H1109" s="273"/>
      <c r="I1109" s="273"/>
      <c r="J1109" s="273"/>
      <c r="K1109" s="273"/>
    </row>
    <row r="1110" spans="1:11" ht="22.8">
      <c r="A1110" s="285" t="s">
        <v>61</v>
      </c>
      <c r="B1110" s="273"/>
      <c r="C1110" s="273"/>
      <c r="D1110" s="273"/>
      <c r="E1110" s="273"/>
      <c r="F1110" s="273"/>
      <c r="G1110" s="273"/>
      <c r="H1110" s="273"/>
      <c r="I1110" s="273"/>
      <c r="J1110" s="273"/>
      <c r="K1110" s="273"/>
    </row>
    <row r="1111" spans="1:11" ht="22.8">
      <c r="A1111" s="285" t="s">
        <v>62</v>
      </c>
      <c r="B1111" s="273"/>
      <c r="C1111" s="273"/>
      <c r="D1111" s="273"/>
      <c r="E1111" s="273"/>
      <c r="F1111" s="273"/>
      <c r="G1111" s="273"/>
      <c r="H1111" s="273"/>
      <c r="I1111" s="273"/>
      <c r="J1111" s="273"/>
      <c r="K1111" s="273"/>
    </row>
    <row r="1112" spans="1:11" ht="22.8">
      <c r="A1112" s="285" t="s">
        <v>63</v>
      </c>
      <c r="B1112" s="273"/>
      <c r="C1112" s="426"/>
      <c r="D1112" s="273"/>
      <c r="E1112" s="273"/>
      <c r="F1112" s="273"/>
      <c r="G1112" s="273"/>
      <c r="H1112" s="273"/>
      <c r="I1112" s="426"/>
      <c r="J1112" s="273"/>
      <c r="K1112" s="273"/>
    </row>
    <row r="1113" spans="1:11" ht="22.8">
      <c r="A1113" s="285" t="s">
        <v>64</v>
      </c>
      <c r="B1113" s="273"/>
      <c r="C1113" s="273"/>
      <c r="D1113" s="273"/>
      <c r="E1113" s="273"/>
      <c r="F1113" s="273"/>
      <c r="G1113" s="273"/>
      <c r="H1113" s="273"/>
      <c r="I1113" s="273"/>
      <c r="J1113" s="273"/>
      <c r="K1113" s="273"/>
    </row>
    <row r="1114" spans="1:11" ht="22.8">
      <c r="A1114" s="285" t="s">
        <v>65</v>
      </c>
      <c r="B1114" s="273"/>
      <c r="C1114" s="273"/>
      <c r="D1114" s="273"/>
      <c r="E1114" s="273"/>
      <c r="F1114" s="273"/>
      <c r="G1114" s="273"/>
      <c r="H1114" s="273"/>
      <c r="I1114" s="273"/>
      <c r="J1114" s="273"/>
      <c r="K1114" s="273"/>
    </row>
    <row r="1115" spans="1:11" ht="22.8">
      <c r="A1115" s="285" t="s">
        <v>66</v>
      </c>
      <c r="B1115" s="273"/>
      <c r="C1115" s="273"/>
      <c r="D1115" s="273"/>
      <c r="E1115" s="273"/>
      <c r="F1115" s="273"/>
      <c r="G1115" s="273"/>
      <c r="H1115" s="273"/>
      <c r="I1115" s="273"/>
      <c r="J1115" s="273"/>
      <c r="K1115" s="273"/>
    </row>
    <row r="1116" spans="1:11" ht="22.8">
      <c r="A1116" s="285" t="s">
        <v>67</v>
      </c>
      <c r="B1116" s="273"/>
      <c r="C1116" s="273"/>
      <c r="D1116" s="273"/>
      <c r="E1116" s="273"/>
      <c r="F1116" s="273"/>
      <c r="G1116" s="273"/>
      <c r="H1116" s="273"/>
      <c r="I1116" s="273"/>
      <c r="J1116" s="273"/>
      <c r="K1116" s="273"/>
    </row>
    <row r="1117" spans="1:11" ht="22.8">
      <c r="A1117" s="285" t="s">
        <v>68</v>
      </c>
      <c r="B1117" s="273"/>
      <c r="C1117" s="273"/>
      <c r="D1117" s="273"/>
      <c r="E1117" s="273"/>
      <c r="F1117" s="273"/>
      <c r="G1117" s="273"/>
      <c r="H1117" s="273"/>
      <c r="I1117" s="273"/>
      <c r="J1117" s="273"/>
      <c r="K1117" s="273"/>
    </row>
    <row r="1118" spans="1:11" ht="23.4" thickBot="1">
      <c r="A1118" s="288" t="s">
        <v>32</v>
      </c>
      <c r="B1118" s="272">
        <f>SUM(B1101:B1117)</f>
        <v>0</v>
      </c>
      <c r="C1118" s="272">
        <f t="shared" ref="C1118:J1118" si="281">SUM(C1101:C1117)</f>
        <v>0</v>
      </c>
      <c r="D1118" s="272">
        <f t="shared" si="281"/>
        <v>0</v>
      </c>
      <c r="E1118" s="272">
        <f>SUM(E1101:E1117)</f>
        <v>0</v>
      </c>
      <c r="F1118" s="272">
        <f>SUM(F1101:F1117)</f>
        <v>0</v>
      </c>
      <c r="G1118" s="272">
        <f>SUM(G1101:G1117)</f>
        <v>0</v>
      </c>
      <c r="H1118" s="272" t="e">
        <f>+K1118/G1118</f>
        <v>#DIV/0!</v>
      </c>
      <c r="I1118" s="272">
        <f t="shared" si="281"/>
        <v>0</v>
      </c>
      <c r="J1118" s="272">
        <f t="shared" si="281"/>
        <v>0</v>
      </c>
      <c r="K1118" s="272">
        <f>SUM(K1101:K1117)</f>
        <v>0</v>
      </c>
    </row>
  </sheetData>
  <mergeCells count="193">
    <mergeCell ref="A914:A917"/>
    <mergeCell ref="C914:H914"/>
    <mergeCell ref="A879:I879"/>
    <mergeCell ref="A880:I880"/>
    <mergeCell ref="A881:I881"/>
    <mergeCell ref="A882:A885"/>
    <mergeCell ref="C882:H882"/>
    <mergeCell ref="A691:I691"/>
    <mergeCell ref="A692:I692"/>
    <mergeCell ref="A693:I693"/>
    <mergeCell ref="A694:A697"/>
    <mergeCell ref="C694:H694"/>
    <mergeCell ref="C669:H669"/>
    <mergeCell ref="A911:I911"/>
    <mergeCell ref="A912:I912"/>
    <mergeCell ref="A913:I913"/>
    <mergeCell ref="A767:I767"/>
    <mergeCell ref="A716:I716"/>
    <mergeCell ref="A743:I743"/>
    <mergeCell ref="A744:A747"/>
    <mergeCell ref="C744:H744"/>
    <mergeCell ref="A717:I717"/>
    <mergeCell ref="A718:I718"/>
    <mergeCell ref="A719:A722"/>
    <mergeCell ref="C719:H719"/>
    <mergeCell ref="A741:I741"/>
    <mergeCell ref="A818:I818"/>
    <mergeCell ref="A819:I819"/>
    <mergeCell ref="A820:I820"/>
    <mergeCell ref="A821:A824"/>
    <mergeCell ref="C821:H821"/>
    <mergeCell ref="A669:A672"/>
    <mergeCell ref="A766:I766"/>
    <mergeCell ref="A642:I642"/>
    <mergeCell ref="A643:I643"/>
    <mergeCell ref="A644:A647"/>
    <mergeCell ref="C644:H644"/>
    <mergeCell ref="A543:I543"/>
    <mergeCell ref="A593:I593"/>
    <mergeCell ref="C594:H594"/>
    <mergeCell ref="A618:I618"/>
    <mergeCell ref="A542:I542"/>
    <mergeCell ref="A619:A622"/>
    <mergeCell ref="A544:A547"/>
    <mergeCell ref="A1:I1"/>
    <mergeCell ref="A2:I2"/>
    <mergeCell ref="A3:I3"/>
    <mergeCell ref="C4:H4"/>
    <mergeCell ref="A468:K468"/>
    <mergeCell ref="A466:K466"/>
    <mergeCell ref="A153:I153"/>
    <mergeCell ref="A28:I28"/>
    <mergeCell ref="A29:I29"/>
    <mergeCell ref="A30:I30"/>
    <mergeCell ref="C31:H31"/>
    <mergeCell ref="A77:I77"/>
    <mergeCell ref="A54:I54"/>
    <mergeCell ref="A55:I55"/>
    <mergeCell ref="C56:H56"/>
    <mergeCell ref="A129:I129"/>
    <mergeCell ref="C80:H80"/>
    <mergeCell ref="A104:I104"/>
    <mergeCell ref="C105:H105"/>
    <mergeCell ref="A128:I128"/>
    <mergeCell ref="C155:H155"/>
    <mergeCell ref="C130:H130"/>
    <mergeCell ref="A154:I154"/>
    <mergeCell ref="A53:I53"/>
    <mergeCell ref="A234:I234"/>
    <mergeCell ref="A78:I78"/>
    <mergeCell ref="A79:I79"/>
    <mergeCell ref="A178:I178"/>
    <mergeCell ref="A102:I102"/>
    <mergeCell ref="A103:I103"/>
    <mergeCell ref="A127:I127"/>
    <mergeCell ref="A208:I208"/>
    <mergeCell ref="A209:I209"/>
    <mergeCell ref="A210:I210"/>
    <mergeCell ref="C211:H211"/>
    <mergeCell ref="A233:I233"/>
    <mergeCell ref="A152:I152"/>
    <mergeCell ref="A179:I179"/>
    <mergeCell ref="A180:I180"/>
    <mergeCell ref="C181:H181"/>
    <mergeCell ref="A258:I258"/>
    <mergeCell ref="A259:I259"/>
    <mergeCell ref="A260:I260"/>
    <mergeCell ref="C261:H261"/>
    <mergeCell ref="A235:I235"/>
    <mergeCell ref="C236:H236"/>
    <mergeCell ref="A309:I309"/>
    <mergeCell ref="A310:I310"/>
    <mergeCell ref="A311:I311"/>
    <mergeCell ref="C312:H312"/>
    <mergeCell ref="A283:I283"/>
    <mergeCell ref="A284:I284"/>
    <mergeCell ref="A285:I285"/>
    <mergeCell ref="C286:H286"/>
    <mergeCell ref="A366:I366"/>
    <mergeCell ref="A367:I367"/>
    <mergeCell ref="A368:I368"/>
    <mergeCell ref="C369:H369"/>
    <mergeCell ref="A416:I416"/>
    <mergeCell ref="A417:I417"/>
    <mergeCell ref="A418:I418"/>
    <mergeCell ref="C419:H419"/>
    <mergeCell ref="A441:K441"/>
    <mergeCell ref="A442:K442"/>
    <mergeCell ref="A443:K443"/>
    <mergeCell ref="A467:K467"/>
    <mergeCell ref="A334:I334"/>
    <mergeCell ref="A335:I335"/>
    <mergeCell ref="A336:I336"/>
    <mergeCell ref="C337:H337"/>
    <mergeCell ref="A391:I391"/>
    <mergeCell ref="A392:I392"/>
    <mergeCell ref="A393:I393"/>
    <mergeCell ref="C394:H394"/>
    <mergeCell ref="A444:A447"/>
    <mergeCell ref="C444:H444"/>
    <mergeCell ref="A469:A472"/>
    <mergeCell ref="C469:H469"/>
    <mergeCell ref="A566:I566"/>
    <mergeCell ref="A567:I567"/>
    <mergeCell ref="A592:I592"/>
    <mergeCell ref="A616:I616"/>
    <mergeCell ref="A594:A597"/>
    <mergeCell ref="A667:I667"/>
    <mergeCell ref="A491:I491"/>
    <mergeCell ref="A492:I492"/>
    <mergeCell ref="A493:I493"/>
    <mergeCell ref="C494:H494"/>
    <mergeCell ref="A494:A497"/>
    <mergeCell ref="C544:H544"/>
    <mergeCell ref="A541:I541"/>
    <mergeCell ref="A517:K517"/>
    <mergeCell ref="A518:K518"/>
    <mergeCell ref="A519:A522"/>
    <mergeCell ref="C519:H519"/>
    <mergeCell ref="C569:H569"/>
    <mergeCell ref="A666:I666"/>
    <mergeCell ref="C619:H619"/>
    <mergeCell ref="A516:K516"/>
    <mergeCell ref="A641:I641"/>
    <mergeCell ref="A668:I668"/>
    <mergeCell ref="A617:I617"/>
    <mergeCell ref="A568:I568"/>
    <mergeCell ref="A569:A572"/>
    <mergeCell ref="A941:I941"/>
    <mergeCell ref="A942:I942"/>
    <mergeCell ref="A943:I943"/>
    <mergeCell ref="A944:A947"/>
    <mergeCell ref="C944:H944"/>
    <mergeCell ref="A848:I848"/>
    <mergeCell ref="A850:I850"/>
    <mergeCell ref="A851:A854"/>
    <mergeCell ref="C851:H851"/>
    <mergeCell ref="A849:I849"/>
    <mergeCell ref="A591:I591"/>
    <mergeCell ref="A742:I742"/>
    <mergeCell ref="A793:I793"/>
    <mergeCell ref="A768:I768"/>
    <mergeCell ref="A769:A772"/>
    <mergeCell ref="C769:H769"/>
    <mergeCell ref="A794:A797"/>
    <mergeCell ref="C794:H794"/>
    <mergeCell ref="A791:I791"/>
    <mergeCell ref="A792:I792"/>
    <mergeCell ref="A973:I973"/>
    <mergeCell ref="A974:I974"/>
    <mergeCell ref="A975:I975"/>
    <mergeCell ref="A976:A979"/>
    <mergeCell ref="C976:H976"/>
    <mergeCell ref="A1003:I1003"/>
    <mergeCell ref="A1004:I1004"/>
    <mergeCell ref="A1005:I1005"/>
    <mergeCell ref="A1006:A1009"/>
    <mergeCell ref="C1006:H1006"/>
    <mergeCell ref="A1095:I1095"/>
    <mergeCell ref="A1096:I1096"/>
    <mergeCell ref="A1097:A1100"/>
    <mergeCell ref="C1097:H1097"/>
    <mergeCell ref="A1068:A1071"/>
    <mergeCell ref="C1068:H1068"/>
    <mergeCell ref="A1033:I1033"/>
    <mergeCell ref="A1034:I1034"/>
    <mergeCell ref="A1035:I1035"/>
    <mergeCell ref="A1036:A1039"/>
    <mergeCell ref="C1036:H1036"/>
    <mergeCell ref="A1065:I1065"/>
    <mergeCell ref="A1066:I1066"/>
    <mergeCell ref="A1067:I1067"/>
    <mergeCell ref="A1094:I1094"/>
  </mergeCells>
  <phoneticPr fontId="8" type="noConversion"/>
  <pageMargins left="0.15748031496063" right="0.15748031496063" top="0.39370078740157499" bottom="0.143700787" header="0.511811023622047" footer="0.511811023622047"/>
  <pageSetup paperSize="9" orientation="landscape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99"/>
  <sheetViews>
    <sheetView zoomScale="60" zoomScaleNormal="60" workbookViewId="0">
      <selection activeCell="J9" sqref="J9"/>
    </sheetView>
  </sheetViews>
  <sheetFormatPr defaultColWidth="9.109375" defaultRowHeight="15.6"/>
  <cols>
    <col min="1" max="1" width="18" style="237" customWidth="1"/>
    <col min="2" max="2" width="14.33203125" style="237" customWidth="1"/>
    <col min="3" max="3" width="14.109375" style="237" bestFit="1" customWidth="1"/>
    <col min="4" max="4" width="11.5546875" style="237" customWidth="1"/>
    <col min="5" max="5" width="14.33203125" style="237" customWidth="1"/>
    <col min="6" max="6" width="13.109375" style="237" bestFit="1" customWidth="1"/>
    <col min="7" max="7" width="12.33203125" style="237" bestFit="1" customWidth="1"/>
    <col min="8" max="8" width="11.88671875" style="237" customWidth="1"/>
    <col min="9" max="9" width="13.88671875" style="237" customWidth="1"/>
    <col min="10" max="10" width="13.5546875" style="237" customWidth="1"/>
    <col min="11" max="11" width="14" style="237" customWidth="1"/>
    <col min="12" max="16384" width="9.109375" style="237"/>
  </cols>
  <sheetData>
    <row r="1" spans="1:11" ht="24.6">
      <c r="A1" s="1267" t="s">
        <v>370</v>
      </c>
      <c r="B1" s="1267"/>
      <c r="C1" s="1267"/>
      <c r="D1" s="1267"/>
      <c r="E1" s="1267"/>
      <c r="F1" s="1267"/>
      <c r="G1" s="1267"/>
      <c r="H1" s="1267"/>
      <c r="I1" s="1267"/>
    </row>
    <row r="2" spans="1:11" ht="24.6">
      <c r="A2" s="1267" t="s">
        <v>374</v>
      </c>
      <c r="B2" s="1267"/>
      <c r="C2" s="1267"/>
      <c r="D2" s="1267"/>
      <c r="E2" s="1267"/>
      <c r="F2" s="1267"/>
      <c r="G2" s="1267"/>
      <c r="H2" s="1267"/>
      <c r="I2" s="1267"/>
    </row>
    <row r="3" spans="1:11" ht="24.6">
      <c r="A3" s="1268" t="s">
        <v>70</v>
      </c>
      <c r="B3" s="1268"/>
      <c r="C3" s="1268"/>
      <c r="D3" s="1268"/>
      <c r="E3" s="1268"/>
      <c r="F3" s="1268"/>
      <c r="G3" s="1268"/>
      <c r="H3" s="1268"/>
      <c r="I3" s="1268"/>
    </row>
    <row r="4" spans="1:11" ht="24.6">
      <c r="A4" s="243" t="s">
        <v>1</v>
      </c>
      <c r="B4" s="243" t="s">
        <v>2</v>
      </c>
      <c r="C4" s="1269" t="s">
        <v>3</v>
      </c>
      <c r="D4" s="1270"/>
      <c r="E4" s="1270"/>
      <c r="F4" s="1270"/>
      <c r="G4" s="1270"/>
      <c r="H4" s="1271"/>
      <c r="I4" s="238"/>
      <c r="J4" s="238" t="s">
        <v>202</v>
      </c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166" t="s">
        <v>203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5"/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7"/>
    </row>
    <row r="8" spans="1:11" ht="24.6">
      <c r="A8" s="169" t="s">
        <v>21</v>
      </c>
      <c r="B8" s="246">
        <f>ช่องคีย์!B25</f>
        <v>0</v>
      </c>
      <c r="C8" s="246">
        <f>ช่องคีย์!C25</f>
        <v>0</v>
      </c>
      <c r="D8" s="246">
        <f>ช่องคีย์!D25</f>
        <v>0</v>
      </c>
      <c r="E8" s="246">
        <f>ช่องคีย์!E25</f>
        <v>0</v>
      </c>
      <c r="F8" s="246">
        <f>ช่องคีย์!F25</f>
        <v>0</v>
      </c>
      <c r="G8" s="246">
        <f>ช่องคีย์!G25</f>
        <v>0</v>
      </c>
      <c r="H8" s="246">
        <f>ช่องคีย์!H25</f>
        <v>602</v>
      </c>
      <c r="I8" s="246">
        <f>ช่องคีย์!I25</f>
        <v>0</v>
      </c>
      <c r="J8" s="169">
        <f>ช่องคีย์!J146</f>
        <v>609</v>
      </c>
      <c r="K8" s="247">
        <f>+G8*H8</f>
        <v>0</v>
      </c>
    </row>
    <row r="9" spans="1:11" ht="24.6">
      <c r="A9" s="169" t="s">
        <v>261</v>
      </c>
      <c r="B9" s="246">
        <f>ช่องคีย์!CI25</f>
        <v>0</v>
      </c>
      <c r="C9" s="246">
        <f>ช่องคีย์!CJ25</f>
        <v>0</v>
      </c>
      <c r="D9" s="246">
        <f>ช่องคีย์!CK25</f>
        <v>0</v>
      </c>
      <c r="E9" s="246">
        <f>ช่องคีย์!CL25</f>
        <v>0</v>
      </c>
      <c r="F9" s="246">
        <f>ช่องคีย์!CM25</f>
        <v>0</v>
      </c>
      <c r="G9" s="246">
        <f>ช่องคีย์!CN25</f>
        <v>0</v>
      </c>
      <c r="H9" s="246">
        <f>ช่องคีย์!CO25</f>
        <v>0</v>
      </c>
      <c r="I9" s="246">
        <f>ช่องคีย์!CP25</f>
        <v>0</v>
      </c>
      <c r="J9" s="246">
        <f>ช่องคีย์!CQ25</f>
        <v>0</v>
      </c>
      <c r="K9" s="247">
        <f t="shared" ref="K9:K24" si="0">+G9*H9</f>
        <v>0</v>
      </c>
    </row>
    <row r="10" spans="1:11" ht="24.6">
      <c r="A10" s="169" t="s">
        <v>262</v>
      </c>
      <c r="B10" s="246">
        <f>ช่องคีย์!CS25</f>
        <v>0</v>
      </c>
      <c r="C10" s="246">
        <f>ช่องคีย์!CT25</f>
        <v>0</v>
      </c>
      <c r="D10" s="246">
        <f>ช่องคีย์!CU25</f>
        <v>0</v>
      </c>
      <c r="E10" s="246">
        <f>ช่องคีย์!CV25</f>
        <v>0</v>
      </c>
      <c r="F10" s="246">
        <f>ช่องคีย์!CW25</f>
        <v>0</v>
      </c>
      <c r="G10" s="246">
        <f>ช่องคีย์!CX25</f>
        <v>0</v>
      </c>
      <c r="H10" s="246">
        <f>ช่องคีย์!CY25</f>
        <v>0</v>
      </c>
      <c r="I10" s="246">
        <f>ช่องคีย์!CZ25</f>
        <v>0</v>
      </c>
      <c r="J10" s="246">
        <f>ช่องคีย์!DA25</f>
        <v>0</v>
      </c>
      <c r="K10" s="247">
        <f t="shared" si="0"/>
        <v>0</v>
      </c>
    </row>
    <row r="11" spans="1:11" ht="24.6">
      <c r="A11" s="169" t="s">
        <v>22</v>
      </c>
      <c r="B11" s="246">
        <f>ช่องคีย์!L25</f>
        <v>1772</v>
      </c>
      <c r="C11" s="246">
        <f>ช่องคีย์!M25</f>
        <v>0</v>
      </c>
      <c r="D11" s="246">
        <f>ช่องคีย์!N25</f>
        <v>0</v>
      </c>
      <c r="E11" s="246">
        <f>ช่องคีย์!O25</f>
        <v>0</v>
      </c>
      <c r="F11" s="246">
        <f>ช่องคีย์!P25</f>
        <v>0</v>
      </c>
      <c r="G11" s="246">
        <f>ช่องคีย์!Q25</f>
        <v>0</v>
      </c>
      <c r="H11" s="246">
        <f>ช่องคีย์!R25</f>
        <v>0</v>
      </c>
      <c r="I11" s="246">
        <f>ช่องคีย์!S25</f>
        <v>1772</v>
      </c>
      <c r="J11" s="246">
        <f>ช่องคีย์!T25</f>
        <v>152</v>
      </c>
      <c r="K11" s="247">
        <f t="shared" si="0"/>
        <v>0</v>
      </c>
    </row>
    <row r="12" spans="1:11" ht="24.6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247">
        <f t="shared" si="0"/>
        <v>0</v>
      </c>
    </row>
    <row r="13" spans="1:11" ht="24.6">
      <c r="A13" s="169" t="s">
        <v>267</v>
      </c>
      <c r="B13" s="246">
        <f>ช่องคีย์!AF25</f>
        <v>0</v>
      </c>
      <c r="C13" s="246">
        <f>ช่องคีย์!AG25</f>
        <v>0</v>
      </c>
      <c r="D13" s="246">
        <f>ช่องคีย์!AH25</f>
        <v>0</v>
      </c>
      <c r="E13" s="246">
        <f>ช่องคีย์!AI25</f>
        <v>0</v>
      </c>
      <c r="F13" s="246">
        <f>ช่องคีย์!AJ25</f>
        <v>0</v>
      </c>
      <c r="G13" s="246">
        <f>ช่องคีย์!AK25</f>
        <v>0</v>
      </c>
      <c r="H13" s="246">
        <f>ช่องคีย์!AL25</f>
        <v>0</v>
      </c>
      <c r="I13" s="246">
        <f>ช่องคีย์!AM25</f>
        <v>0</v>
      </c>
      <c r="J13" s="246">
        <f>ช่องคีย์!AN25</f>
        <v>0</v>
      </c>
      <c r="K13" s="247">
        <f t="shared" si="0"/>
        <v>0</v>
      </c>
    </row>
    <row r="14" spans="1:11" ht="24.6">
      <c r="A14" s="169" t="s">
        <v>268</v>
      </c>
      <c r="B14" s="246">
        <f>ช่องคีย์!DC25</f>
        <v>0</v>
      </c>
      <c r="C14" s="246">
        <f>ช่องคีย์!DD25</f>
        <v>0</v>
      </c>
      <c r="D14" s="246">
        <f>ช่องคีย์!DE25</f>
        <v>0</v>
      </c>
      <c r="E14" s="246">
        <f>ช่องคีย์!DF25</f>
        <v>0</v>
      </c>
      <c r="F14" s="246">
        <f>ช่องคีย์!DG25</f>
        <v>0</v>
      </c>
      <c r="G14" s="246">
        <f>ช่องคีย์!DH25</f>
        <v>0</v>
      </c>
      <c r="H14" s="246">
        <f>ช่องคีย์!DI25</f>
        <v>0</v>
      </c>
      <c r="I14" s="246">
        <f>ช่องคีย์!DJ25</f>
        <v>0</v>
      </c>
      <c r="J14" s="246">
        <f>ช่องคีย์!DK25</f>
        <v>0</v>
      </c>
      <c r="K14" s="247">
        <f t="shared" si="0"/>
        <v>0</v>
      </c>
    </row>
    <row r="15" spans="1:11" ht="24.6">
      <c r="A15" s="169" t="s">
        <v>188</v>
      </c>
      <c r="B15" s="246">
        <f>ช่องคีย์!AP25</f>
        <v>0</v>
      </c>
      <c r="C15" s="246">
        <f>ช่องคีย์!AQ25</f>
        <v>0</v>
      </c>
      <c r="D15" s="246">
        <f>ช่องคีย์!AR25</f>
        <v>0</v>
      </c>
      <c r="E15" s="246">
        <f>ช่องคีย์!AS25</f>
        <v>0</v>
      </c>
      <c r="F15" s="246">
        <f>ช่องคีย์!AT25</f>
        <v>0</v>
      </c>
      <c r="G15" s="246">
        <f>ช่องคีย์!AU25</f>
        <v>0</v>
      </c>
      <c r="H15" s="246">
        <f>ช่องคีย์!AV25</f>
        <v>0</v>
      </c>
      <c r="I15" s="246">
        <f>ช่องคีย์!AW25</f>
        <v>0</v>
      </c>
      <c r="J15" s="246">
        <f>ช่องคีย์!AX25</f>
        <v>0</v>
      </c>
      <c r="K15" s="247">
        <f t="shared" si="0"/>
        <v>0</v>
      </c>
    </row>
    <row r="16" spans="1:11" ht="24.6">
      <c r="A16" s="169" t="s">
        <v>188</v>
      </c>
      <c r="B16" s="246">
        <f>ช่องคีย์!EG25</f>
        <v>0</v>
      </c>
      <c r="C16" s="246">
        <f>ช่องคีย์!EH25</f>
        <v>0</v>
      </c>
      <c r="D16" s="246">
        <f>ช่องคีย์!EI25</f>
        <v>0</v>
      </c>
      <c r="E16" s="246">
        <f>ช่องคีย์!EJ25</f>
        <v>0</v>
      </c>
      <c r="F16" s="246">
        <f>ช่องคีย์!EK25</f>
        <v>0</v>
      </c>
      <c r="G16" s="246">
        <f>ช่องคีย์!EL25</f>
        <v>0</v>
      </c>
      <c r="H16" s="246">
        <f>ช่องคีย์!EM25</f>
        <v>0</v>
      </c>
      <c r="I16" s="246">
        <f>ช่องคีย์!EN25</f>
        <v>0</v>
      </c>
      <c r="J16" s="246">
        <f>ช่องคีย์!EO25</f>
        <v>0</v>
      </c>
      <c r="K16" s="247">
        <f t="shared" si="0"/>
        <v>0</v>
      </c>
    </row>
    <row r="17" spans="1:11" ht="24.6">
      <c r="A17" s="169" t="s">
        <v>244</v>
      </c>
      <c r="B17" s="246">
        <f>ช่องคีย์!V25</f>
        <v>0</v>
      </c>
      <c r="C17" s="246">
        <f>ช่องคีย์!W25</f>
        <v>0</v>
      </c>
      <c r="D17" s="246">
        <f>ช่องคีย์!X25</f>
        <v>0</v>
      </c>
      <c r="E17" s="246">
        <f>ช่องคีย์!Y25</f>
        <v>0</v>
      </c>
      <c r="F17" s="246">
        <f>ช่องคีย์!Z25</f>
        <v>0</v>
      </c>
      <c r="G17" s="246">
        <f>ช่องคีย์!AA25</f>
        <v>0</v>
      </c>
      <c r="H17" s="246">
        <f>ช่องคีย์!AB25</f>
        <v>0</v>
      </c>
      <c r="I17" s="246">
        <f>ช่องคีย์!AC25</f>
        <v>0</v>
      </c>
      <c r="J17" s="246">
        <f>ช่องคีย์!AD25</f>
        <v>0</v>
      </c>
      <c r="K17" s="247">
        <f t="shared" si="0"/>
        <v>0</v>
      </c>
    </row>
    <row r="18" spans="1:11" ht="24.6">
      <c r="A18" s="169" t="s">
        <v>246</v>
      </c>
      <c r="B18" s="246">
        <f>ช่องคีย์!CS25</f>
        <v>0</v>
      </c>
      <c r="C18" s="246">
        <f>ช่องคีย์!CT25</f>
        <v>0</v>
      </c>
      <c r="D18" s="246">
        <f>ช่องคีย์!CU25</f>
        <v>0</v>
      </c>
      <c r="E18" s="246">
        <f>ช่องคีย์!CV25</f>
        <v>0</v>
      </c>
      <c r="F18" s="246">
        <f>ช่องคีย์!CW25</f>
        <v>0</v>
      </c>
      <c r="G18" s="246">
        <f>ช่องคีย์!CX25</f>
        <v>0</v>
      </c>
      <c r="H18" s="246">
        <f>ช่องคีย์!CY25</f>
        <v>0</v>
      </c>
      <c r="I18" s="246">
        <f>ช่องคีย์!CZ25</f>
        <v>0</v>
      </c>
      <c r="J18" s="246">
        <f>ช่องคีย์!DA25</f>
        <v>0</v>
      </c>
      <c r="K18" s="247">
        <f t="shared" si="0"/>
        <v>0</v>
      </c>
    </row>
    <row r="19" spans="1:11" ht="24.6">
      <c r="A19" s="169" t="s">
        <v>26</v>
      </c>
      <c r="B19" s="246">
        <f>ช่องคีย์!DM25</f>
        <v>0</v>
      </c>
      <c r="C19" s="246">
        <f>ช่องคีย์!DN25</f>
        <v>0</v>
      </c>
      <c r="D19" s="246">
        <f>ช่องคีย์!DO25</f>
        <v>0</v>
      </c>
      <c r="E19" s="246">
        <f>ช่องคีย์!DP25</f>
        <v>0</v>
      </c>
      <c r="F19" s="246">
        <f>ช่องคีย์!DQ25</f>
        <v>0</v>
      </c>
      <c r="G19" s="246">
        <f>ช่องคีย์!DR25</f>
        <v>0</v>
      </c>
      <c r="H19" s="246">
        <f>ช่องคีย์!DS25</f>
        <v>0</v>
      </c>
      <c r="I19" s="246">
        <f>ช่องคีย์!DT25</f>
        <v>0</v>
      </c>
      <c r="J19" s="246">
        <f>ช่องคีย์!DU25</f>
        <v>0</v>
      </c>
      <c r="K19" s="247">
        <f t="shared" si="0"/>
        <v>0</v>
      </c>
    </row>
    <row r="20" spans="1:11" ht="24.6">
      <c r="A20" s="169" t="s">
        <v>27</v>
      </c>
      <c r="B20" s="246">
        <f>ช่องคีย์!AZ25</f>
        <v>40</v>
      </c>
      <c r="C20" s="246">
        <f>ช่องคีย์!BA25</f>
        <v>0</v>
      </c>
      <c r="D20" s="246">
        <f>ช่องคีย์!BB25</f>
        <v>0</v>
      </c>
      <c r="E20" s="246">
        <f>ช่องคีย์!BC25</f>
        <v>0</v>
      </c>
      <c r="F20" s="246">
        <f>ช่องคีย์!BD25</f>
        <v>0</v>
      </c>
      <c r="G20" s="246">
        <f>ช่องคีย์!BE25</f>
        <v>0</v>
      </c>
      <c r="H20" s="246">
        <f>ช่องคีย์!BF25</f>
        <v>2800</v>
      </c>
      <c r="I20" s="246">
        <f>ช่องคีย์!BG25</f>
        <v>40</v>
      </c>
      <c r="J20" s="246">
        <f>ช่องคีย์!BH25</f>
        <v>19</v>
      </c>
      <c r="K20" s="247">
        <f t="shared" si="0"/>
        <v>0</v>
      </c>
    </row>
    <row r="21" spans="1:11" ht="24.6">
      <c r="A21" s="169" t="s">
        <v>28</v>
      </c>
      <c r="B21" s="246">
        <f>ช่องคีย์!BJ25</f>
        <v>22</v>
      </c>
      <c r="C21" s="246">
        <f>ช่องคีย์!BK25</f>
        <v>0</v>
      </c>
      <c r="D21" s="246">
        <f>ช่องคีย์!BL25</f>
        <v>0</v>
      </c>
      <c r="E21" s="246">
        <f>ช่องคีย์!BM25</f>
        <v>0</v>
      </c>
      <c r="F21" s="246">
        <f>ช่องคีย์!BN25</f>
        <v>0</v>
      </c>
      <c r="G21" s="246">
        <f>ช่องคีย์!BO25</f>
        <v>0</v>
      </c>
      <c r="H21" s="246">
        <f>ช่องคีย์!BP25</f>
        <v>10000</v>
      </c>
      <c r="I21" s="246">
        <f>ช่องคีย์!BV25</f>
        <v>22</v>
      </c>
      <c r="J21" s="246">
        <f>ช่องคีย์!BW25</f>
        <v>1</v>
      </c>
      <c r="K21" s="247">
        <f t="shared" si="0"/>
        <v>0</v>
      </c>
    </row>
    <row r="22" spans="1:11" ht="24.6">
      <c r="A22" s="169" t="s">
        <v>218</v>
      </c>
      <c r="B22" s="246">
        <f>ช่องคีย์!DW25</f>
        <v>0</v>
      </c>
      <c r="C22" s="246">
        <f>ช่องคีย์!DX25</f>
        <v>0</v>
      </c>
      <c r="D22" s="246">
        <f>ช่องคีย์!DY25</f>
        <v>0</v>
      </c>
      <c r="E22" s="246">
        <f>ช่องคีย์!DZ25</f>
        <v>0</v>
      </c>
      <c r="F22" s="246">
        <f>ช่องคีย์!EA25</f>
        <v>0</v>
      </c>
      <c r="G22" s="246">
        <f>ช่องคีย์!EB25</f>
        <v>0</v>
      </c>
      <c r="H22" s="246">
        <f>ช่องคีย์!EC25</f>
        <v>0</v>
      </c>
      <c r="I22" s="246">
        <f>ช่องคีย์!ED25</f>
        <v>0</v>
      </c>
      <c r="J22" s="246">
        <f>ช่องคีย์!EE25</f>
        <v>0</v>
      </c>
      <c r="K22" s="247">
        <f t="shared" si="0"/>
        <v>0</v>
      </c>
    </row>
    <row r="23" spans="1:11" ht="24.6">
      <c r="A23" s="169" t="s">
        <v>319</v>
      </c>
      <c r="B23" s="246">
        <f>ช่องคีย์!FA25</f>
        <v>0</v>
      </c>
      <c r="C23" s="246">
        <f>ช่องคีย์!FB25</f>
        <v>0</v>
      </c>
      <c r="D23" s="246">
        <f>ช่องคีย์!FC25</f>
        <v>0</v>
      </c>
      <c r="E23" s="246">
        <f>ช่องคีย์!FD25</f>
        <v>0</v>
      </c>
      <c r="F23" s="246">
        <f>ช่องคีย์!FE25</f>
        <v>0</v>
      </c>
      <c r="G23" s="246">
        <f>ช่องคีย์!FF25</f>
        <v>0</v>
      </c>
      <c r="H23" s="246">
        <f>ช่องคีย์!FG25</f>
        <v>0</v>
      </c>
      <c r="I23" s="246">
        <f>ช่องคีย์!FH25</f>
        <v>0</v>
      </c>
      <c r="J23" s="246">
        <f>ช่องคีย์!FI25</f>
        <v>0</v>
      </c>
      <c r="K23" s="247">
        <f t="shared" si="0"/>
        <v>0</v>
      </c>
    </row>
    <row r="24" spans="1:11" ht="24.6">
      <c r="A24" s="169" t="s">
        <v>327</v>
      </c>
      <c r="B24" s="246">
        <f>ช่องคีย์!CI25</f>
        <v>0</v>
      </c>
      <c r="C24" s="414">
        <f>ช่องคีย์!CJ25</f>
        <v>0</v>
      </c>
      <c r="D24" s="246">
        <f>ช่องคีย์!CK25</f>
        <v>0</v>
      </c>
      <c r="E24" s="246">
        <f>ช่องคีย์!CL25</f>
        <v>0</v>
      </c>
      <c r="F24" s="246">
        <f>ช่องคีย์!CM25</f>
        <v>0</v>
      </c>
      <c r="G24" s="246">
        <f>ช่องคีย์!CN25</f>
        <v>0</v>
      </c>
      <c r="H24" s="246">
        <f>ช่องคีย์!CO25</f>
        <v>0</v>
      </c>
      <c r="I24" s="414">
        <f>ช่องคีย์!CP25</f>
        <v>0</v>
      </c>
      <c r="J24" s="246">
        <f>ช่องคีย์!CQ25</f>
        <v>0</v>
      </c>
      <c r="K24" s="247">
        <f t="shared" si="0"/>
        <v>0</v>
      </c>
    </row>
    <row r="25" spans="1:11" ht="24.6">
      <c r="A25" s="241" t="s">
        <v>32</v>
      </c>
      <c r="B25" s="246">
        <f t="shared" ref="B25:G25" si="1">SUM(B8:B24)</f>
        <v>1834</v>
      </c>
      <c r="C25" s="246">
        <f t="shared" si="1"/>
        <v>0</v>
      </c>
      <c r="D25" s="246">
        <f t="shared" si="1"/>
        <v>0</v>
      </c>
      <c r="E25" s="246">
        <f t="shared" si="1"/>
        <v>0</v>
      </c>
      <c r="F25" s="246">
        <f t="shared" si="1"/>
        <v>0</v>
      </c>
      <c r="G25" s="246">
        <f t="shared" si="1"/>
        <v>0</v>
      </c>
      <c r="H25" s="246"/>
      <c r="I25" s="246">
        <f>SUM(I8:I24)</f>
        <v>1834</v>
      </c>
      <c r="J25" s="169">
        <f>SUM(J8:J24)</f>
        <v>781</v>
      </c>
      <c r="K25" s="251">
        <f>SUM(K8:K24)</f>
        <v>0</v>
      </c>
    </row>
    <row r="26" spans="1:11" ht="24.6">
      <c r="A26" s="222"/>
      <c r="B26" s="222"/>
      <c r="C26" s="222"/>
      <c r="D26" s="222"/>
      <c r="E26" s="222"/>
      <c r="F26" s="222"/>
      <c r="G26" s="222"/>
      <c r="H26" s="222"/>
      <c r="I26" s="222"/>
    </row>
    <row r="27" spans="1:11" ht="24.6">
      <c r="A27" s="1267" t="s">
        <v>370</v>
      </c>
      <c r="B27" s="1267"/>
      <c r="C27" s="1267"/>
      <c r="D27" s="1267"/>
      <c r="E27" s="1267"/>
      <c r="F27" s="1267"/>
      <c r="G27" s="1267"/>
      <c r="H27" s="1267"/>
      <c r="I27" s="1267"/>
    </row>
    <row r="28" spans="1:11" ht="24.6">
      <c r="A28" s="1267" t="s">
        <v>374</v>
      </c>
      <c r="B28" s="1267"/>
      <c r="C28" s="1267"/>
      <c r="D28" s="1267"/>
      <c r="E28" s="1267"/>
      <c r="F28" s="1267"/>
      <c r="G28" s="1267"/>
      <c r="H28" s="1267"/>
      <c r="I28" s="1267"/>
    </row>
    <row r="29" spans="1:11" ht="24.6">
      <c r="A29" s="1268" t="s">
        <v>71</v>
      </c>
      <c r="B29" s="1268"/>
      <c r="C29" s="1268"/>
      <c r="D29" s="1268"/>
      <c r="E29" s="1268"/>
      <c r="F29" s="1268"/>
      <c r="G29" s="1268"/>
      <c r="H29" s="1268"/>
      <c r="I29" s="1268"/>
    </row>
    <row r="30" spans="1:11" ht="24.6">
      <c r="A30" s="243" t="s">
        <v>1</v>
      </c>
      <c r="B30" s="243" t="s">
        <v>2</v>
      </c>
      <c r="C30" s="1269" t="s">
        <v>3</v>
      </c>
      <c r="D30" s="1270"/>
      <c r="E30" s="1270"/>
      <c r="F30" s="1270"/>
      <c r="G30" s="1270"/>
      <c r="H30" s="1271"/>
      <c r="I30" s="238"/>
      <c r="J30" s="238" t="s">
        <v>202</v>
      </c>
      <c r="K30" s="239"/>
    </row>
    <row r="31" spans="1:11" ht="24.6">
      <c r="A31" s="244"/>
      <c r="B31" s="166" t="s">
        <v>4</v>
      </c>
      <c r="C31" s="166" t="s">
        <v>5</v>
      </c>
      <c r="D31" s="166" t="s">
        <v>6</v>
      </c>
      <c r="E31" s="166" t="s">
        <v>7</v>
      </c>
      <c r="F31" s="166" t="s">
        <v>8</v>
      </c>
      <c r="G31" s="166" t="s">
        <v>9</v>
      </c>
      <c r="H31" s="166" t="s">
        <v>10</v>
      </c>
      <c r="I31" s="244" t="s">
        <v>11</v>
      </c>
      <c r="J31" s="166" t="s">
        <v>203</v>
      </c>
      <c r="K31" s="244" t="s">
        <v>204</v>
      </c>
    </row>
    <row r="32" spans="1:11" ht="24.6">
      <c r="A32" s="244"/>
      <c r="B32" s="166" t="s">
        <v>12</v>
      </c>
      <c r="C32" s="166" t="s">
        <v>13</v>
      </c>
      <c r="D32" s="166" t="s">
        <v>14</v>
      </c>
      <c r="E32" s="166" t="s">
        <v>15</v>
      </c>
      <c r="F32" s="166" t="s">
        <v>16</v>
      </c>
      <c r="G32" s="166" t="s">
        <v>17</v>
      </c>
      <c r="H32" s="166" t="s">
        <v>18</v>
      </c>
      <c r="I32" s="244" t="s">
        <v>19</v>
      </c>
      <c r="J32" s="165"/>
      <c r="K32" s="165"/>
    </row>
    <row r="33" spans="1:11" ht="24.6">
      <c r="A33" s="245"/>
      <c r="B33" s="245"/>
      <c r="C33" s="168" t="s">
        <v>12</v>
      </c>
      <c r="D33" s="168" t="s">
        <v>12</v>
      </c>
      <c r="E33" s="168" t="s">
        <v>12</v>
      </c>
      <c r="F33" s="168" t="s">
        <v>12</v>
      </c>
      <c r="G33" s="168" t="s">
        <v>12</v>
      </c>
      <c r="H33" s="168" t="s">
        <v>20</v>
      </c>
      <c r="I33" s="245"/>
      <c r="J33" s="167"/>
      <c r="K33" s="167"/>
    </row>
    <row r="34" spans="1:11" ht="24.6">
      <c r="A34" s="169" t="s">
        <v>21</v>
      </c>
      <c r="B34" s="246">
        <f>ช่องคีย์!B26</f>
        <v>0</v>
      </c>
      <c r="C34" s="246">
        <f>ช่องคีย์!C26</f>
        <v>0</v>
      </c>
      <c r="D34" s="246">
        <f>ช่องคีย์!D26</f>
        <v>0</v>
      </c>
      <c r="E34" s="246">
        <f>ช่องคีย์!E26</f>
        <v>0</v>
      </c>
      <c r="F34" s="246">
        <f>ช่องคีย์!F26</f>
        <v>0</v>
      </c>
      <c r="G34" s="246">
        <f>ช่องคีย์!G26</f>
        <v>0</v>
      </c>
      <c r="H34" s="246">
        <f>ช่องคีย์!H26</f>
        <v>602</v>
      </c>
      <c r="I34" s="246">
        <f>ช่องคีย์!I26</f>
        <v>0</v>
      </c>
      <c r="J34" s="246">
        <f>ช่องคีย์!J26</f>
        <v>0</v>
      </c>
      <c r="K34" s="247">
        <f>+G34*H34</f>
        <v>0</v>
      </c>
    </row>
    <row r="35" spans="1:11" ht="24.6">
      <c r="A35" s="222" t="s">
        <v>261</v>
      </c>
      <c r="B35" s="246">
        <f>ช่องคีย์!CI26</f>
        <v>0</v>
      </c>
      <c r="C35" s="246">
        <f>ช่องคีย์!CJ26</f>
        <v>0</v>
      </c>
      <c r="D35" s="246">
        <f>ช่องคีย์!CK26</f>
        <v>0</v>
      </c>
      <c r="E35" s="246">
        <f>ช่องคีย์!CL26</f>
        <v>0</v>
      </c>
      <c r="F35" s="246">
        <f>ช่องคีย์!CM26</f>
        <v>0</v>
      </c>
      <c r="G35" s="246">
        <f>ช่องคีย์!CN26</f>
        <v>0</v>
      </c>
      <c r="H35" s="246">
        <f>ช่องคีย์!CO26</f>
        <v>0</v>
      </c>
      <c r="I35" s="246">
        <f>ช่องคีย์!CP26</f>
        <v>0</v>
      </c>
      <c r="J35" s="246">
        <f>ช่องคีย์!CQ26</f>
        <v>0</v>
      </c>
      <c r="K35" s="247">
        <f t="shared" ref="K35:K50" si="2">+G35*H35</f>
        <v>0</v>
      </c>
    </row>
    <row r="36" spans="1:11" ht="24.6">
      <c r="A36" s="169" t="s">
        <v>262</v>
      </c>
      <c r="B36" s="246">
        <f>ช่องคีย์!CS26</f>
        <v>0</v>
      </c>
      <c r="C36" s="246">
        <f>ช่องคีย์!CT26</f>
        <v>0</v>
      </c>
      <c r="D36" s="246">
        <f>ช่องคีย์!CU26</f>
        <v>0</v>
      </c>
      <c r="E36" s="246">
        <f>ช่องคีย์!CV26</f>
        <v>0</v>
      </c>
      <c r="F36" s="246">
        <f>ช่องคีย์!CW26</f>
        <v>0</v>
      </c>
      <c r="G36" s="246">
        <f>ช่องคีย์!CX26</f>
        <v>0</v>
      </c>
      <c r="H36" s="246">
        <f>ช่องคีย์!CY26</f>
        <v>0</v>
      </c>
      <c r="I36" s="246">
        <f>ช่องคีย์!CZ26</f>
        <v>0</v>
      </c>
      <c r="J36" s="246">
        <f>ช่องคีย์!DA26</f>
        <v>0</v>
      </c>
      <c r="K36" s="247">
        <f t="shared" si="2"/>
        <v>0</v>
      </c>
    </row>
    <row r="37" spans="1:11" ht="24.6">
      <c r="A37" s="169" t="s">
        <v>22</v>
      </c>
      <c r="B37" s="246">
        <f>ช่องคีย์!L26</f>
        <v>223</v>
      </c>
      <c r="C37" s="246">
        <f>ช่องคีย์!M26</f>
        <v>0</v>
      </c>
      <c r="D37" s="246">
        <f>ช่องคีย์!N26</f>
        <v>0</v>
      </c>
      <c r="E37" s="246">
        <f>ช่องคีย์!O26</f>
        <v>0</v>
      </c>
      <c r="F37" s="246">
        <f>ช่องคีย์!P26</f>
        <v>0</v>
      </c>
      <c r="G37" s="246">
        <f>ช่องคีย์!Q26</f>
        <v>0</v>
      </c>
      <c r="H37" s="246">
        <f>ช่องคีย์!R26</f>
        <v>0</v>
      </c>
      <c r="I37" s="246">
        <f>ช่องคีย์!S26</f>
        <v>223</v>
      </c>
      <c r="J37" s="246">
        <f>ช่องคีย์!T26</f>
        <v>23</v>
      </c>
      <c r="K37" s="247">
        <f t="shared" si="2"/>
        <v>0</v>
      </c>
    </row>
    <row r="38" spans="1:11" ht="24.6">
      <c r="A38" s="169" t="s">
        <v>263</v>
      </c>
      <c r="B38" s="246"/>
      <c r="C38" s="246"/>
      <c r="D38" s="246"/>
      <c r="E38" s="246"/>
      <c r="F38" s="246"/>
      <c r="G38" s="246"/>
      <c r="H38" s="246"/>
      <c r="I38" s="246"/>
      <c r="J38" s="246"/>
      <c r="K38" s="247">
        <f t="shared" si="2"/>
        <v>0</v>
      </c>
    </row>
    <row r="39" spans="1:11" ht="24.6">
      <c r="A39" s="169" t="s">
        <v>267</v>
      </c>
      <c r="B39" s="246">
        <f>ช่องคีย์!AF26</f>
        <v>0</v>
      </c>
      <c r="C39" s="246">
        <f>ช่องคีย์!AG26</f>
        <v>0</v>
      </c>
      <c r="D39" s="246">
        <f>ช่องคีย์!AH26</f>
        <v>0</v>
      </c>
      <c r="E39" s="246">
        <f>ช่องคีย์!AI26</f>
        <v>0</v>
      </c>
      <c r="F39" s="246">
        <f>ช่องคีย์!AJ26</f>
        <v>0</v>
      </c>
      <c r="G39" s="246">
        <f>ช่องคีย์!AK26</f>
        <v>0</v>
      </c>
      <c r="H39" s="246">
        <f>ช่องคีย์!AL26</f>
        <v>0</v>
      </c>
      <c r="I39" s="246">
        <f>ช่องคีย์!AM26</f>
        <v>0</v>
      </c>
      <c r="J39" s="246">
        <f>ช่องคีย์!AN26</f>
        <v>0</v>
      </c>
      <c r="K39" s="247">
        <f t="shared" si="2"/>
        <v>0</v>
      </c>
    </row>
    <row r="40" spans="1:11" ht="24.6">
      <c r="A40" s="169" t="s">
        <v>268</v>
      </c>
      <c r="B40" s="246">
        <f>ช่องคีย์!DC26</f>
        <v>0</v>
      </c>
      <c r="C40" s="246">
        <f>ช่องคีย์!DD26</f>
        <v>0</v>
      </c>
      <c r="D40" s="246">
        <f>ช่องคีย์!DE26</f>
        <v>0</v>
      </c>
      <c r="E40" s="246">
        <f>ช่องคีย์!DF26</f>
        <v>0</v>
      </c>
      <c r="F40" s="246">
        <f>ช่องคีย์!DG26</f>
        <v>0</v>
      </c>
      <c r="G40" s="246">
        <f>ช่องคีย์!DH26</f>
        <v>0</v>
      </c>
      <c r="H40" s="246">
        <f>ช่องคีย์!DI26</f>
        <v>0</v>
      </c>
      <c r="I40" s="246">
        <f>ช่องคีย์!DJ26</f>
        <v>0</v>
      </c>
      <c r="J40" s="246">
        <f>ช่องคีย์!DK26</f>
        <v>0</v>
      </c>
      <c r="K40" s="247">
        <f t="shared" si="2"/>
        <v>0</v>
      </c>
    </row>
    <row r="41" spans="1:11" ht="24.6">
      <c r="A41" s="169" t="s">
        <v>188</v>
      </c>
      <c r="B41" s="246">
        <f>ช่องคีย์!AP26</f>
        <v>0</v>
      </c>
      <c r="C41" s="246">
        <f>ช่องคีย์!AQ26</f>
        <v>0</v>
      </c>
      <c r="D41" s="246">
        <f>ช่องคีย์!AR26</f>
        <v>0</v>
      </c>
      <c r="E41" s="246">
        <f>ช่องคีย์!AS26</f>
        <v>0</v>
      </c>
      <c r="F41" s="246">
        <f>ช่องคีย์!AT26</f>
        <v>0</v>
      </c>
      <c r="G41" s="246">
        <f>ช่องคีย์!AU26</f>
        <v>0</v>
      </c>
      <c r="H41" s="246">
        <f>ช่องคีย์!AV26</f>
        <v>0</v>
      </c>
      <c r="I41" s="246">
        <f>ช่องคีย์!AW26</f>
        <v>0</v>
      </c>
      <c r="J41" s="246">
        <f>ช่องคีย์!AX26</f>
        <v>0</v>
      </c>
      <c r="K41" s="247">
        <f t="shared" si="2"/>
        <v>0</v>
      </c>
    </row>
    <row r="42" spans="1:11" ht="24.6">
      <c r="A42" s="169" t="s">
        <v>244</v>
      </c>
      <c r="B42" s="246">
        <f>ช่องคีย์!V26</f>
        <v>0</v>
      </c>
      <c r="C42" s="246">
        <f>ช่องคีย์!W26</f>
        <v>0</v>
      </c>
      <c r="D42" s="246">
        <f>ช่องคีย์!X26</f>
        <v>0</v>
      </c>
      <c r="E42" s="246">
        <f>ช่องคีย์!Y26</f>
        <v>0</v>
      </c>
      <c r="F42" s="246">
        <f>ช่องคีย์!Z26</f>
        <v>0</v>
      </c>
      <c r="G42" s="246">
        <f>ช่องคีย์!AA26</f>
        <v>0</v>
      </c>
      <c r="H42" s="246">
        <f>ช่องคีย์!AB26</f>
        <v>0</v>
      </c>
      <c r="I42" s="246">
        <f>ช่องคีย์!AC26</f>
        <v>0</v>
      </c>
      <c r="J42" s="246">
        <f>ช่องคีย์!AD26</f>
        <v>0</v>
      </c>
      <c r="K42" s="247">
        <f t="shared" si="2"/>
        <v>0</v>
      </c>
    </row>
    <row r="43" spans="1:11" ht="24.6">
      <c r="A43" s="169" t="s">
        <v>246</v>
      </c>
      <c r="B43" s="246">
        <f>ช่องคีย์!CS26</f>
        <v>0</v>
      </c>
      <c r="C43" s="246">
        <f>ช่องคีย์!CT26</f>
        <v>0</v>
      </c>
      <c r="D43" s="246">
        <f>ช่องคีย์!CU26</f>
        <v>0</v>
      </c>
      <c r="E43" s="246">
        <f>ช่องคีย์!CV26</f>
        <v>0</v>
      </c>
      <c r="F43" s="246">
        <f>ช่องคีย์!CW26</f>
        <v>0</v>
      </c>
      <c r="G43" s="246">
        <f>ช่องคีย์!CX26</f>
        <v>0</v>
      </c>
      <c r="H43" s="246">
        <f>ช่องคีย์!CY26</f>
        <v>0</v>
      </c>
      <c r="I43" s="246">
        <f>ช่องคีย์!CZ26</f>
        <v>0</v>
      </c>
      <c r="J43" s="246">
        <f>ช่องคีย์!DA26</f>
        <v>0</v>
      </c>
      <c r="K43" s="247">
        <f t="shared" si="2"/>
        <v>0</v>
      </c>
    </row>
    <row r="44" spans="1:11" ht="24.6">
      <c r="A44" s="169" t="s">
        <v>26</v>
      </c>
      <c r="B44" s="246">
        <f>ช่องคีย์!DM26</f>
        <v>0</v>
      </c>
      <c r="C44" s="246">
        <f>ช่องคีย์!DN26</f>
        <v>0</v>
      </c>
      <c r="D44" s="246">
        <f>ช่องคีย์!DO26</f>
        <v>0</v>
      </c>
      <c r="E44" s="246">
        <f>ช่องคีย์!DP26</f>
        <v>0</v>
      </c>
      <c r="F44" s="246">
        <f>ช่องคีย์!DQ26</f>
        <v>0</v>
      </c>
      <c r="G44" s="246">
        <f>ช่องคีย์!DR26</f>
        <v>0</v>
      </c>
      <c r="H44" s="246">
        <f>ช่องคีย์!DS26</f>
        <v>0</v>
      </c>
      <c r="I44" s="246">
        <f>ช่องคีย์!DT26</f>
        <v>0</v>
      </c>
      <c r="J44" s="246">
        <f>ช่องคีย์!DU26</f>
        <v>0</v>
      </c>
      <c r="K44" s="247">
        <f t="shared" si="2"/>
        <v>0</v>
      </c>
    </row>
    <row r="45" spans="1:11" ht="24.6">
      <c r="A45" s="169" t="s">
        <v>27</v>
      </c>
      <c r="B45" s="246">
        <f>ช่องคีย์!AZ26</f>
        <v>20</v>
      </c>
      <c r="C45" s="246">
        <f>ช่องคีย์!BA26</f>
        <v>0</v>
      </c>
      <c r="D45" s="246">
        <f>ช่องคีย์!BB26</f>
        <v>0</v>
      </c>
      <c r="E45" s="246">
        <f>ช่องคีย์!BC26</f>
        <v>0</v>
      </c>
      <c r="F45" s="246">
        <f>ช่องคีย์!BD26</f>
        <v>0</v>
      </c>
      <c r="G45" s="246">
        <f>ช่องคีย์!BE26</f>
        <v>0</v>
      </c>
      <c r="H45" s="246">
        <f>ช่องคีย์!BF26</f>
        <v>2800</v>
      </c>
      <c r="I45" s="246">
        <f>ช่องคีย์!BG26</f>
        <v>20</v>
      </c>
      <c r="J45" s="246">
        <f>ช่องคีย์!BH26</f>
        <v>21</v>
      </c>
      <c r="K45" s="247">
        <f t="shared" si="2"/>
        <v>0</v>
      </c>
    </row>
    <row r="46" spans="1:11" ht="24.6">
      <c r="A46" s="169" t="s">
        <v>28</v>
      </c>
      <c r="B46" s="246">
        <f>ช่องคีย์!BJ26</f>
        <v>0</v>
      </c>
      <c r="C46" s="246">
        <f>ช่องคีย์!BK26</f>
        <v>0</v>
      </c>
      <c r="D46" s="246">
        <f>ช่องคีย์!BL26</f>
        <v>0</v>
      </c>
      <c r="E46" s="246">
        <f>ช่องคีย์!BM26</f>
        <v>0</v>
      </c>
      <c r="F46" s="246">
        <f>ช่องคีย์!BN26</f>
        <v>0</v>
      </c>
      <c r="G46" s="246">
        <f>ช่องคีย์!BO26</f>
        <v>0</v>
      </c>
      <c r="H46" s="246">
        <f>ช่องคีย์!BP26</f>
        <v>0</v>
      </c>
      <c r="I46" s="246">
        <f>ช่องคีย์!BV26</f>
        <v>0</v>
      </c>
      <c r="J46" s="246">
        <f>ช่องคีย์!BW26</f>
        <v>0</v>
      </c>
      <c r="K46" s="247">
        <f t="shared" si="2"/>
        <v>0</v>
      </c>
    </row>
    <row r="47" spans="1:11" ht="24.6">
      <c r="A47" s="169" t="s">
        <v>258</v>
      </c>
      <c r="B47" s="246">
        <f>ช่องคีย์!DW26</f>
        <v>0</v>
      </c>
      <c r="C47" s="246">
        <f>ช่องคีย์!DX26</f>
        <v>0</v>
      </c>
      <c r="D47" s="246">
        <f>ช่องคีย์!DY26</f>
        <v>0</v>
      </c>
      <c r="E47" s="246">
        <f>ช่องคีย์!DZ26</f>
        <v>0</v>
      </c>
      <c r="F47" s="246">
        <f>ช่องคีย์!EA26</f>
        <v>0</v>
      </c>
      <c r="G47" s="246">
        <f>ช่องคีย์!EB26</f>
        <v>0</v>
      </c>
      <c r="H47" s="246">
        <f>ช่องคีย์!EC26</f>
        <v>0</v>
      </c>
      <c r="I47" s="246">
        <f>ช่องคีย์!ED26</f>
        <v>0</v>
      </c>
      <c r="J47" s="246">
        <f>ช่องคีย์!EE26</f>
        <v>0</v>
      </c>
      <c r="K47" s="247">
        <f t="shared" si="2"/>
        <v>0</v>
      </c>
    </row>
    <row r="48" spans="1:11" ht="24.6">
      <c r="A48" s="169" t="s">
        <v>188</v>
      </c>
      <c r="B48" s="246">
        <f>ช่องคีย์!EG26</f>
        <v>0</v>
      </c>
      <c r="C48" s="246">
        <f>ช่องคีย์!EH26</f>
        <v>0</v>
      </c>
      <c r="D48" s="246">
        <f>ช่องคีย์!EI26</f>
        <v>0</v>
      </c>
      <c r="E48" s="246">
        <f>ช่องคีย์!EJ26</f>
        <v>0</v>
      </c>
      <c r="F48" s="246">
        <f>ช่องคีย์!EK26</f>
        <v>0</v>
      </c>
      <c r="G48" s="246">
        <f>ช่องคีย์!EL26</f>
        <v>0</v>
      </c>
      <c r="H48" s="246">
        <f>ช่องคีย์!EM26</f>
        <v>0</v>
      </c>
      <c r="I48" s="246">
        <f>ช่องคีย์!EN26</f>
        <v>0</v>
      </c>
      <c r="J48" s="246">
        <f>ช่องคีย์!EO26</f>
        <v>0</v>
      </c>
      <c r="K48" s="247">
        <f t="shared" si="2"/>
        <v>0</v>
      </c>
    </row>
    <row r="49" spans="1:11" ht="24.6">
      <c r="A49" s="169" t="s">
        <v>327</v>
      </c>
      <c r="B49" s="246">
        <f>ช่องคีย์!CI26</f>
        <v>0</v>
      </c>
      <c r="C49" s="414">
        <f>ช่องคีย์!CJ26</f>
        <v>0</v>
      </c>
      <c r="D49" s="246">
        <f>ช่องคีย์!CK26</f>
        <v>0</v>
      </c>
      <c r="E49" s="246">
        <f>ช่องคีย์!CL26</f>
        <v>0</v>
      </c>
      <c r="F49" s="246">
        <f>ช่องคีย์!CM26</f>
        <v>0</v>
      </c>
      <c r="G49" s="246">
        <f>ช่องคีย์!CN26</f>
        <v>0</v>
      </c>
      <c r="H49" s="246">
        <f>ช่องคีย์!CO26</f>
        <v>0</v>
      </c>
      <c r="I49" s="414">
        <f>ช่องคีย์!CP26</f>
        <v>0</v>
      </c>
      <c r="J49" s="246">
        <f>ช่องคีย์!CQ26</f>
        <v>0</v>
      </c>
      <c r="K49" s="247">
        <f t="shared" si="2"/>
        <v>0</v>
      </c>
    </row>
    <row r="50" spans="1:11" ht="24.6">
      <c r="A50" s="169" t="s">
        <v>331</v>
      </c>
      <c r="B50" s="246">
        <f>ช่องคีย์!FA26</f>
        <v>4</v>
      </c>
      <c r="C50" s="246">
        <f>ช่องคีย์!FB26</f>
        <v>0</v>
      </c>
      <c r="D50" s="246">
        <f>ช่องคีย์!FC26</f>
        <v>0</v>
      </c>
      <c r="E50" s="246">
        <f>ช่องคีย์!FD26</f>
        <v>0</v>
      </c>
      <c r="F50" s="246">
        <f>ช่องคีย์!FE26</f>
        <v>0</v>
      </c>
      <c r="G50" s="246">
        <f>ช่องคีย์!FF26</f>
        <v>0</v>
      </c>
      <c r="H50" s="246">
        <f>ช่องคีย์!FG26</f>
        <v>0</v>
      </c>
      <c r="I50" s="246">
        <f>ช่องคีย์!FH26</f>
        <v>4</v>
      </c>
      <c r="J50" s="246">
        <f>ช่องคีย์!FI26</f>
        <v>1</v>
      </c>
      <c r="K50" s="247">
        <f t="shared" si="2"/>
        <v>0</v>
      </c>
    </row>
    <row r="51" spans="1:11" ht="24.6">
      <c r="A51" s="241" t="s">
        <v>32</v>
      </c>
      <c r="B51" s="246">
        <f t="shared" ref="B51:G51" si="3">SUM(B34:B49)</f>
        <v>243</v>
      </c>
      <c r="C51" s="246">
        <f t="shared" si="3"/>
        <v>0</v>
      </c>
      <c r="D51" s="246">
        <f t="shared" si="3"/>
        <v>0</v>
      </c>
      <c r="E51" s="246">
        <f t="shared" si="3"/>
        <v>0</v>
      </c>
      <c r="F51" s="246">
        <f t="shared" si="3"/>
        <v>0</v>
      </c>
      <c r="G51" s="246">
        <f t="shared" si="3"/>
        <v>0</v>
      </c>
      <c r="H51" s="246"/>
      <c r="I51" s="246">
        <f>SUM(I34:I49)</f>
        <v>243</v>
      </c>
      <c r="J51" s="169">
        <f>SUM(J34:J49)</f>
        <v>44</v>
      </c>
      <c r="K51" s="251">
        <f>SUM(K34:K50)</f>
        <v>0</v>
      </c>
    </row>
    <row r="52" spans="1:11" ht="24.6">
      <c r="A52" s="222"/>
      <c r="B52" s="222"/>
      <c r="C52" s="222"/>
      <c r="D52" s="222"/>
      <c r="E52" s="222"/>
      <c r="F52" s="222"/>
      <c r="G52" s="222"/>
      <c r="H52" s="222"/>
      <c r="I52" s="222"/>
    </row>
    <row r="53" spans="1:11" ht="24.6">
      <c r="A53" s="1267" t="s">
        <v>370</v>
      </c>
      <c r="B53" s="1267"/>
      <c r="C53" s="1267"/>
      <c r="D53" s="1267"/>
      <c r="E53" s="1267"/>
      <c r="F53" s="1267"/>
      <c r="G53" s="1267"/>
      <c r="H53" s="1267"/>
      <c r="I53" s="1267"/>
    </row>
    <row r="54" spans="1:11" ht="24.6">
      <c r="A54" s="1267" t="s">
        <v>374</v>
      </c>
      <c r="B54" s="1267"/>
      <c r="C54" s="1267"/>
      <c r="D54" s="1267"/>
      <c r="E54" s="1267"/>
      <c r="F54" s="1267"/>
      <c r="G54" s="1267"/>
      <c r="H54" s="1267"/>
      <c r="I54" s="1267"/>
    </row>
    <row r="55" spans="1:11" ht="24.6">
      <c r="A55" s="1268" t="s">
        <v>72</v>
      </c>
      <c r="B55" s="1268"/>
      <c r="C55" s="1268"/>
      <c r="D55" s="1268"/>
      <c r="E55" s="1268"/>
      <c r="F55" s="1268"/>
      <c r="G55" s="1268"/>
      <c r="H55" s="1268"/>
      <c r="I55" s="1268"/>
    </row>
    <row r="56" spans="1:11" ht="24.6">
      <c r="A56" s="243" t="s">
        <v>1</v>
      </c>
      <c r="B56" s="243" t="s">
        <v>2</v>
      </c>
      <c r="C56" s="1269" t="s">
        <v>3</v>
      </c>
      <c r="D56" s="1270"/>
      <c r="E56" s="1270"/>
      <c r="F56" s="1270"/>
      <c r="G56" s="1270"/>
      <c r="H56" s="1271"/>
      <c r="I56" s="238"/>
      <c r="J56" s="238" t="s">
        <v>202</v>
      </c>
      <c r="K56" s="239"/>
    </row>
    <row r="57" spans="1:11" ht="24.6">
      <c r="A57" s="244"/>
      <c r="B57" s="166" t="s">
        <v>4</v>
      </c>
      <c r="C57" s="166" t="s">
        <v>5</v>
      </c>
      <c r="D57" s="166" t="s">
        <v>6</v>
      </c>
      <c r="E57" s="166" t="s">
        <v>7</v>
      </c>
      <c r="F57" s="166" t="s">
        <v>8</v>
      </c>
      <c r="G57" s="166" t="s">
        <v>9</v>
      </c>
      <c r="H57" s="166" t="s">
        <v>10</v>
      </c>
      <c r="I57" s="244" t="s">
        <v>11</v>
      </c>
      <c r="J57" s="166" t="s">
        <v>203</v>
      </c>
      <c r="K57" s="244" t="s">
        <v>204</v>
      </c>
    </row>
    <row r="58" spans="1:11" ht="24.6">
      <c r="A58" s="244"/>
      <c r="B58" s="166" t="s">
        <v>12</v>
      </c>
      <c r="C58" s="166" t="s">
        <v>13</v>
      </c>
      <c r="D58" s="166" t="s">
        <v>14</v>
      </c>
      <c r="E58" s="166" t="s">
        <v>15</v>
      </c>
      <c r="F58" s="166" t="s">
        <v>16</v>
      </c>
      <c r="G58" s="166" t="s">
        <v>17</v>
      </c>
      <c r="H58" s="166" t="s">
        <v>18</v>
      </c>
      <c r="I58" s="244" t="s">
        <v>19</v>
      </c>
      <c r="J58" s="165"/>
      <c r="K58" s="165"/>
    </row>
    <row r="59" spans="1:11" ht="24.6">
      <c r="A59" s="245"/>
      <c r="B59" s="245"/>
      <c r="C59" s="168" t="s">
        <v>12</v>
      </c>
      <c r="D59" s="168" t="s">
        <v>12</v>
      </c>
      <c r="E59" s="168" t="s">
        <v>12</v>
      </c>
      <c r="F59" s="168" t="s">
        <v>12</v>
      </c>
      <c r="G59" s="168" t="s">
        <v>12</v>
      </c>
      <c r="H59" s="168" t="s">
        <v>20</v>
      </c>
      <c r="I59" s="245"/>
      <c r="J59" s="167"/>
      <c r="K59" s="167"/>
    </row>
    <row r="60" spans="1:11" ht="24.6">
      <c r="A60" s="169" t="s">
        <v>21</v>
      </c>
      <c r="B60" s="246">
        <f>ช่องคีย์!B27</f>
        <v>0</v>
      </c>
      <c r="C60" s="246">
        <f>ช่องคีย์!C27</f>
        <v>0</v>
      </c>
      <c r="D60" s="246">
        <f>ช่องคีย์!D27</f>
        <v>0</v>
      </c>
      <c r="E60" s="246">
        <f>ช่องคีย์!E27</f>
        <v>0</v>
      </c>
      <c r="F60" s="246">
        <f>ช่องคีย์!F27</f>
        <v>0</v>
      </c>
      <c r="G60" s="246">
        <f>ช่องคีย์!G27</f>
        <v>0</v>
      </c>
      <c r="H60" s="246">
        <f>ช่องคีย์!H27</f>
        <v>602</v>
      </c>
      <c r="I60" s="246">
        <f>ช่องคีย์!I27</f>
        <v>0</v>
      </c>
      <c r="J60" s="246">
        <f>ช่องคีย์!J27</f>
        <v>0</v>
      </c>
      <c r="K60" s="247">
        <f>+G60*H60</f>
        <v>0</v>
      </c>
    </row>
    <row r="61" spans="1:11" ht="24.6">
      <c r="A61" s="169" t="s">
        <v>261</v>
      </c>
      <c r="B61" s="246">
        <f>ช่องคีย์!CI27</f>
        <v>0</v>
      </c>
      <c r="C61" s="246">
        <f>ช่องคีย์!CJ27</f>
        <v>0</v>
      </c>
      <c r="D61" s="246">
        <f>ช่องคีย์!CK27</f>
        <v>0</v>
      </c>
      <c r="E61" s="246">
        <f>ช่องคีย์!CL27</f>
        <v>0</v>
      </c>
      <c r="F61" s="246">
        <f>ช่องคีย์!CM27</f>
        <v>0</v>
      </c>
      <c r="G61" s="246">
        <f>ช่องคีย์!CN27</f>
        <v>0</v>
      </c>
      <c r="H61" s="246">
        <f>ช่องคีย์!CO27</f>
        <v>0</v>
      </c>
      <c r="I61" s="246">
        <f>ช่องคีย์!CP27</f>
        <v>0</v>
      </c>
      <c r="J61" s="246">
        <f>ช่องคีย์!CQ27</f>
        <v>0</v>
      </c>
      <c r="K61" s="247">
        <f t="shared" ref="K61:K78" si="4">+G61*H61</f>
        <v>0</v>
      </c>
    </row>
    <row r="62" spans="1:11" ht="24.6">
      <c r="A62" s="169" t="s">
        <v>262</v>
      </c>
      <c r="B62" s="246">
        <v>0</v>
      </c>
      <c r="C62" s="246">
        <f>ช่องคีย์!CT27</f>
        <v>0</v>
      </c>
      <c r="D62" s="246">
        <f>ช่องคีย์!CU27</f>
        <v>0</v>
      </c>
      <c r="E62" s="246">
        <f>ช่องคีย์!CV27</f>
        <v>0</v>
      </c>
      <c r="F62" s="246">
        <f>ช่องคีย์!CW27</f>
        <v>0</v>
      </c>
      <c r="G62" s="246">
        <v>0</v>
      </c>
      <c r="H62" s="246">
        <v>0</v>
      </c>
      <c r="I62" s="246">
        <f>ช่องคีย์!CZ27</f>
        <v>0</v>
      </c>
      <c r="J62" s="246">
        <v>0</v>
      </c>
      <c r="K62" s="247">
        <f t="shared" si="4"/>
        <v>0</v>
      </c>
    </row>
    <row r="63" spans="1:11" ht="24.6">
      <c r="A63" s="169" t="s">
        <v>22</v>
      </c>
      <c r="B63" s="246">
        <f>ช่องคีย์!L27</f>
        <v>935</v>
      </c>
      <c r="C63" s="246">
        <f>ช่องคีย์!M27</f>
        <v>0</v>
      </c>
      <c r="D63" s="246">
        <f>ช่องคีย์!N27</f>
        <v>0</v>
      </c>
      <c r="E63" s="246">
        <f>ช่องคีย์!O27</f>
        <v>0</v>
      </c>
      <c r="F63" s="246">
        <f>ช่องคีย์!P27</f>
        <v>0</v>
      </c>
      <c r="G63" s="246">
        <f>ช่องคีย์!Q27</f>
        <v>0</v>
      </c>
      <c r="H63" s="246">
        <f>ช่องคีย์!R27</f>
        <v>0</v>
      </c>
      <c r="I63" s="246">
        <f>ช่องคีย์!S27</f>
        <v>935</v>
      </c>
      <c r="J63" s="246">
        <f>ช่องคีย์!T27</f>
        <v>82</v>
      </c>
      <c r="K63" s="247">
        <f t="shared" si="4"/>
        <v>0</v>
      </c>
    </row>
    <row r="64" spans="1:11" ht="24.6">
      <c r="A64" s="169" t="s">
        <v>263</v>
      </c>
      <c r="B64" s="246"/>
      <c r="C64" s="246"/>
      <c r="D64" s="246"/>
      <c r="E64" s="246"/>
      <c r="F64" s="246"/>
      <c r="G64" s="246"/>
      <c r="H64" s="246"/>
      <c r="I64" s="246"/>
      <c r="J64" s="246"/>
      <c r="K64" s="247">
        <f t="shared" si="4"/>
        <v>0</v>
      </c>
    </row>
    <row r="65" spans="1:11" ht="24.6">
      <c r="A65" s="169" t="s">
        <v>267</v>
      </c>
      <c r="B65" s="246">
        <f>ช่องคีย์!AF27</f>
        <v>0</v>
      </c>
      <c r="C65" s="246">
        <f>ช่องคีย์!AG27</f>
        <v>0</v>
      </c>
      <c r="D65" s="246">
        <f>ช่องคีย์!AH27</f>
        <v>0</v>
      </c>
      <c r="E65" s="246">
        <f>ช่องคีย์!AI27</f>
        <v>0</v>
      </c>
      <c r="F65" s="246">
        <f>ช่องคีย์!AJ27</f>
        <v>0</v>
      </c>
      <c r="G65" s="246">
        <f>ช่องคีย์!AK27</f>
        <v>0</v>
      </c>
      <c r="H65" s="246">
        <f>ช่องคีย์!AL27</f>
        <v>0</v>
      </c>
      <c r="I65" s="246">
        <f>ช่องคีย์!AM27</f>
        <v>0</v>
      </c>
      <c r="J65" s="246">
        <f>ช่องคีย์!AN27</f>
        <v>0</v>
      </c>
      <c r="K65" s="247">
        <f t="shared" si="4"/>
        <v>0</v>
      </c>
    </row>
    <row r="66" spans="1:11" ht="24.6">
      <c r="A66" s="169" t="s">
        <v>268</v>
      </c>
      <c r="B66" s="246">
        <f>ช่องคีย์!DC27</f>
        <v>0</v>
      </c>
      <c r="C66" s="246">
        <f>ช่องคีย์!DD27</f>
        <v>0</v>
      </c>
      <c r="D66" s="246">
        <f>ช่องคีย์!DE27</f>
        <v>0</v>
      </c>
      <c r="E66" s="246">
        <f>ช่องคีย์!DF27</f>
        <v>0</v>
      </c>
      <c r="F66" s="246">
        <f>ช่องคีย์!DG27</f>
        <v>0</v>
      </c>
      <c r="G66" s="246">
        <f>ช่องคีย์!DH27</f>
        <v>0</v>
      </c>
      <c r="H66" s="246">
        <f>ช่องคีย์!DI27</f>
        <v>0</v>
      </c>
      <c r="I66" s="246">
        <f>ช่องคีย์!DJ27</f>
        <v>0</v>
      </c>
      <c r="J66" s="246">
        <f>ช่องคีย์!DK27</f>
        <v>0</v>
      </c>
      <c r="K66" s="247">
        <f t="shared" si="4"/>
        <v>0</v>
      </c>
    </row>
    <row r="67" spans="1:11" ht="24.6">
      <c r="A67" s="169" t="s">
        <v>188</v>
      </c>
      <c r="B67" s="246">
        <f>ช่องคีย์!AP27</f>
        <v>0</v>
      </c>
      <c r="C67" s="246">
        <f>ช่องคีย์!AQ27</f>
        <v>0</v>
      </c>
      <c r="D67" s="246">
        <f>ช่องคีย์!AR27</f>
        <v>0</v>
      </c>
      <c r="E67" s="246">
        <f>ช่องคีย์!AS27</f>
        <v>0</v>
      </c>
      <c r="F67" s="246">
        <f>ช่องคีย์!AT27</f>
        <v>0</v>
      </c>
      <c r="G67" s="246">
        <f>ช่องคีย์!AU27</f>
        <v>0</v>
      </c>
      <c r="H67" s="246">
        <f>ช่องคีย์!AV27</f>
        <v>0</v>
      </c>
      <c r="I67" s="246">
        <f>ช่องคีย์!AW27</f>
        <v>0</v>
      </c>
      <c r="J67" s="246">
        <f>ช่องคีย์!AX27</f>
        <v>0</v>
      </c>
      <c r="K67" s="247">
        <f t="shared" si="4"/>
        <v>0</v>
      </c>
    </row>
    <row r="68" spans="1:11" ht="24.6">
      <c r="A68" s="169" t="s">
        <v>188</v>
      </c>
      <c r="B68" s="246">
        <f>ช่องคีย์!EG27</f>
        <v>0</v>
      </c>
      <c r="C68" s="246">
        <f>ช่องคีย์!EH27</f>
        <v>0</v>
      </c>
      <c r="D68" s="246">
        <f>ช่องคีย์!EI27</f>
        <v>0</v>
      </c>
      <c r="E68" s="246">
        <f>ช่องคีย์!EJ27</f>
        <v>0</v>
      </c>
      <c r="F68" s="246">
        <f>ช่องคีย์!EK27</f>
        <v>0</v>
      </c>
      <c r="G68" s="246">
        <f>ช่องคีย์!EL27</f>
        <v>0</v>
      </c>
      <c r="H68" s="246">
        <f>ช่องคีย์!EM27</f>
        <v>0</v>
      </c>
      <c r="I68" s="246">
        <f>ช่องคีย์!EN27</f>
        <v>0</v>
      </c>
      <c r="J68" s="246">
        <f>ช่องคีย์!EO27</f>
        <v>0</v>
      </c>
      <c r="K68" s="247">
        <f t="shared" si="4"/>
        <v>0</v>
      </c>
    </row>
    <row r="69" spans="1:11" ht="24.6">
      <c r="A69" s="169" t="s">
        <v>244</v>
      </c>
      <c r="B69" s="246">
        <f>ช่องคีย์!V27</f>
        <v>0</v>
      </c>
      <c r="C69" s="246">
        <f>ช่องคีย์!W27</f>
        <v>0</v>
      </c>
      <c r="D69" s="246">
        <f>ช่องคีย์!X27</f>
        <v>0</v>
      </c>
      <c r="E69" s="246">
        <f>ช่องคีย์!Y27</f>
        <v>0</v>
      </c>
      <c r="F69" s="246">
        <f>ช่องคีย์!Z27</f>
        <v>0</v>
      </c>
      <c r="G69" s="246">
        <f>ช่องคีย์!AA27</f>
        <v>0</v>
      </c>
      <c r="H69" s="246">
        <f>ช่องคีย์!AB27</f>
        <v>0</v>
      </c>
      <c r="I69" s="246">
        <f>ช่องคีย์!AC27</f>
        <v>0</v>
      </c>
      <c r="J69" s="246">
        <f>ช่องคีย์!AD27</f>
        <v>0</v>
      </c>
      <c r="K69" s="247">
        <f t="shared" si="4"/>
        <v>0</v>
      </c>
    </row>
    <row r="70" spans="1:11" ht="24.6">
      <c r="A70" s="169" t="s">
        <v>246</v>
      </c>
      <c r="B70" s="246">
        <f>ช่องคีย์!CS27</f>
        <v>0</v>
      </c>
      <c r="C70" s="246">
        <f>ช่องคีย์!CT27</f>
        <v>0</v>
      </c>
      <c r="D70" s="246">
        <f>ช่องคีย์!CU27</f>
        <v>0</v>
      </c>
      <c r="E70" s="246">
        <f>ช่องคีย์!CV27</f>
        <v>0</v>
      </c>
      <c r="F70" s="246">
        <f>ช่องคีย์!CW27</f>
        <v>0</v>
      </c>
      <c r="G70" s="246">
        <f>ช่องคีย์!CX27</f>
        <v>0</v>
      </c>
      <c r="H70" s="246">
        <f>ช่องคีย์!CY27</f>
        <v>0</v>
      </c>
      <c r="I70" s="246">
        <f>ช่องคีย์!CZ27</f>
        <v>0</v>
      </c>
      <c r="J70" s="246">
        <f>ช่องคีย์!DA27</f>
        <v>0</v>
      </c>
      <c r="K70" s="247">
        <f t="shared" si="4"/>
        <v>0</v>
      </c>
    </row>
    <row r="71" spans="1:11" ht="24.6">
      <c r="A71" s="169" t="s">
        <v>26</v>
      </c>
      <c r="B71" s="246">
        <f>ช่องคีย์!DM27</f>
        <v>0</v>
      </c>
      <c r="C71" s="246">
        <f>ช่องคีย์!DN27</f>
        <v>0</v>
      </c>
      <c r="D71" s="246">
        <f>ช่องคีย์!DO27</f>
        <v>0</v>
      </c>
      <c r="E71" s="246">
        <f>ช่องคีย์!DP27</f>
        <v>0</v>
      </c>
      <c r="F71" s="246">
        <f>ช่องคีย์!DQ27</f>
        <v>0</v>
      </c>
      <c r="G71" s="246">
        <f>ช่องคีย์!DR27</f>
        <v>0</v>
      </c>
      <c r="H71" s="246">
        <f>ช่องคีย์!DS27</f>
        <v>0</v>
      </c>
      <c r="I71" s="246">
        <f>ช่องคีย์!DT27</f>
        <v>0</v>
      </c>
      <c r="J71" s="246">
        <f>ช่องคีย์!DU27</f>
        <v>0</v>
      </c>
      <c r="K71" s="247">
        <f t="shared" si="4"/>
        <v>0</v>
      </c>
    </row>
    <row r="72" spans="1:11" ht="24.6">
      <c r="A72" s="169" t="s">
        <v>27</v>
      </c>
      <c r="B72" s="246">
        <f>ช่องคีย์!AZ27</f>
        <v>60</v>
      </c>
      <c r="C72" s="246">
        <f>ช่องคีย์!BA27</f>
        <v>0</v>
      </c>
      <c r="D72" s="246">
        <f>ช่องคีย์!BB27</f>
        <v>0</v>
      </c>
      <c r="E72" s="246">
        <f>ช่องคีย์!BC27</f>
        <v>0</v>
      </c>
      <c r="F72" s="246">
        <f>ช่องคีย์!BD27</f>
        <v>0</v>
      </c>
      <c r="G72" s="246">
        <f>ช่องคีย์!BE27</f>
        <v>0</v>
      </c>
      <c r="H72" s="246">
        <f>ช่องคีย์!BF27</f>
        <v>2800</v>
      </c>
      <c r="I72" s="246">
        <f>ช่องคีย์!BG27</f>
        <v>60</v>
      </c>
      <c r="J72" s="246">
        <f>ช่องคีย์!BH27</f>
        <v>24</v>
      </c>
      <c r="K72" s="247">
        <f t="shared" si="4"/>
        <v>0</v>
      </c>
    </row>
    <row r="73" spans="1:11" ht="24.6">
      <c r="A73" s="169" t="s">
        <v>28</v>
      </c>
      <c r="B73" s="246">
        <f>ช่องคีย์!BJ27</f>
        <v>0</v>
      </c>
      <c r="C73" s="246">
        <f>ช่องคีย์!BK27</f>
        <v>0</v>
      </c>
      <c r="D73" s="246">
        <f>ช่องคีย์!BL27</f>
        <v>0</v>
      </c>
      <c r="E73" s="246">
        <f>ช่องคีย์!BM27</f>
        <v>0</v>
      </c>
      <c r="F73" s="246">
        <f>ช่องคีย์!BN27</f>
        <v>0</v>
      </c>
      <c r="G73" s="246">
        <f>ช่องคีย์!BO27</f>
        <v>0</v>
      </c>
      <c r="H73" s="246">
        <f>ช่องคีย์!BP27</f>
        <v>0</v>
      </c>
      <c r="I73" s="246">
        <f>ช่องคีย์!BV27</f>
        <v>0</v>
      </c>
      <c r="J73" s="246">
        <f>ช่องคีย์!BW27</f>
        <v>0</v>
      </c>
      <c r="K73" s="247">
        <f t="shared" si="4"/>
        <v>0</v>
      </c>
    </row>
    <row r="74" spans="1:11" ht="24.6">
      <c r="A74" s="169" t="s">
        <v>258</v>
      </c>
      <c r="B74" s="246">
        <f>ช่องคีย์!DW27</f>
        <v>0</v>
      </c>
      <c r="C74" s="246">
        <f>ช่องคีย์!DX27</f>
        <v>0</v>
      </c>
      <c r="D74" s="246">
        <f>ช่องคีย์!DY27</f>
        <v>0</v>
      </c>
      <c r="E74" s="246">
        <f>ช่องคีย์!DZ27</f>
        <v>0</v>
      </c>
      <c r="F74" s="246">
        <f>ช่องคีย์!EA27</f>
        <v>0</v>
      </c>
      <c r="G74" s="246">
        <f>ช่องคีย์!EB27</f>
        <v>0</v>
      </c>
      <c r="H74" s="246">
        <f>ช่องคีย์!EC27</f>
        <v>0</v>
      </c>
      <c r="I74" s="246">
        <f>ช่องคีย์!ED27</f>
        <v>0</v>
      </c>
      <c r="J74" s="246">
        <f>ช่องคีย์!EE27</f>
        <v>0</v>
      </c>
      <c r="K74" s="247">
        <f t="shared" si="4"/>
        <v>0</v>
      </c>
    </row>
    <row r="75" spans="1:11" ht="24.6">
      <c r="A75" s="169" t="s">
        <v>30</v>
      </c>
      <c r="B75" s="246"/>
      <c r="C75" s="246"/>
      <c r="D75" s="246"/>
      <c r="E75" s="246"/>
      <c r="F75" s="246"/>
      <c r="G75" s="246"/>
      <c r="H75" s="246"/>
      <c r="I75" s="246"/>
      <c r="J75" s="169"/>
      <c r="K75" s="247">
        <f t="shared" si="4"/>
        <v>0</v>
      </c>
    </row>
    <row r="76" spans="1:11" ht="24.6">
      <c r="A76" s="169" t="s">
        <v>279</v>
      </c>
      <c r="B76" s="246">
        <f>ช่องคีย์!DM27</f>
        <v>0</v>
      </c>
      <c r="C76" s="246">
        <f>ช่องคีย์!DN27</f>
        <v>0</v>
      </c>
      <c r="D76" s="246">
        <f>ช่องคีย์!DO27</f>
        <v>0</v>
      </c>
      <c r="E76" s="246">
        <f>ช่องคีย์!DP27</f>
        <v>0</v>
      </c>
      <c r="F76" s="246">
        <f>ช่องคีย์!DQ27</f>
        <v>0</v>
      </c>
      <c r="G76" s="246">
        <f>ช่องคีย์!DR27</f>
        <v>0</v>
      </c>
      <c r="H76" s="246">
        <f>ช่องคีย์!DS27</f>
        <v>0</v>
      </c>
      <c r="I76" s="246">
        <f>ช่องคีย์!DT27</f>
        <v>0</v>
      </c>
      <c r="J76" s="246">
        <f>ช่องคีย์!DU27</f>
        <v>0</v>
      </c>
      <c r="K76" s="247">
        <f t="shared" si="4"/>
        <v>0</v>
      </c>
    </row>
    <row r="77" spans="1:11" ht="24.6">
      <c r="A77" s="169" t="s">
        <v>315</v>
      </c>
      <c r="B77" s="246">
        <f>ช่องคีย์!EQ27</f>
        <v>0</v>
      </c>
      <c r="C77" s="246">
        <f>ช่องคีย์!ER27</f>
        <v>0</v>
      </c>
      <c r="D77" s="246">
        <f>ช่องคีย์!ES27</f>
        <v>0</v>
      </c>
      <c r="E77" s="246">
        <f>ช่องคีย์!ET27</f>
        <v>0</v>
      </c>
      <c r="F77" s="246">
        <f>ช่องคีย์!EU27</f>
        <v>0</v>
      </c>
      <c r="G77" s="246">
        <f>ช่องคีย์!EV27</f>
        <v>0</v>
      </c>
      <c r="H77" s="246">
        <f>ช่องคีย์!EW27</f>
        <v>0</v>
      </c>
      <c r="I77" s="246">
        <f>ช่องคีย์!EX27</f>
        <v>0</v>
      </c>
      <c r="J77" s="246">
        <f>ช่องคีย์!EY27</f>
        <v>0</v>
      </c>
      <c r="K77" s="247">
        <f t="shared" si="4"/>
        <v>0</v>
      </c>
    </row>
    <row r="78" spans="1:11" ht="24.6">
      <c r="A78" s="169" t="s">
        <v>327</v>
      </c>
      <c r="B78" s="246">
        <f>ช่องคีย์!CI27</f>
        <v>0</v>
      </c>
      <c r="C78" s="414">
        <f>ช่องคีย์!CJ27</f>
        <v>0</v>
      </c>
      <c r="D78" s="246">
        <f>ช่องคีย์!CK27</f>
        <v>0</v>
      </c>
      <c r="E78" s="246">
        <f>ช่องคีย์!CL27</f>
        <v>0</v>
      </c>
      <c r="F78" s="246">
        <f>ช่องคีย์!CM27</f>
        <v>0</v>
      </c>
      <c r="G78" s="246">
        <f>ช่องคีย์!CN27</f>
        <v>0</v>
      </c>
      <c r="H78" s="246">
        <f>ช่องคีย์!CO27</f>
        <v>0</v>
      </c>
      <c r="I78" s="414">
        <f>ช่องคีย์!CP27</f>
        <v>0</v>
      </c>
      <c r="J78" s="246">
        <f>ช่องคีย์!CQ27</f>
        <v>0</v>
      </c>
      <c r="K78" s="247">
        <f t="shared" si="4"/>
        <v>0</v>
      </c>
    </row>
    <row r="79" spans="1:11" ht="24.6">
      <c r="A79" s="241" t="s">
        <v>32</v>
      </c>
      <c r="B79" s="246">
        <f t="shared" ref="B79:G79" si="5">SUM(B60:B76)</f>
        <v>995</v>
      </c>
      <c r="C79" s="246">
        <f t="shared" si="5"/>
        <v>0</v>
      </c>
      <c r="D79" s="246">
        <f t="shared" si="5"/>
        <v>0</v>
      </c>
      <c r="E79" s="246">
        <f t="shared" si="5"/>
        <v>0</v>
      </c>
      <c r="F79" s="246">
        <f t="shared" si="5"/>
        <v>0</v>
      </c>
      <c r="G79" s="246">
        <f t="shared" si="5"/>
        <v>0</v>
      </c>
      <c r="H79" s="246"/>
      <c r="I79" s="246">
        <f>SUM(I60:I76)</f>
        <v>995</v>
      </c>
      <c r="J79" s="169">
        <f>SUM(J60:J76)</f>
        <v>106</v>
      </c>
      <c r="K79" s="248"/>
    </row>
    <row r="80" spans="1:11" ht="24.6">
      <c r="A80" s="222"/>
      <c r="B80" s="222"/>
      <c r="C80" s="222"/>
      <c r="D80" s="222"/>
      <c r="E80" s="222"/>
      <c r="F80" s="222"/>
      <c r="G80" s="222"/>
      <c r="H80" s="222"/>
      <c r="I80" s="222"/>
    </row>
    <row r="81" spans="1:11" ht="24.6">
      <c r="A81" s="1267" t="s">
        <v>370</v>
      </c>
      <c r="B81" s="1267"/>
      <c r="C81" s="1267"/>
      <c r="D81" s="1267"/>
      <c r="E81" s="1267"/>
      <c r="F81" s="1267"/>
      <c r="G81" s="1267"/>
      <c r="H81" s="1267"/>
      <c r="I81" s="1267"/>
    </row>
    <row r="82" spans="1:11" ht="24.6">
      <c r="A82" s="1267" t="s">
        <v>374</v>
      </c>
      <c r="B82" s="1267"/>
      <c r="C82" s="1267"/>
      <c r="D82" s="1267"/>
      <c r="E82" s="1267"/>
      <c r="F82" s="1267"/>
      <c r="G82" s="1267"/>
      <c r="H82" s="1267"/>
      <c r="I82" s="1267"/>
    </row>
    <row r="83" spans="1:11" ht="24.6">
      <c r="A83" s="1268" t="s">
        <v>73</v>
      </c>
      <c r="B83" s="1268"/>
      <c r="C83" s="1268"/>
      <c r="D83" s="1268"/>
      <c r="E83" s="1268"/>
      <c r="F83" s="1268"/>
      <c r="G83" s="1268"/>
      <c r="H83" s="1268"/>
      <c r="I83" s="1268"/>
    </row>
    <row r="84" spans="1:11" ht="24.6">
      <c r="A84" s="243" t="s">
        <v>1</v>
      </c>
      <c r="B84" s="243" t="s">
        <v>2</v>
      </c>
      <c r="C84" s="1269" t="s">
        <v>3</v>
      </c>
      <c r="D84" s="1270"/>
      <c r="E84" s="1270"/>
      <c r="F84" s="1270"/>
      <c r="G84" s="1270"/>
      <c r="H84" s="1271"/>
      <c r="I84" s="238"/>
      <c r="J84" s="238" t="s">
        <v>202</v>
      </c>
      <c r="K84" s="239"/>
    </row>
    <row r="85" spans="1:11" ht="24.6">
      <c r="A85" s="244"/>
      <c r="B85" s="166" t="s">
        <v>4</v>
      </c>
      <c r="C85" s="166" t="s">
        <v>5</v>
      </c>
      <c r="D85" s="166" t="s">
        <v>6</v>
      </c>
      <c r="E85" s="166" t="s">
        <v>7</v>
      </c>
      <c r="F85" s="166" t="s">
        <v>8</v>
      </c>
      <c r="G85" s="166" t="s">
        <v>9</v>
      </c>
      <c r="H85" s="166" t="s">
        <v>10</v>
      </c>
      <c r="I85" s="166" t="s">
        <v>11</v>
      </c>
      <c r="J85" s="166" t="s">
        <v>203</v>
      </c>
      <c r="K85" s="166" t="s">
        <v>204</v>
      </c>
    </row>
    <row r="86" spans="1:11" ht="24.6">
      <c r="A86" s="244"/>
      <c r="B86" s="166" t="s">
        <v>12</v>
      </c>
      <c r="C86" s="166" t="s">
        <v>13</v>
      </c>
      <c r="D86" s="166" t="s">
        <v>14</v>
      </c>
      <c r="E86" s="166" t="s">
        <v>15</v>
      </c>
      <c r="F86" s="166" t="s">
        <v>16</v>
      </c>
      <c r="G86" s="166" t="s">
        <v>17</v>
      </c>
      <c r="H86" s="166" t="s">
        <v>18</v>
      </c>
      <c r="I86" s="166" t="s">
        <v>19</v>
      </c>
      <c r="J86" s="165"/>
      <c r="K86" s="165"/>
    </row>
    <row r="87" spans="1:11" ht="24.6">
      <c r="A87" s="245"/>
      <c r="B87" s="245"/>
      <c r="C87" s="168" t="s">
        <v>12</v>
      </c>
      <c r="D87" s="168" t="s">
        <v>12</v>
      </c>
      <c r="E87" s="168" t="s">
        <v>12</v>
      </c>
      <c r="F87" s="168" t="s">
        <v>12</v>
      </c>
      <c r="G87" s="168" t="s">
        <v>12</v>
      </c>
      <c r="H87" s="168" t="s">
        <v>20</v>
      </c>
      <c r="I87" s="245"/>
      <c r="J87" s="167"/>
      <c r="K87" s="167"/>
    </row>
    <row r="88" spans="1:11" ht="24.6">
      <c r="A88" s="169" t="s">
        <v>21</v>
      </c>
      <c r="B88" s="246">
        <f>ช่องคีย์!B28</f>
        <v>0</v>
      </c>
      <c r="C88" s="246">
        <f>ช่องคีย์!C28</f>
        <v>0</v>
      </c>
      <c r="D88" s="246">
        <f>ช่องคีย์!D28</f>
        <v>0</v>
      </c>
      <c r="E88" s="246">
        <f>ช่องคีย์!E28</f>
        <v>0</v>
      </c>
      <c r="F88" s="246">
        <f>ช่องคีย์!F28</f>
        <v>0</v>
      </c>
      <c r="G88" s="246">
        <f>ช่องคีย์!G28</f>
        <v>0</v>
      </c>
      <c r="H88" s="246">
        <f>ช่องคีย์!H28</f>
        <v>602</v>
      </c>
      <c r="I88" s="246">
        <f>ช่องคีย์!I28</f>
        <v>0</v>
      </c>
      <c r="J88" s="246">
        <f>ช่องคีย์!J28</f>
        <v>0</v>
      </c>
      <c r="K88" s="247">
        <f>+G88*H88</f>
        <v>0</v>
      </c>
    </row>
    <row r="89" spans="1:11" ht="24.6">
      <c r="A89" s="169" t="s">
        <v>261</v>
      </c>
      <c r="B89" s="246">
        <f>ช่องคีย์!CI28</f>
        <v>0</v>
      </c>
      <c r="C89" s="246">
        <f>ช่องคีย์!CJ28</f>
        <v>0</v>
      </c>
      <c r="D89" s="246">
        <f>ช่องคีย์!CK28</f>
        <v>0</v>
      </c>
      <c r="E89" s="246">
        <f>ช่องคีย์!CL28</f>
        <v>0</v>
      </c>
      <c r="F89" s="246">
        <f>ช่องคีย์!CM28</f>
        <v>0</v>
      </c>
      <c r="G89" s="246">
        <f>ช่องคีย์!CN28</f>
        <v>0</v>
      </c>
      <c r="H89" s="246">
        <f>ช่องคีย์!CO28</f>
        <v>0</v>
      </c>
      <c r="I89" s="246">
        <f>ช่องคีย์!CP28</f>
        <v>0</v>
      </c>
      <c r="J89" s="246">
        <f>ช่องคีย์!CQ28</f>
        <v>0</v>
      </c>
      <c r="K89" s="247">
        <f t="shared" ref="K89:K103" si="6">+G89*H89</f>
        <v>0</v>
      </c>
    </row>
    <row r="90" spans="1:11" ht="24.6">
      <c r="A90" s="169" t="s">
        <v>262</v>
      </c>
      <c r="B90" s="246">
        <f>ช่องคีย์!CS28</f>
        <v>0</v>
      </c>
      <c r="C90" s="246">
        <f>ช่องคีย์!CT28</f>
        <v>0</v>
      </c>
      <c r="D90" s="246">
        <f>ช่องคีย์!CU28</f>
        <v>0</v>
      </c>
      <c r="E90" s="246">
        <f>ช่องคีย์!CV28</f>
        <v>0</v>
      </c>
      <c r="F90" s="246">
        <f>ช่องคีย์!CW28</f>
        <v>0</v>
      </c>
      <c r="G90" s="246">
        <f>ช่องคีย์!CX28</f>
        <v>0</v>
      </c>
      <c r="H90" s="246">
        <f>ช่องคีย์!CY28</f>
        <v>0</v>
      </c>
      <c r="I90" s="246">
        <f>ช่องคีย์!CZ28</f>
        <v>0</v>
      </c>
      <c r="J90" s="246">
        <f>ช่องคีย์!DA28</f>
        <v>0</v>
      </c>
      <c r="K90" s="247">
        <f t="shared" si="6"/>
        <v>0</v>
      </c>
    </row>
    <row r="91" spans="1:11" ht="24.6">
      <c r="A91" s="169" t="s">
        <v>22</v>
      </c>
      <c r="B91" s="246">
        <f>ช่องคีย์!L28</f>
        <v>419</v>
      </c>
      <c r="C91" s="246">
        <f>ช่องคีย์!M28</f>
        <v>0</v>
      </c>
      <c r="D91" s="246">
        <f>ช่องคีย์!N28</f>
        <v>0</v>
      </c>
      <c r="E91" s="246">
        <f>ช่องคีย์!O28</f>
        <v>0</v>
      </c>
      <c r="F91" s="246">
        <f>ช่องคีย์!P28</f>
        <v>0</v>
      </c>
      <c r="G91" s="246">
        <f>ช่องคีย์!Q28</f>
        <v>0</v>
      </c>
      <c r="H91" s="246">
        <f>ช่องคีย์!R28</f>
        <v>0</v>
      </c>
      <c r="I91" s="246">
        <f>ช่องคีย์!S28</f>
        <v>419</v>
      </c>
      <c r="J91" s="246">
        <f>ช่องคีย์!T28</f>
        <v>30</v>
      </c>
      <c r="K91" s="247">
        <f t="shared" si="6"/>
        <v>0</v>
      </c>
    </row>
    <row r="92" spans="1:11" ht="24.6">
      <c r="A92" s="169" t="s">
        <v>263</v>
      </c>
      <c r="B92" s="246"/>
      <c r="C92" s="246"/>
      <c r="D92" s="246"/>
      <c r="E92" s="246"/>
      <c r="F92" s="246"/>
      <c r="G92" s="246"/>
      <c r="H92" s="246"/>
      <c r="I92" s="246"/>
      <c r="J92" s="246"/>
      <c r="K92" s="247">
        <f t="shared" si="6"/>
        <v>0</v>
      </c>
    </row>
    <row r="93" spans="1:11" ht="24.6">
      <c r="A93" s="169" t="s">
        <v>267</v>
      </c>
      <c r="B93" s="246">
        <f>ช่องคีย์!AF28</f>
        <v>0</v>
      </c>
      <c r="C93" s="246">
        <f>ช่องคีย์!AG28</f>
        <v>0</v>
      </c>
      <c r="D93" s="246">
        <f>ช่องคีย์!AH28</f>
        <v>0</v>
      </c>
      <c r="E93" s="246">
        <f>ช่องคีย์!AI28</f>
        <v>0</v>
      </c>
      <c r="F93" s="246">
        <f>ช่องคีย์!AJ28</f>
        <v>0</v>
      </c>
      <c r="G93" s="246">
        <f>ช่องคีย์!AK28</f>
        <v>0</v>
      </c>
      <c r="H93" s="246">
        <f>ช่องคีย์!AL28</f>
        <v>0</v>
      </c>
      <c r="I93" s="246">
        <f>ช่องคีย์!AM28</f>
        <v>0</v>
      </c>
      <c r="J93" s="169"/>
      <c r="K93" s="247">
        <f t="shared" si="6"/>
        <v>0</v>
      </c>
    </row>
    <row r="94" spans="1:11" ht="24.6">
      <c r="A94" s="169" t="s">
        <v>268</v>
      </c>
      <c r="B94" s="246">
        <f>ช่องคีย์!DC28</f>
        <v>0</v>
      </c>
      <c r="C94" s="246">
        <f>ช่องคีย์!DD28</f>
        <v>0</v>
      </c>
      <c r="D94" s="246">
        <f>ช่องคีย์!DE28</f>
        <v>0</v>
      </c>
      <c r="E94" s="246">
        <f>ช่องคีย์!DF28</f>
        <v>0</v>
      </c>
      <c r="F94" s="246">
        <f>ช่องคีย์!DG28</f>
        <v>0</v>
      </c>
      <c r="G94" s="246">
        <f>ช่องคีย์!DH28</f>
        <v>0</v>
      </c>
      <c r="H94" s="246">
        <f>ช่องคีย์!DI28</f>
        <v>0</v>
      </c>
      <c r="I94" s="246">
        <f>ช่องคีย์!DJ28</f>
        <v>0</v>
      </c>
      <c r="J94" s="246">
        <f>ช่องคีย์!DK28</f>
        <v>0</v>
      </c>
      <c r="K94" s="247">
        <f t="shared" si="6"/>
        <v>0</v>
      </c>
    </row>
    <row r="95" spans="1:11" ht="24.6">
      <c r="A95" s="169" t="s">
        <v>188</v>
      </c>
      <c r="B95" s="246">
        <f>ช่องคีย์!AP28</f>
        <v>0</v>
      </c>
      <c r="C95" s="246">
        <f>ช่องคีย์!AQ28</f>
        <v>0</v>
      </c>
      <c r="D95" s="246">
        <f>ช่องคีย์!AR28</f>
        <v>0</v>
      </c>
      <c r="E95" s="246">
        <f>ช่องคีย์!AS28</f>
        <v>0</v>
      </c>
      <c r="F95" s="246">
        <f>ช่องคีย์!AT28</f>
        <v>0</v>
      </c>
      <c r="G95" s="246">
        <f>ช่องคีย์!AU28</f>
        <v>0</v>
      </c>
      <c r="H95" s="246">
        <f>ช่องคีย์!AV28</f>
        <v>0</v>
      </c>
      <c r="I95" s="246">
        <f>ช่องคีย์!AW28</f>
        <v>0</v>
      </c>
      <c r="J95" s="169"/>
      <c r="K95" s="247">
        <f t="shared" si="6"/>
        <v>0</v>
      </c>
    </row>
    <row r="96" spans="1:11" ht="24.6">
      <c r="A96" s="169" t="s">
        <v>244</v>
      </c>
      <c r="B96" s="246">
        <f>ช่องคีย์!V28</f>
        <v>0</v>
      </c>
      <c r="C96" s="246">
        <f>ช่องคีย์!W28</f>
        <v>0</v>
      </c>
      <c r="D96" s="246">
        <f>ช่องคีย์!X28</f>
        <v>0</v>
      </c>
      <c r="E96" s="246">
        <f>ช่องคีย์!Y28</f>
        <v>0</v>
      </c>
      <c r="F96" s="246">
        <f>ช่องคีย์!Z28</f>
        <v>0</v>
      </c>
      <c r="G96" s="246">
        <f>ช่องคีย์!AA28</f>
        <v>0</v>
      </c>
      <c r="H96" s="246">
        <f>ช่องคีย์!AB28</f>
        <v>0</v>
      </c>
      <c r="I96" s="246">
        <f>ช่องคีย์!AC28</f>
        <v>0</v>
      </c>
      <c r="J96" s="246">
        <f>ช่องคีย์!AD28</f>
        <v>0</v>
      </c>
      <c r="K96" s="247">
        <f t="shared" si="6"/>
        <v>0</v>
      </c>
    </row>
    <row r="97" spans="1:11" ht="24.6">
      <c r="A97" s="169" t="s">
        <v>246</v>
      </c>
      <c r="B97" s="246">
        <f>ช่องคีย์!CS28</f>
        <v>0</v>
      </c>
      <c r="C97" s="246">
        <f>ช่องคีย์!CT28</f>
        <v>0</v>
      </c>
      <c r="D97" s="246">
        <f>ช่องคีย์!CU28</f>
        <v>0</v>
      </c>
      <c r="E97" s="246">
        <f>ช่องคีย์!CV28</f>
        <v>0</v>
      </c>
      <c r="F97" s="246">
        <f>ช่องคีย์!CW28</f>
        <v>0</v>
      </c>
      <c r="G97" s="246">
        <f>ช่องคีย์!CX28</f>
        <v>0</v>
      </c>
      <c r="H97" s="246">
        <f>ช่องคีย์!CY28</f>
        <v>0</v>
      </c>
      <c r="I97" s="246">
        <f>ช่องคีย์!CZ28</f>
        <v>0</v>
      </c>
      <c r="J97" s="246">
        <f>ช่องคีย์!DA28</f>
        <v>0</v>
      </c>
      <c r="K97" s="247">
        <f t="shared" si="6"/>
        <v>0</v>
      </c>
    </row>
    <row r="98" spans="1:11" ht="24.6">
      <c r="A98" s="169" t="s">
        <v>26</v>
      </c>
      <c r="B98" s="246">
        <f>ช่องคีย์!DM28</f>
        <v>0</v>
      </c>
      <c r="C98" s="246">
        <f>ช่องคีย์!DN28</f>
        <v>0</v>
      </c>
      <c r="D98" s="246">
        <f>ช่องคีย์!DO28</f>
        <v>0</v>
      </c>
      <c r="E98" s="246">
        <f>ช่องคีย์!DP28</f>
        <v>0</v>
      </c>
      <c r="F98" s="246">
        <f>ช่องคีย์!DQ28</f>
        <v>0</v>
      </c>
      <c r="G98" s="246">
        <f>ช่องคีย์!DR28</f>
        <v>0</v>
      </c>
      <c r="H98" s="246">
        <f>ช่องคีย์!DS28</f>
        <v>0</v>
      </c>
      <c r="I98" s="246">
        <f>ช่องคีย์!DT28</f>
        <v>0</v>
      </c>
      <c r="J98" s="246">
        <f>ช่องคีย์!DU28</f>
        <v>0</v>
      </c>
      <c r="K98" s="247">
        <f t="shared" si="6"/>
        <v>0</v>
      </c>
    </row>
    <row r="99" spans="1:11" ht="24.6">
      <c r="A99" s="169" t="s">
        <v>27</v>
      </c>
      <c r="B99" s="246">
        <f>ช่องคีย์!AZ28</f>
        <v>0</v>
      </c>
      <c r="C99" s="246">
        <f>ช่องคีย์!BA28</f>
        <v>0</v>
      </c>
      <c r="D99" s="246">
        <f>ช่องคีย์!BB28</f>
        <v>0</v>
      </c>
      <c r="E99" s="246">
        <f>ช่องคีย์!BC28</f>
        <v>0</v>
      </c>
      <c r="F99" s="246">
        <f>ช่องคีย์!BD28</f>
        <v>0</v>
      </c>
      <c r="G99" s="246">
        <f>ช่องคีย์!BE28</f>
        <v>0</v>
      </c>
      <c r="H99" s="246">
        <f>ช่องคีย์!BF28</f>
        <v>2800</v>
      </c>
      <c r="I99" s="246">
        <f>ช่องคีย์!BG28</f>
        <v>0</v>
      </c>
      <c r="J99" s="246">
        <f>ช่องคีย์!BH28</f>
        <v>0</v>
      </c>
      <c r="K99" s="247">
        <f t="shared" si="6"/>
        <v>0</v>
      </c>
    </row>
    <row r="100" spans="1:11" ht="24.6">
      <c r="A100" s="169" t="s">
        <v>28</v>
      </c>
      <c r="B100" s="246">
        <v>0</v>
      </c>
      <c r="C100" s="246">
        <f>ช่องคีย์!W28</f>
        <v>0</v>
      </c>
      <c r="D100" s="246">
        <f>ช่องคีย์!X28</f>
        <v>0</v>
      </c>
      <c r="E100" s="246">
        <f>ช่องคีย์!Y28</f>
        <v>0</v>
      </c>
      <c r="F100" s="246">
        <f>ช่องคีย์!Z28</f>
        <v>0</v>
      </c>
      <c r="G100" s="246">
        <v>0</v>
      </c>
      <c r="H100" s="246">
        <v>0</v>
      </c>
      <c r="I100" s="246">
        <f>ช่องคีย์!AC28</f>
        <v>0</v>
      </c>
      <c r="J100" s="169"/>
      <c r="K100" s="247">
        <f t="shared" si="6"/>
        <v>0</v>
      </c>
    </row>
    <row r="101" spans="1:11" ht="24.6">
      <c r="A101" s="169" t="s">
        <v>29</v>
      </c>
      <c r="B101" s="246">
        <f>ช่องคีย์!DW28</f>
        <v>0</v>
      </c>
      <c r="C101" s="246">
        <f>ช่องคีย์!DX28</f>
        <v>0</v>
      </c>
      <c r="D101" s="246">
        <f>ช่องคีย์!DY28</f>
        <v>0</v>
      </c>
      <c r="E101" s="246">
        <f>ช่องคีย์!DZ28</f>
        <v>0</v>
      </c>
      <c r="F101" s="246">
        <f>ช่องคีย์!EA28</f>
        <v>0</v>
      </c>
      <c r="G101" s="246">
        <f>ช่องคีย์!EB28</f>
        <v>0</v>
      </c>
      <c r="H101" s="246">
        <f>ช่องคีย์!EC28</f>
        <v>0</v>
      </c>
      <c r="I101" s="246">
        <f>ช่องคีย์!ED28</f>
        <v>0</v>
      </c>
      <c r="J101" s="246">
        <f>ช่องคีย์!EE28</f>
        <v>0</v>
      </c>
      <c r="K101" s="247">
        <f t="shared" si="6"/>
        <v>0</v>
      </c>
    </row>
    <row r="102" spans="1:11" ht="24.6">
      <c r="A102" s="169" t="s">
        <v>30</v>
      </c>
      <c r="B102" s="246"/>
      <c r="C102" s="246"/>
      <c r="D102" s="246"/>
      <c r="E102" s="246"/>
      <c r="F102" s="246"/>
      <c r="G102" s="246"/>
      <c r="H102" s="246"/>
      <c r="I102" s="246"/>
      <c r="J102" s="169"/>
      <c r="K102" s="247">
        <f t="shared" si="6"/>
        <v>0</v>
      </c>
    </row>
    <row r="103" spans="1:11" ht="24.6">
      <c r="A103" s="169" t="s">
        <v>327</v>
      </c>
      <c r="B103" s="246">
        <f>ช่องคีย์!CI28</f>
        <v>0</v>
      </c>
      <c r="C103" s="414">
        <f>ช่องคีย์!CJ28</f>
        <v>0</v>
      </c>
      <c r="D103" s="246">
        <f>ช่องคีย์!CK28</f>
        <v>0</v>
      </c>
      <c r="E103" s="246">
        <f>ช่องคีย์!CL28</f>
        <v>0</v>
      </c>
      <c r="F103" s="246">
        <f>ช่องคีย์!CM28</f>
        <v>0</v>
      </c>
      <c r="G103" s="246">
        <f>ช่องคีย์!CN28</f>
        <v>0</v>
      </c>
      <c r="H103" s="246">
        <f>ช่องคีย์!CO28</f>
        <v>0</v>
      </c>
      <c r="I103" s="414">
        <f>ช่องคีย์!CP28</f>
        <v>0</v>
      </c>
      <c r="J103" s="246">
        <f>ช่องคีย์!CQ28</f>
        <v>0</v>
      </c>
      <c r="K103" s="247">
        <f t="shared" si="6"/>
        <v>0</v>
      </c>
    </row>
    <row r="104" spans="1:11" ht="24.6">
      <c r="A104" s="241" t="s">
        <v>32</v>
      </c>
      <c r="B104" s="246">
        <f t="shared" ref="B104:G104" si="7">SUM(B88:B103)</f>
        <v>419</v>
      </c>
      <c r="C104" s="246">
        <f t="shared" si="7"/>
        <v>0</v>
      </c>
      <c r="D104" s="246">
        <f t="shared" si="7"/>
        <v>0</v>
      </c>
      <c r="E104" s="246">
        <f t="shared" si="7"/>
        <v>0</v>
      </c>
      <c r="F104" s="246">
        <f t="shared" si="7"/>
        <v>0</v>
      </c>
      <c r="G104" s="246">
        <f t="shared" si="7"/>
        <v>0</v>
      </c>
      <c r="H104" s="246"/>
      <c r="I104" s="246">
        <f>SUM(I88:I103)</f>
        <v>419</v>
      </c>
      <c r="J104" s="169">
        <f>SUM(J88:J103)</f>
        <v>30</v>
      </c>
      <c r="K104" s="248"/>
    </row>
    <row r="105" spans="1:11" ht="24.6">
      <c r="A105" s="222"/>
      <c r="B105" s="222"/>
      <c r="C105" s="222"/>
      <c r="D105" s="222"/>
      <c r="E105" s="222"/>
      <c r="F105" s="222"/>
      <c r="G105" s="222"/>
      <c r="H105" s="222"/>
      <c r="I105" s="222"/>
    </row>
    <row r="106" spans="1:11" ht="24.6">
      <c r="A106" s="1267" t="s">
        <v>370</v>
      </c>
      <c r="B106" s="1267"/>
      <c r="C106" s="1267"/>
      <c r="D106" s="1267"/>
      <c r="E106" s="1267"/>
      <c r="F106" s="1267"/>
      <c r="G106" s="1267"/>
      <c r="H106" s="1267"/>
      <c r="I106" s="1267"/>
    </row>
    <row r="107" spans="1:11" ht="24.6">
      <c r="A107" s="1267" t="s">
        <v>374</v>
      </c>
      <c r="B107" s="1267"/>
      <c r="C107" s="1267"/>
      <c r="D107" s="1267"/>
      <c r="E107" s="1267"/>
      <c r="F107" s="1267"/>
      <c r="G107" s="1267"/>
      <c r="H107" s="1267"/>
      <c r="I107" s="1267"/>
    </row>
    <row r="108" spans="1:11" ht="24.6">
      <c r="A108" s="1268" t="s">
        <v>74</v>
      </c>
      <c r="B108" s="1268"/>
      <c r="C108" s="1268"/>
      <c r="D108" s="1268"/>
      <c r="E108" s="1268"/>
      <c r="F108" s="1268"/>
      <c r="G108" s="1268"/>
      <c r="H108" s="1268"/>
      <c r="I108" s="1268"/>
    </row>
    <row r="109" spans="1:11" ht="24.6">
      <c r="A109" s="243" t="s">
        <v>1</v>
      </c>
      <c r="B109" s="243" t="s">
        <v>2</v>
      </c>
      <c r="C109" s="1269" t="s">
        <v>3</v>
      </c>
      <c r="D109" s="1270"/>
      <c r="E109" s="1270"/>
      <c r="F109" s="1270"/>
      <c r="G109" s="1270"/>
      <c r="H109" s="1271"/>
      <c r="I109" s="238"/>
      <c r="J109" s="238" t="s">
        <v>202</v>
      </c>
      <c r="K109" s="239"/>
    </row>
    <row r="110" spans="1:11" ht="24.6">
      <c r="A110" s="244"/>
      <c r="B110" s="166" t="s">
        <v>4</v>
      </c>
      <c r="C110" s="166" t="s">
        <v>5</v>
      </c>
      <c r="D110" s="166" t="s">
        <v>6</v>
      </c>
      <c r="E110" s="166" t="s">
        <v>7</v>
      </c>
      <c r="F110" s="166" t="s">
        <v>8</v>
      </c>
      <c r="G110" s="166" t="s">
        <v>9</v>
      </c>
      <c r="H110" s="166" t="s">
        <v>10</v>
      </c>
      <c r="I110" s="244" t="s">
        <v>11</v>
      </c>
      <c r="J110" s="166" t="s">
        <v>203</v>
      </c>
      <c r="K110" s="244" t="s">
        <v>204</v>
      </c>
    </row>
    <row r="111" spans="1:11" ht="24.6">
      <c r="A111" s="244"/>
      <c r="B111" s="166" t="s">
        <v>12</v>
      </c>
      <c r="C111" s="166" t="s">
        <v>13</v>
      </c>
      <c r="D111" s="166" t="s">
        <v>14</v>
      </c>
      <c r="E111" s="166" t="s">
        <v>15</v>
      </c>
      <c r="F111" s="166" t="s">
        <v>16</v>
      </c>
      <c r="G111" s="166" t="s">
        <v>17</v>
      </c>
      <c r="H111" s="166" t="s">
        <v>18</v>
      </c>
      <c r="I111" s="244" t="s">
        <v>19</v>
      </c>
      <c r="J111" s="165"/>
      <c r="K111" s="165"/>
    </row>
    <row r="112" spans="1:11" ht="24.6">
      <c r="A112" s="245"/>
      <c r="B112" s="245"/>
      <c r="C112" s="168" t="s">
        <v>12</v>
      </c>
      <c r="D112" s="168" t="s">
        <v>12</v>
      </c>
      <c r="E112" s="168" t="s">
        <v>12</v>
      </c>
      <c r="F112" s="168" t="s">
        <v>12</v>
      </c>
      <c r="G112" s="168" t="s">
        <v>12</v>
      </c>
      <c r="H112" s="168" t="s">
        <v>20</v>
      </c>
      <c r="I112" s="245"/>
      <c r="J112" s="167"/>
      <c r="K112" s="167"/>
    </row>
    <row r="113" spans="1:11" ht="24.6">
      <c r="A113" s="169" t="s">
        <v>21</v>
      </c>
      <c r="B113" s="246">
        <f>ช่องคีย์!B29</f>
        <v>0</v>
      </c>
      <c r="C113" s="246">
        <f>ช่องคีย์!C29</f>
        <v>0</v>
      </c>
      <c r="D113" s="246">
        <f>ช่องคีย์!D29</f>
        <v>0</v>
      </c>
      <c r="E113" s="246">
        <f>ช่องคีย์!E29</f>
        <v>0</v>
      </c>
      <c r="F113" s="246">
        <f>ช่องคีย์!F29</f>
        <v>0</v>
      </c>
      <c r="G113" s="246">
        <f>ช่องคีย์!G29</f>
        <v>0</v>
      </c>
      <c r="H113" s="246">
        <f>ช่องคีย์!H29</f>
        <v>602</v>
      </c>
      <c r="I113" s="246">
        <f>ช่องคีย์!I29</f>
        <v>0</v>
      </c>
      <c r="J113" s="246">
        <f>ช่องคีย์!J29</f>
        <v>0</v>
      </c>
      <c r="K113" s="247">
        <f>+G113*H113</f>
        <v>0</v>
      </c>
    </row>
    <row r="114" spans="1:11" ht="24.6">
      <c r="A114" s="169" t="s">
        <v>261</v>
      </c>
      <c r="B114" s="246">
        <f>ช่องคีย์!CI29</f>
        <v>0</v>
      </c>
      <c r="C114" s="246">
        <f>ช่องคีย์!CJ29</f>
        <v>0</v>
      </c>
      <c r="D114" s="246">
        <f>ช่องคีย์!CK29</f>
        <v>0</v>
      </c>
      <c r="E114" s="246">
        <f>ช่องคีย์!CL29</f>
        <v>0</v>
      </c>
      <c r="F114" s="246">
        <f>ช่องคีย์!CM29</f>
        <v>0</v>
      </c>
      <c r="G114" s="246">
        <f>ช่องคีย์!CN29</f>
        <v>0</v>
      </c>
      <c r="H114" s="246">
        <f>ช่องคีย์!CO29</f>
        <v>0</v>
      </c>
      <c r="I114" s="246">
        <f>ช่องคีย์!CP29</f>
        <v>0</v>
      </c>
      <c r="J114" s="246">
        <f>ช่องคีย์!CQ29</f>
        <v>0</v>
      </c>
      <c r="K114" s="247">
        <f t="shared" ref="K114:K128" si="8">+G114*H114</f>
        <v>0</v>
      </c>
    </row>
    <row r="115" spans="1:11" ht="24.6">
      <c r="A115" s="169" t="s">
        <v>262</v>
      </c>
      <c r="B115" s="246">
        <f>ช่องคีย์!CS29</f>
        <v>0</v>
      </c>
      <c r="C115" s="246">
        <f>ช่องคีย์!CT29</f>
        <v>0</v>
      </c>
      <c r="D115" s="246">
        <f>ช่องคีย์!CU29</f>
        <v>0</v>
      </c>
      <c r="E115" s="246">
        <f>ช่องคีย์!CV29</f>
        <v>0</v>
      </c>
      <c r="F115" s="246">
        <f>ช่องคีย์!CW29</f>
        <v>0</v>
      </c>
      <c r="G115" s="246">
        <f>ช่องคีย์!CX29</f>
        <v>0</v>
      </c>
      <c r="H115" s="246">
        <f>ช่องคีย์!CY29</f>
        <v>0</v>
      </c>
      <c r="I115" s="246">
        <f>ช่องคีย์!CZ29</f>
        <v>0</v>
      </c>
      <c r="J115" s="246">
        <f>ช่องคีย์!DA29</f>
        <v>0</v>
      </c>
      <c r="K115" s="247">
        <f t="shared" si="8"/>
        <v>0</v>
      </c>
    </row>
    <row r="116" spans="1:11" ht="24.6">
      <c r="A116" s="169" t="s">
        <v>22</v>
      </c>
      <c r="B116" s="246">
        <f>ช่องคีย์!L29</f>
        <v>167</v>
      </c>
      <c r="C116" s="246">
        <f>ช่องคีย์!M29</f>
        <v>0</v>
      </c>
      <c r="D116" s="246">
        <f>ช่องคีย์!N29</f>
        <v>0</v>
      </c>
      <c r="E116" s="246">
        <f>ช่องคีย์!O29</f>
        <v>0</v>
      </c>
      <c r="F116" s="246">
        <f>ช่องคีย์!P29</f>
        <v>0</v>
      </c>
      <c r="G116" s="246">
        <f>ช่องคีย์!Q29</f>
        <v>0</v>
      </c>
      <c r="H116" s="246">
        <f>ช่องคีย์!R29</f>
        <v>0</v>
      </c>
      <c r="I116" s="246">
        <f>ช่องคีย์!S29</f>
        <v>167</v>
      </c>
      <c r="J116" s="246">
        <f>ช่องคีย์!T29</f>
        <v>12</v>
      </c>
      <c r="K116" s="247">
        <f t="shared" si="8"/>
        <v>0</v>
      </c>
    </row>
    <row r="117" spans="1:11" ht="24.6">
      <c r="A117" s="169" t="s">
        <v>263</v>
      </c>
      <c r="B117" s="246"/>
      <c r="C117" s="246"/>
      <c r="D117" s="246"/>
      <c r="E117" s="246"/>
      <c r="F117" s="246"/>
      <c r="G117" s="246"/>
      <c r="H117" s="246"/>
      <c r="I117" s="246"/>
      <c r="J117" s="246"/>
      <c r="K117" s="247">
        <f t="shared" si="8"/>
        <v>0</v>
      </c>
    </row>
    <row r="118" spans="1:11" ht="24.6">
      <c r="A118" s="169" t="s">
        <v>267</v>
      </c>
      <c r="B118" s="246">
        <f>ช่องคีย์!AF29</f>
        <v>0</v>
      </c>
      <c r="C118" s="246">
        <f>ช่องคีย์!AG29</f>
        <v>0</v>
      </c>
      <c r="D118" s="246">
        <f>ช่องคีย์!AH29</f>
        <v>0</v>
      </c>
      <c r="E118" s="246">
        <f>ช่องคีย์!AI29</f>
        <v>0</v>
      </c>
      <c r="F118" s="246">
        <f>ช่องคีย์!AJ29</f>
        <v>0</v>
      </c>
      <c r="G118" s="246">
        <f>ช่องคีย์!AK29</f>
        <v>0</v>
      </c>
      <c r="H118" s="246">
        <f>ช่องคีย์!AL29</f>
        <v>0</v>
      </c>
      <c r="I118" s="246">
        <f>ช่องคีย์!AM29</f>
        <v>0</v>
      </c>
      <c r="J118" s="169"/>
      <c r="K118" s="247">
        <f t="shared" si="8"/>
        <v>0</v>
      </c>
    </row>
    <row r="119" spans="1:11" ht="24.6">
      <c r="A119" s="169" t="s">
        <v>268</v>
      </c>
      <c r="B119" s="246">
        <f>ช่องคีย์!DC29</f>
        <v>0</v>
      </c>
      <c r="C119" s="246">
        <f>ช่องคีย์!DD29</f>
        <v>0</v>
      </c>
      <c r="D119" s="246">
        <f>ช่องคีย์!DE29</f>
        <v>0</v>
      </c>
      <c r="E119" s="246">
        <f>ช่องคีย์!DF29</f>
        <v>0</v>
      </c>
      <c r="F119" s="246">
        <f>ช่องคีย์!DG29</f>
        <v>0</v>
      </c>
      <c r="G119" s="246">
        <f>ช่องคีย์!DH29</f>
        <v>0</v>
      </c>
      <c r="H119" s="246">
        <f>ช่องคีย์!DI29</f>
        <v>0</v>
      </c>
      <c r="I119" s="246">
        <f>ช่องคีย์!DJ29</f>
        <v>0</v>
      </c>
      <c r="J119" s="246">
        <f>ช่องคีย์!DK29</f>
        <v>0</v>
      </c>
      <c r="K119" s="247">
        <f t="shared" si="8"/>
        <v>0</v>
      </c>
    </row>
    <row r="120" spans="1:11" ht="24.6">
      <c r="A120" s="169" t="s">
        <v>188</v>
      </c>
      <c r="B120" s="246">
        <f>ช่องคีย์!AP29</f>
        <v>0</v>
      </c>
      <c r="C120" s="246">
        <f>ช่องคีย์!AQ29</f>
        <v>0</v>
      </c>
      <c r="D120" s="246">
        <f>ช่องคีย์!AR29</f>
        <v>0</v>
      </c>
      <c r="E120" s="246">
        <f>ช่องคีย์!AS29</f>
        <v>0</v>
      </c>
      <c r="F120" s="246">
        <f>ช่องคีย์!AT29</f>
        <v>0</v>
      </c>
      <c r="G120" s="246">
        <f>ช่องคีย์!AU29</f>
        <v>0</v>
      </c>
      <c r="H120" s="246">
        <f>ช่องคีย์!AV29</f>
        <v>0</v>
      </c>
      <c r="I120" s="246">
        <f>ช่องคีย์!AW29</f>
        <v>0</v>
      </c>
      <c r="J120" s="246">
        <f>ช่องคีย์!AX29</f>
        <v>0</v>
      </c>
      <c r="K120" s="247">
        <f t="shared" si="8"/>
        <v>0</v>
      </c>
    </row>
    <row r="121" spans="1:11" ht="24.6">
      <c r="A121" s="169" t="s">
        <v>244</v>
      </c>
      <c r="B121" s="246">
        <f>ช่องคีย์!V29</f>
        <v>0</v>
      </c>
      <c r="C121" s="246">
        <f>ช่องคีย์!W29</f>
        <v>0</v>
      </c>
      <c r="D121" s="246">
        <f>ช่องคีย์!X29</f>
        <v>0</v>
      </c>
      <c r="E121" s="246">
        <f>ช่องคีย์!Y29</f>
        <v>0</v>
      </c>
      <c r="F121" s="246">
        <f>ช่องคีย์!Z29</f>
        <v>0</v>
      </c>
      <c r="G121" s="246">
        <f>ช่องคีย์!AA29</f>
        <v>0</v>
      </c>
      <c r="H121" s="246">
        <f>ช่องคีย์!AB29</f>
        <v>0</v>
      </c>
      <c r="I121" s="246">
        <f>ช่องคีย์!AC29</f>
        <v>0</v>
      </c>
      <c r="J121" s="246">
        <f>ช่องคีย์!AD29</f>
        <v>0</v>
      </c>
      <c r="K121" s="247">
        <f t="shared" si="8"/>
        <v>0</v>
      </c>
    </row>
    <row r="122" spans="1:11" ht="24.6">
      <c r="A122" s="169" t="s">
        <v>246</v>
      </c>
      <c r="B122" s="246">
        <f>ช่องคีย์!CS29</f>
        <v>0</v>
      </c>
      <c r="C122" s="246">
        <f>ช่องคีย์!CT29</f>
        <v>0</v>
      </c>
      <c r="D122" s="246">
        <f>ช่องคีย์!CU29</f>
        <v>0</v>
      </c>
      <c r="E122" s="246">
        <f>ช่องคีย์!CV29</f>
        <v>0</v>
      </c>
      <c r="F122" s="246">
        <f>ช่องคีย์!CW29</f>
        <v>0</v>
      </c>
      <c r="G122" s="246">
        <f>ช่องคีย์!CX29</f>
        <v>0</v>
      </c>
      <c r="H122" s="246">
        <f>ช่องคีย์!CY29</f>
        <v>0</v>
      </c>
      <c r="I122" s="246">
        <f>ช่องคีย์!CZ29</f>
        <v>0</v>
      </c>
      <c r="J122" s="246">
        <f>ช่องคีย์!DA29</f>
        <v>0</v>
      </c>
      <c r="K122" s="247">
        <f t="shared" si="8"/>
        <v>0</v>
      </c>
    </row>
    <row r="123" spans="1:11" ht="24.6">
      <c r="A123" s="169" t="s">
        <v>26</v>
      </c>
      <c r="B123" s="246">
        <f>ช่องคีย์!DM29</f>
        <v>0</v>
      </c>
      <c r="C123" s="246">
        <f>ช่องคีย์!DN29</f>
        <v>0</v>
      </c>
      <c r="D123" s="246">
        <f>ช่องคีย์!DO29</f>
        <v>0</v>
      </c>
      <c r="E123" s="246">
        <f>ช่องคีย์!DP29</f>
        <v>0</v>
      </c>
      <c r="F123" s="246">
        <f>ช่องคีย์!DQ29</f>
        <v>0</v>
      </c>
      <c r="G123" s="246">
        <f>ช่องคีย์!DR29</f>
        <v>0</v>
      </c>
      <c r="H123" s="246">
        <f>ช่องคีย์!DS29</f>
        <v>0</v>
      </c>
      <c r="I123" s="246">
        <f>ช่องคีย์!DT29</f>
        <v>0</v>
      </c>
      <c r="J123" s="246">
        <f>ช่องคีย์!DU29</f>
        <v>0</v>
      </c>
      <c r="K123" s="247">
        <f t="shared" si="8"/>
        <v>0</v>
      </c>
    </row>
    <row r="124" spans="1:11" ht="24.6">
      <c r="A124" s="169" t="s">
        <v>27</v>
      </c>
      <c r="B124" s="246">
        <f>ช่องคีย์!AZ29</f>
        <v>5</v>
      </c>
      <c r="C124" s="246">
        <f>ช่องคีย์!BA29</f>
        <v>0</v>
      </c>
      <c r="D124" s="246">
        <f>ช่องคีย์!BB29</f>
        <v>0</v>
      </c>
      <c r="E124" s="246">
        <f>ช่องคีย์!BC29</f>
        <v>0</v>
      </c>
      <c r="F124" s="246">
        <f>ช่องคีย์!BD29</f>
        <v>0</v>
      </c>
      <c r="G124" s="246">
        <f>ช่องคีย์!BE29</f>
        <v>0</v>
      </c>
      <c r="H124" s="246">
        <f>ช่องคีย์!BF29</f>
        <v>2800</v>
      </c>
      <c r="I124" s="246">
        <f>ช่องคีย์!BG29</f>
        <v>5</v>
      </c>
      <c r="J124" s="246">
        <f>ช่องคีย์!BH29</f>
        <v>1</v>
      </c>
      <c r="K124" s="247">
        <f t="shared" si="8"/>
        <v>0</v>
      </c>
    </row>
    <row r="125" spans="1:11" ht="24.6">
      <c r="A125" s="169" t="s">
        <v>28</v>
      </c>
      <c r="B125" s="246">
        <f>ช่องคีย์!BJ29</f>
        <v>0</v>
      </c>
      <c r="C125" s="246">
        <f>ช่องคีย์!BK29</f>
        <v>0</v>
      </c>
      <c r="D125" s="246">
        <f>ช่องคีย์!BL29</f>
        <v>0</v>
      </c>
      <c r="E125" s="246">
        <f>ช่องคีย์!BM29</f>
        <v>0</v>
      </c>
      <c r="F125" s="246">
        <f>ช่องคีย์!BN29</f>
        <v>0</v>
      </c>
      <c r="G125" s="246">
        <f>ช่องคีย์!BO29</f>
        <v>0</v>
      </c>
      <c r="H125" s="246">
        <f>ช่องคีย์!BP29</f>
        <v>0</v>
      </c>
      <c r="I125" s="246">
        <f>ช่องคีย์!BV29</f>
        <v>0</v>
      </c>
      <c r="J125" s="169"/>
      <c r="K125" s="247">
        <f t="shared" si="8"/>
        <v>0</v>
      </c>
    </row>
    <row r="126" spans="1:11" ht="24.6">
      <c r="A126" s="169" t="s">
        <v>29</v>
      </c>
      <c r="B126" s="246">
        <f>ช่องคีย์!DW29</f>
        <v>0</v>
      </c>
      <c r="C126" s="246">
        <f>ช่องคีย์!DX29</f>
        <v>0</v>
      </c>
      <c r="D126" s="246">
        <f>ช่องคีย์!DY29</f>
        <v>0</v>
      </c>
      <c r="E126" s="246">
        <f>ช่องคีย์!DZ29</f>
        <v>0</v>
      </c>
      <c r="F126" s="246">
        <f>ช่องคีย์!EA29</f>
        <v>0</v>
      </c>
      <c r="G126" s="246">
        <f>ช่องคีย์!EB29</f>
        <v>0</v>
      </c>
      <c r="H126" s="246">
        <f>ช่องคีย์!EC29</f>
        <v>0</v>
      </c>
      <c r="I126" s="246">
        <f>ช่องคีย์!ED29</f>
        <v>0</v>
      </c>
      <c r="J126" s="246">
        <f>ช่องคีย์!EE29</f>
        <v>0</v>
      </c>
      <c r="K126" s="247">
        <f t="shared" si="8"/>
        <v>0</v>
      </c>
    </row>
    <row r="127" spans="1:11" ht="24.6">
      <c r="A127" s="169" t="s">
        <v>30</v>
      </c>
      <c r="B127" s="246"/>
      <c r="C127" s="246"/>
      <c r="D127" s="246"/>
      <c r="E127" s="246"/>
      <c r="F127" s="246"/>
      <c r="G127" s="246"/>
      <c r="H127" s="246"/>
      <c r="I127" s="246"/>
      <c r="J127" s="169"/>
      <c r="K127" s="247">
        <f t="shared" si="8"/>
        <v>0</v>
      </c>
    </row>
    <row r="128" spans="1:11" ht="24.6">
      <c r="A128" s="169" t="s">
        <v>327</v>
      </c>
      <c r="B128" s="246">
        <f>ช่องคีย์!CI29</f>
        <v>0</v>
      </c>
      <c r="C128" s="414">
        <f>ช่องคีย์!CJ29</f>
        <v>0</v>
      </c>
      <c r="D128" s="246">
        <f>ช่องคีย์!CK29</f>
        <v>0</v>
      </c>
      <c r="E128" s="246">
        <f>ช่องคีย์!CL29</f>
        <v>0</v>
      </c>
      <c r="F128" s="246">
        <f>ช่องคีย์!CM29</f>
        <v>0</v>
      </c>
      <c r="G128" s="246">
        <f>ช่องคีย์!CN29</f>
        <v>0</v>
      </c>
      <c r="H128" s="246">
        <f>ช่องคีย์!CO29</f>
        <v>0</v>
      </c>
      <c r="I128" s="414">
        <f>ช่องคีย์!CP29</f>
        <v>0</v>
      </c>
      <c r="J128" s="246">
        <f>ช่องคีย์!CQ29</f>
        <v>0</v>
      </c>
      <c r="K128" s="247">
        <f t="shared" si="8"/>
        <v>0</v>
      </c>
    </row>
    <row r="129" spans="1:11" ht="24.6">
      <c r="A129" s="241" t="s">
        <v>32</v>
      </c>
      <c r="B129" s="246">
        <f t="shared" ref="B129:G129" si="9">SUM(B113:B128)</f>
        <v>172</v>
      </c>
      <c r="C129" s="246">
        <f t="shared" si="9"/>
        <v>0</v>
      </c>
      <c r="D129" s="246">
        <f t="shared" si="9"/>
        <v>0</v>
      </c>
      <c r="E129" s="246">
        <f t="shared" si="9"/>
        <v>0</v>
      </c>
      <c r="F129" s="246">
        <f t="shared" si="9"/>
        <v>0</v>
      </c>
      <c r="G129" s="246">
        <f t="shared" si="9"/>
        <v>0</v>
      </c>
      <c r="H129" s="246"/>
      <c r="I129" s="246">
        <f>SUM(I113:I128)</f>
        <v>172</v>
      </c>
      <c r="J129" s="169">
        <f>SUM(J113:J128)</f>
        <v>13</v>
      </c>
      <c r="K129" s="248"/>
    </row>
    <row r="130" spans="1:11" ht="24.6">
      <c r="A130" s="222"/>
      <c r="B130" s="222"/>
      <c r="C130" s="222"/>
      <c r="D130" s="222"/>
      <c r="E130" s="222"/>
      <c r="F130" s="222"/>
      <c r="G130" s="222"/>
      <c r="H130" s="222"/>
      <c r="I130" s="222"/>
    </row>
    <row r="131" spans="1:11" ht="24.6">
      <c r="A131" s="1267" t="s">
        <v>370</v>
      </c>
      <c r="B131" s="1267"/>
      <c r="C131" s="1267"/>
      <c r="D131" s="1267"/>
      <c r="E131" s="1267"/>
      <c r="F131" s="1267"/>
      <c r="G131" s="1267"/>
      <c r="H131" s="1267"/>
      <c r="I131" s="1267"/>
    </row>
    <row r="132" spans="1:11" ht="24.6">
      <c r="A132" s="1267" t="s">
        <v>374</v>
      </c>
      <c r="B132" s="1267"/>
      <c r="C132" s="1267"/>
      <c r="D132" s="1267"/>
      <c r="E132" s="1267"/>
      <c r="F132" s="1267"/>
      <c r="G132" s="1267"/>
      <c r="H132" s="1267"/>
      <c r="I132" s="1267"/>
    </row>
    <row r="133" spans="1:11" ht="24.6">
      <c r="A133" s="1268" t="s">
        <v>75</v>
      </c>
      <c r="B133" s="1268"/>
      <c r="C133" s="1268"/>
      <c r="D133" s="1268"/>
      <c r="E133" s="1268"/>
      <c r="F133" s="1268"/>
      <c r="G133" s="1268"/>
      <c r="H133" s="1268"/>
      <c r="I133" s="1268"/>
    </row>
    <row r="134" spans="1:11" ht="24.6">
      <c r="A134" s="243" t="s">
        <v>1</v>
      </c>
      <c r="B134" s="243" t="s">
        <v>2</v>
      </c>
      <c r="C134" s="1269" t="s">
        <v>3</v>
      </c>
      <c r="D134" s="1270"/>
      <c r="E134" s="1270"/>
      <c r="F134" s="1270"/>
      <c r="G134" s="1270"/>
      <c r="H134" s="1271"/>
      <c r="I134" s="238"/>
      <c r="J134" s="238" t="s">
        <v>202</v>
      </c>
      <c r="K134" s="239"/>
    </row>
    <row r="135" spans="1:11" ht="24.6">
      <c r="A135" s="244"/>
      <c r="B135" s="166" t="s">
        <v>4</v>
      </c>
      <c r="C135" s="166" t="s">
        <v>5</v>
      </c>
      <c r="D135" s="166" t="s">
        <v>6</v>
      </c>
      <c r="E135" s="166" t="s">
        <v>7</v>
      </c>
      <c r="F135" s="166" t="s">
        <v>8</v>
      </c>
      <c r="G135" s="166" t="s">
        <v>9</v>
      </c>
      <c r="H135" s="166" t="s">
        <v>10</v>
      </c>
      <c r="I135" s="244" t="s">
        <v>11</v>
      </c>
      <c r="J135" s="166" t="s">
        <v>203</v>
      </c>
      <c r="K135" s="244" t="s">
        <v>204</v>
      </c>
    </row>
    <row r="136" spans="1:11" ht="24.6">
      <c r="A136" s="244"/>
      <c r="B136" s="166" t="s">
        <v>12</v>
      </c>
      <c r="C136" s="166" t="s">
        <v>13</v>
      </c>
      <c r="D136" s="166" t="s">
        <v>14</v>
      </c>
      <c r="E136" s="166" t="s">
        <v>15</v>
      </c>
      <c r="F136" s="166" t="s">
        <v>16</v>
      </c>
      <c r="G136" s="166" t="s">
        <v>17</v>
      </c>
      <c r="H136" s="166" t="s">
        <v>18</v>
      </c>
      <c r="I136" s="244" t="s">
        <v>19</v>
      </c>
      <c r="J136" s="165"/>
      <c r="K136" s="165"/>
    </row>
    <row r="137" spans="1:11" ht="24.6">
      <c r="A137" s="245"/>
      <c r="B137" s="245"/>
      <c r="C137" s="168" t="s">
        <v>12</v>
      </c>
      <c r="D137" s="168" t="s">
        <v>12</v>
      </c>
      <c r="E137" s="168" t="s">
        <v>12</v>
      </c>
      <c r="F137" s="168" t="s">
        <v>12</v>
      </c>
      <c r="G137" s="168" t="s">
        <v>12</v>
      </c>
      <c r="H137" s="168" t="s">
        <v>20</v>
      </c>
      <c r="I137" s="245"/>
      <c r="J137" s="167"/>
      <c r="K137" s="167"/>
    </row>
    <row r="138" spans="1:11" ht="24.6">
      <c r="A138" s="169" t="s">
        <v>21</v>
      </c>
      <c r="B138" s="246">
        <f>ช่องคีย์!B30</f>
        <v>0</v>
      </c>
      <c r="C138" s="246">
        <f>ช่องคีย์!C30</f>
        <v>0</v>
      </c>
      <c r="D138" s="246">
        <f>ช่องคีย์!D30</f>
        <v>0</v>
      </c>
      <c r="E138" s="246">
        <f>ช่องคีย์!E30</f>
        <v>0</v>
      </c>
      <c r="F138" s="246">
        <f>ช่องคีย์!F30</f>
        <v>0</v>
      </c>
      <c r="G138" s="246">
        <f>ช่องคีย์!G30</f>
        <v>0</v>
      </c>
      <c r="H138" s="246">
        <f>ช่องคีย์!H30</f>
        <v>602</v>
      </c>
      <c r="I138" s="246">
        <f>ช่องคีย์!I30</f>
        <v>0</v>
      </c>
      <c r="J138" s="246">
        <f>ช่องคีย์!J30</f>
        <v>0</v>
      </c>
      <c r="K138" s="247">
        <f>+G138*H138</f>
        <v>0</v>
      </c>
    </row>
    <row r="139" spans="1:11" ht="24.6">
      <c r="A139" s="169" t="s">
        <v>261</v>
      </c>
      <c r="B139" s="246">
        <f>ช่องคีย์!CI30</f>
        <v>0</v>
      </c>
      <c r="C139" s="246">
        <f>ช่องคีย์!CJ30</f>
        <v>0</v>
      </c>
      <c r="D139" s="246">
        <f>ช่องคีย์!CK30</f>
        <v>0</v>
      </c>
      <c r="E139" s="246">
        <f>ช่องคีย์!CL30</f>
        <v>0</v>
      </c>
      <c r="F139" s="246">
        <f>ช่องคีย์!CM30</f>
        <v>0</v>
      </c>
      <c r="G139" s="246">
        <f>ช่องคีย์!CN30</f>
        <v>0</v>
      </c>
      <c r="H139" s="246">
        <f>ช่องคีย์!CO30</f>
        <v>0</v>
      </c>
      <c r="I139" s="246">
        <f>ช่องคีย์!CP30</f>
        <v>0</v>
      </c>
      <c r="J139" s="246">
        <f>ช่องคีย์!CQ30</f>
        <v>0</v>
      </c>
      <c r="K139" s="247">
        <f t="shared" ref="K139:K153" si="10">+G139*H139</f>
        <v>0</v>
      </c>
    </row>
    <row r="140" spans="1:11" ht="24.6">
      <c r="A140" s="169" t="s">
        <v>262</v>
      </c>
      <c r="B140" s="246">
        <f>ช่องคีย์!CS30</f>
        <v>0</v>
      </c>
      <c r="C140" s="246">
        <f>ช่องคีย์!CT30</f>
        <v>0</v>
      </c>
      <c r="D140" s="246">
        <f>ช่องคีย์!CU30</f>
        <v>0</v>
      </c>
      <c r="E140" s="246">
        <f>ช่องคีย์!CV30</f>
        <v>0</v>
      </c>
      <c r="F140" s="246">
        <f>ช่องคีย์!CW30</f>
        <v>0</v>
      </c>
      <c r="G140" s="246">
        <f>ช่องคีย์!CX30</f>
        <v>0</v>
      </c>
      <c r="H140" s="246">
        <f>ช่องคีย์!CY30</f>
        <v>0</v>
      </c>
      <c r="I140" s="246">
        <f>ช่องคีย์!CZ30</f>
        <v>0</v>
      </c>
      <c r="J140" s="246">
        <f>ช่องคีย์!DA30</f>
        <v>0</v>
      </c>
      <c r="K140" s="247">
        <f t="shared" si="10"/>
        <v>0</v>
      </c>
    </row>
    <row r="141" spans="1:11" ht="24.6">
      <c r="A141" s="169" t="s">
        <v>22</v>
      </c>
      <c r="B141" s="246">
        <f>ช่องคีย์!L30</f>
        <v>135</v>
      </c>
      <c r="C141" s="246">
        <f>ช่องคีย์!M30</f>
        <v>0</v>
      </c>
      <c r="D141" s="246">
        <f>ช่องคีย์!N30</f>
        <v>0</v>
      </c>
      <c r="E141" s="246">
        <f>ช่องคีย์!O30</f>
        <v>0</v>
      </c>
      <c r="F141" s="246">
        <f>ช่องคีย์!P30</f>
        <v>0</v>
      </c>
      <c r="G141" s="246">
        <f>ช่องคีย์!Q30</f>
        <v>0</v>
      </c>
      <c r="H141" s="246">
        <f>ช่องคีย์!R30</f>
        <v>0</v>
      </c>
      <c r="I141" s="246">
        <f>ช่องคีย์!S30</f>
        <v>135</v>
      </c>
      <c r="J141" s="246">
        <f>ช่องคีย์!T30</f>
        <v>13</v>
      </c>
      <c r="K141" s="247">
        <f t="shared" si="10"/>
        <v>0</v>
      </c>
    </row>
    <row r="142" spans="1:11" ht="24.6">
      <c r="A142" s="169" t="s">
        <v>263</v>
      </c>
      <c r="B142" s="246"/>
      <c r="C142" s="246"/>
      <c r="D142" s="246"/>
      <c r="E142" s="246"/>
      <c r="F142" s="246"/>
      <c r="G142" s="246"/>
      <c r="H142" s="246"/>
      <c r="I142" s="246"/>
      <c r="J142" s="246"/>
      <c r="K142" s="247">
        <f t="shared" si="10"/>
        <v>0</v>
      </c>
    </row>
    <row r="143" spans="1:11" ht="24.6">
      <c r="A143" s="169" t="s">
        <v>267</v>
      </c>
      <c r="B143" s="246">
        <f>ช่องคีย์!AF30</f>
        <v>0</v>
      </c>
      <c r="C143" s="246">
        <f>ช่องคีย์!AG30</f>
        <v>0</v>
      </c>
      <c r="D143" s="246">
        <f>ช่องคีย์!AH30</f>
        <v>0</v>
      </c>
      <c r="E143" s="246">
        <f>ช่องคีย์!AI30</f>
        <v>0</v>
      </c>
      <c r="F143" s="246">
        <f>ช่องคีย์!AJ30</f>
        <v>0</v>
      </c>
      <c r="G143" s="246">
        <f>ช่องคีย์!AK30</f>
        <v>0</v>
      </c>
      <c r="H143" s="246">
        <f>ช่องคีย์!AL30</f>
        <v>0</v>
      </c>
      <c r="I143" s="246">
        <f>ช่องคีย์!AM30</f>
        <v>0</v>
      </c>
      <c r="J143" s="169"/>
      <c r="K143" s="247">
        <f t="shared" si="10"/>
        <v>0</v>
      </c>
    </row>
    <row r="144" spans="1:11" ht="24.6">
      <c r="A144" s="169" t="s">
        <v>268</v>
      </c>
      <c r="B144" s="246">
        <f>ช่องคีย์!DC30</f>
        <v>0</v>
      </c>
      <c r="C144" s="246">
        <f>ช่องคีย์!DD30</f>
        <v>0</v>
      </c>
      <c r="D144" s="246">
        <f>ช่องคีย์!DE30</f>
        <v>0</v>
      </c>
      <c r="E144" s="246">
        <f>ช่องคีย์!DF30</f>
        <v>0</v>
      </c>
      <c r="F144" s="246">
        <f>ช่องคีย์!DG30</f>
        <v>0</v>
      </c>
      <c r="G144" s="246">
        <f>ช่องคีย์!DH30</f>
        <v>0</v>
      </c>
      <c r="H144" s="246">
        <f>ช่องคีย์!DI30</f>
        <v>0</v>
      </c>
      <c r="I144" s="246">
        <f>ช่องคีย์!DJ30</f>
        <v>0</v>
      </c>
      <c r="J144" s="246">
        <f>ช่องคีย์!DK30</f>
        <v>0</v>
      </c>
      <c r="K144" s="247">
        <f t="shared" si="10"/>
        <v>0</v>
      </c>
    </row>
    <row r="145" spans="1:11" ht="24.6">
      <c r="A145" s="169" t="s">
        <v>188</v>
      </c>
      <c r="B145" s="246">
        <f>ช่องคีย์!AP30</f>
        <v>0</v>
      </c>
      <c r="C145" s="246">
        <f>ช่องคีย์!AQ30</f>
        <v>0</v>
      </c>
      <c r="D145" s="246">
        <f>ช่องคีย์!AR30</f>
        <v>0</v>
      </c>
      <c r="E145" s="246">
        <f>ช่องคีย์!AS30</f>
        <v>0</v>
      </c>
      <c r="F145" s="246">
        <f>ช่องคีย์!AT30</f>
        <v>0</v>
      </c>
      <c r="G145" s="246">
        <f>ช่องคีย์!AU30</f>
        <v>0</v>
      </c>
      <c r="H145" s="246">
        <f>ช่องคีย์!AV30</f>
        <v>0</v>
      </c>
      <c r="I145" s="246">
        <f>ช่องคีย์!AW30</f>
        <v>0</v>
      </c>
      <c r="J145" s="246">
        <f>ช่องคีย์!AX30</f>
        <v>0</v>
      </c>
      <c r="K145" s="247">
        <f t="shared" si="10"/>
        <v>0</v>
      </c>
    </row>
    <row r="146" spans="1:11" ht="24.6">
      <c r="A146" s="169" t="s">
        <v>208</v>
      </c>
      <c r="B146" s="246">
        <f>ช่องคีย์!V30</f>
        <v>0</v>
      </c>
      <c r="C146" s="246">
        <f>ช่องคีย์!W30</f>
        <v>0</v>
      </c>
      <c r="D146" s="246">
        <f>ช่องคีย์!X30</f>
        <v>0</v>
      </c>
      <c r="E146" s="246">
        <f>ช่องคีย์!Y30</f>
        <v>0</v>
      </c>
      <c r="F146" s="246">
        <f>ช่องคีย์!Z30</f>
        <v>0</v>
      </c>
      <c r="G146" s="246">
        <f>ช่องคีย์!AA30</f>
        <v>0</v>
      </c>
      <c r="H146" s="246">
        <f>ช่องคีย์!AB30</f>
        <v>0</v>
      </c>
      <c r="I146" s="246">
        <f>ช่องคีย์!AC30</f>
        <v>0</v>
      </c>
      <c r="J146" s="169"/>
      <c r="K146" s="247">
        <f t="shared" si="10"/>
        <v>0</v>
      </c>
    </row>
    <row r="147" spans="1:11" ht="24.6">
      <c r="A147" s="169" t="s">
        <v>219</v>
      </c>
      <c r="B147" s="246">
        <f>ช่องคีย์!CS30</f>
        <v>0</v>
      </c>
      <c r="C147" s="246">
        <f>ช่องคีย์!CT30</f>
        <v>0</v>
      </c>
      <c r="D147" s="246">
        <f>ช่องคีย์!CU30</f>
        <v>0</v>
      </c>
      <c r="E147" s="246">
        <f>ช่องคีย์!CV30</f>
        <v>0</v>
      </c>
      <c r="F147" s="246">
        <f>ช่องคีย์!CW30</f>
        <v>0</v>
      </c>
      <c r="G147" s="246">
        <f>ช่องคีย์!CX30</f>
        <v>0</v>
      </c>
      <c r="H147" s="246">
        <f>ช่องคีย์!CY30</f>
        <v>0</v>
      </c>
      <c r="I147" s="246">
        <f>ช่องคีย์!CZ30</f>
        <v>0</v>
      </c>
      <c r="J147" s="246">
        <f>ช่องคีย์!DA30</f>
        <v>0</v>
      </c>
      <c r="K147" s="247">
        <f t="shared" si="10"/>
        <v>0</v>
      </c>
    </row>
    <row r="148" spans="1:11" ht="24.6">
      <c r="A148" s="169" t="s">
        <v>26</v>
      </c>
      <c r="B148" s="246">
        <f>ช่องคีย์!DM30</f>
        <v>0</v>
      </c>
      <c r="C148" s="246">
        <f>ช่องคีย์!DN30</f>
        <v>0</v>
      </c>
      <c r="D148" s="246">
        <f>ช่องคีย์!DO30</f>
        <v>0</v>
      </c>
      <c r="E148" s="246">
        <f>ช่องคีย์!DP30</f>
        <v>0</v>
      </c>
      <c r="F148" s="246">
        <f>ช่องคีย์!DQ30</f>
        <v>0</v>
      </c>
      <c r="G148" s="246">
        <f>ช่องคีย์!DR30</f>
        <v>0</v>
      </c>
      <c r="H148" s="246">
        <f>ช่องคีย์!DS30</f>
        <v>0</v>
      </c>
      <c r="I148" s="246">
        <f>ช่องคีย์!DT30</f>
        <v>0</v>
      </c>
      <c r="J148" s="246">
        <f>ช่องคีย์!DU30</f>
        <v>0</v>
      </c>
      <c r="K148" s="247">
        <f t="shared" si="10"/>
        <v>0</v>
      </c>
    </row>
    <row r="149" spans="1:11" ht="24.6">
      <c r="A149" s="169" t="s">
        <v>27</v>
      </c>
      <c r="B149" s="246">
        <f>ช่องคีย์!AZ30</f>
        <v>0</v>
      </c>
      <c r="C149" s="246">
        <f>ช่องคีย์!BA30</f>
        <v>0</v>
      </c>
      <c r="D149" s="246">
        <f>ช่องคีย์!BB30</f>
        <v>0</v>
      </c>
      <c r="E149" s="246">
        <f>ช่องคีย์!BC30</f>
        <v>0</v>
      </c>
      <c r="F149" s="246">
        <f>ช่องคีย์!BD30</f>
        <v>0</v>
      </c>
      <c r="G149" s="246">
        <f>ช่องคีย์!BE30</f>
        <v>0</v>
      </c>
      <c r="H149" s="246">
        <f>ช่องคีย์!BF30</f>
        <v>2800</v>
      </c>
      <c r="I149" s="246">
        <f>ช่องคีย์!BG30</f>
        <v>0</v>
      </c>
      <c r="J149" s="246">
        <f>ช่องคีย์!BH30</f>
        <v>0</v>
      </c>
      <c r="K149" s="247">
        <f t="shared" si="10"/>
        <v>0</v>
      </c>
    </row>
    <row r="150" spans="1:11" ht="24.6">
      <c r="A150" s="169" t="s">
        <v>28</v>
      </c>
      <c r="B150" s="246">
        <f>ช่องคีย์!BJ30</f>
        <v>0</v>
      </c>
      <c r="C150" s="246">
        <f>ช่องคีย์!BK30</f>
        <v>0</v>
      </c>
      <c r="D150" s="246">
        <f>ช่องคีย์!BL30</f>
        <v>0</v>
      </c>
      <c r="E150" s="246">
        <f>ช่องคีย์!BM30</f>
        <v>0</v>
      </c>
      <c r="F150" s="246">
        <f>ช่องคีย์!BN30</f>
        <v>0</v>
      </c>
      <c r="G150" s="246">
        <f>ช่องคีย์!BO30</f>
        <v>0</v>
      </c>
      <c r="H150" s="246">
        <f>ช่องคีย์!BP30</f>
        <v>0</v>
      </c>
      <c r="I150" s="246">
        <f>ช่องคีย์!BV30</f>
        <v>0</v>
      </c>
      <c r="J150" s="169"/>
      <c r="K150" s="247">
        <f t="shared" si="10"/>
        <v>0</v>
      </c>
    </row>
    <row r="151" spans="1:11" ht="24.6">
      <c r="A151" s="169" t="s">
        <v>29</v>
      </c>
      <c r="B151" s="246">
        <f>ช่องคีย์!DW30</f>
        <v>0</v>
      </c>
      <c r="C151" s="246">
        <f>ช่องคีย์!DX30</f>
        <v>0</v>
      </c>
      <c r="D151" s="246">
        <f>ช่องคีย์!DY30</f>
        <v>0</v>
      </c>
      <c r="E151" s="246">
        <f>ช่องคีย์!DZ30</f>
        <v>0</v>
      </c>
      <c r="F151" s="246">
        <f>ช่องคีย์!EA30</f>
        <v>0</v>
      </c>
      <c r="G151" s="246">
        <f>ช่องคีย์!EB30</f>
        <v>0</v>
      </c>
      <c r="H151" s="246">
        <f>ช่องคีย์!EC30</f>
        <v>0</v>
      </c>
      <c r="I151" s="246">
        <f>ช่องคีย์!ED30</f>
        <v>0</v>
      </c>
      <c r="J151" s="246">
        <f>ช่องคีย์!EE30</f>
        <v>0</v>
      </c>
      <c r="K151" s="247">
        <f t="shared" si="10"/>
        <v>0</v>
      </c>
    </row>
    <row r="152" spans="1:11" ht="24.6">
      <c r="A152" s="169" t="s">
        <v>30</v>
      </c>
      <c r="B152" s="246"/>
      <c r="C152" s="246"/>
      <c r="D152" s="246"/>
      <c r="E152" s="246"/>
      <c r="F152" s="246"/>
      <c r="G152" s="246"/>
      <c r="H152" s="246"/>
      <c r="I152" s="246"/>
      <c r="J152" s="169"/>
      <c r="K152" s="247">
        <f t="shared" si="10"/>
        <v>0</v>
      </c>
    </row>
    <row r="153" spans="1:11" ht="24.6">
      <c r="A153" s="169" t="s">
        <v>327</v>
      </c>
      <c r="B153" s="246">
        <f>ช่องคีย์!CI30</f>
        <v>0</v>
      </c>
      <c r="C153" s="414">
        <f>ช่องคีย์!CJ30</f>
        <v>0</v>
      </c>
      <c r="D153" s="246">
        <f>ช่องคีย์!CK30</f>
        <v>0</v>
      </c>
      <c r="E153" s="246">
        <f>ช่องคีย์!CL30</f>
        <v>0</v>
      </c>
      <c r="F153" s="246">
        <f>ช่องคีย์!CM30</f>
        <v>0</v>
      </c>
      <c r="G153" s="246">
        <f>ช่องคีย์!CN30</f>
        <v>0</v>
      </c>
      <c r="H153" s="246">
        <f>ช่องคีย์!CO30</f>
        <v>0</v>
      </c>
      <c r="I153" s="414">
        <f>ช่องคีย์!CP30</f>
        <v>0</v>
      </c>
      <c r="J153" s="246">
        <f>ช่องคีย์!CQ30</f>
        <v>0</v>
      </c>
      <c r="K153" s="247">
        <f t="shared" si="10"/>
        <v>0</v>
      </c>
    </row>
    <row r="154" spans="1:11" ht="24.6">
      <c r="A154" s="241" t="s">
        <v>32</v>
      </c>
      <c r="B154" s="246">
        <f t="shared" ref="B154:G154" si="11">SUM(B138:B153)</f>
        <v>135</v>
      </c>
      <c r="C154" s="246">
        <f t="shared" si="11"/>
        <v>0</v>
      </c>
      <c r="D154" s="246">
        <f t="shared" si="11"/>
        <v>0</v>
      </c>
      <c r="E154" s="246">
        <f t="shared" si="11"/>
        <v>0</v>
      </c>
      <c r="F154" s="246">
        <f t="shared" si="11"/>
        <v>0</v>
      </c>
      <c r="G154" s="246">
        <f t="shared" si="11"/>
        <v>0</v>
      </c>
      <c r="H154" s="246"/>
      <c r="I154" s="246">
        <f>SUM(I138:I153)</f>
        <v>135</v>
      </c>
      <c r="J154" s="169">
        <f>SUM(J138:J153)</f>
        <v>13</v>
      </c>
      <c r="K154" s="248"/>
    </row>
    <row r="155" spans="1:11" ht="24.6">
      <c r="A155" s="222"/>
      <c r="B155" s="222"/>
      <c r="C155" s="222"/>
      <c r="D155" s="222"/>
      <c r="E155" s="222"/>
      <c r="F155" s="222"/>
      <c r="G155" s="222"/>
      <c r="H155" s="222"/>
      <c r="I155" s="222"/>
    </row>
    <row r="156" spans="1:11" ht="24.6">
      <c r="A156" s="1267" t="s">
        <v>370</v>
      </c>
      <c r="B156" s="1267"/>
      <c r="C156" s="1267"/>
      <c r="D156" s="1267"/>
      <c r="E156" s="1267"/>
      <c r="F156" s="1267"/>
      <c r="G156" s="1267"/>
      <c r="H156" s="1267"/>
      <c r="I156" s="1267"/>
    </row>
    <row r="157" spans="1:11" ht="24.6">
      <c r="A157" s="1267" t="s">
        <v>374</v>
      </c>
      <c r="B157" s="1267"/>
      <c r="C157" s="1267"/>
      <c r="D157" s="1267"/>
      <c r="E157" s="1267"/>
      <c r="F157" s="1267"/>
      <c r="G157" s="1267"/>
      <c r="H157" s="1267"/>
      <c r="I157" s="1267"/>
    </row>
    <row r="158" spans="1:11" ht="24.6">
      <c r="A158" s="1268" t="s">
        <v>76</v>
      </c>
      <c r="B158" s="1268"/>
      <c r="C158" s="1268"/>
      <c r="D158" s="1268"/>
      <c r="E158" s="1268"/>
      <c r="F158" s="1268"/>
      <c r="G158" s="1268"/>
      <c r="H158" s="1268"/>
      <c r="I158" s="1268"/>
    </row>
    <row r="159" spans="1:11" ht="24.6">
      <c r="A159" s="243" t="s">
        <v>1</v>
      </c>
      <c r="B159" s="243" t="s">
        <v>2</v>
      </c>
      <c r="C159" s="1269" t="s">
        <v>3</v>
      </c>
      <c r="D159" s="1270"/>
      <c r="E159" s="1270"/>
      <c r="F159" s="1270"/>
      <c r="G159" s="1270"/>
      <c r="H159" s="1271"/>
      <c r="I159" s="238"/>
      <c r="J159" s="238" t="s">
        <v>202</v>
      </c>
      <c r="K159" s="239"/>
    </row>
    <row r="160" spans="1:11" ht="24.6">
      <c r="A160" s="244"/>
      <c r="B160" s="166" t="s">
        <v>4</v>
      </c>
      <c r="C160" s="166" t="s">
        <v>5</v>
      </c>
      <c r="D160" s="166" t="s">
        <v>6</v>
      </c>
      <c r="E160" s="166" t="s">
        <v>7</v>
      </c>
      <c r="F160" s="166" t="s">
        <v>8</v>
      </c>
      <c r="G160" s="166" t="s">
        <v>9</v>
      </c>
      <c r="H160" s="166" t="s">
        <v>10</v>
      </c>
      <c r="I160" s="244" t="s">
        <v>11</v>
      </c>
      <c r="J160" s="166" t="s">
        <v>203</v>
      </c>
      <c r="K160" s="244" t="s">
        <v>204</v>
      </c>
    </row>
    <row r="161" spans="1:11" ht="24.6">
      <c r="A161" s="244"/>
      <c r="B161" s="166" t="s">
        <v>12</v>
      </c>
      <c r="C161" s="166" t="s">
        <v>13</v>
      </c>
      <c r="D161" s="166" t="s">
        <v>14</v>
      </c>
      <c r="E161" s="166" t="s">
        <v>15</v>
      </c>
      <c r="F161" s="166" t="s">
        <v>16</v>
      </c>
      <c r="G161" s="166" t="s">
        <v>17</v>
      </c>
      <c r="H161" s="166" t="s">
        <v>18</v>
      </c>
      <c r="I161" s="244" t="s">
        <v>19</v>
      </c>
      <c r="J161" s="165"/>
      <c r="K161" s="165"/>
    </row>
    <row r="162" spans="1:11" ht="24.6">
      <c r="A162" s="245"/>
      <c r="B162" s="245"/>
      <c r="C162" s="168" t="s">
        <v>12</v>
      </c>
      <c r="D162" s="168" t="s">
        <v>12</v>
      </c>
      <c r="E162" s="168" t="s">
        <v>12</v>
      </c>
      <c r="F162" s="168" t="s">
        <v>12</v>
      </c>
      <c r="G162" s="168" t="s">
        <v>12</v>
      </c>
      <c r="H162" s="168" t="s">
        <v>20</v>
      </c>
      <c r="I162" s="245"/>
      <c r="J162" s="167"/>
      <c r="K162" s="167"/>
    </row>
    <row r="163" spans="1:11" ht="24.6">
      <c r="A163" s="169" t="s">
        <v>21</v>
      </c>
      <c r="B163" s="246">
        <f>ช่องคีย์!B31</f>
        <v>0</v>
      </c>
      <c r="C163" s="246">
        <f>ช่องคีย์!C31</f>
        <v>0</v>
      </c>
      <c r="D163" s="246">
        <f>ช่องคีย์!D31</f>
        <v>0</v>
      </c>
      <c r="E163" s="246">
        <f>ช่องคีย์!E31</f>
        <v>0</v>
      </c>
      <c r="F163" s="246">
        <f>ช่องคีย์!F31</f>
        <v>0</v>
      </c>
      <c r="G163" s="246">
        <f>ช่องคีย์!G31</f>
        <v>0</v>
      </c>
      <c r="H163" s="246">
        <f>ช่องคีย์!H31</f>
        <v>602</v>
      </c>
      <c r="I163" s="246">
        <f>ช่องคีย์!I31</f>
        <v>0</v>
      </c>
      <c r="J163" s="246">
        <f>ช่องคีย์!J31</f>
        <v>0</v>
      </c>
      <c r="K163" s="247">
        <f>+G163*H163</f>
        <v>0</v>
      </c>
    </row>
    <row r="164" spans="1:11" ht="24.6">
      <c r="A164" s="169" t="s">
        <v>261</v>
      </c>
      <c r="B164" s="246">
        <f>ช่องคีย์!CI31</f>
        <v>0</v>
      </c>
      <c r="C164" s="246">
        <f>ช่องคีย์!CJ31</f>
        <v>0</v>
      </c>
      <c r="D164" s="246">
        <f>ช่องคีย์!CK31</f>
        <v>0</v>
      </c>
      <c r="E164" s="246">
        <f>ช่องคีย์!CL31</f>
        <v>0</v>
      </c>
      <c r="F164" s="246">
        <f>ช่องคีย์!CM31</f>
        <v>0</v>
      </c>
      <c r="G164" s="246">
        <f>ช่องคีย์!CN31</f>
        <v>0</v>
      </c>
      <c r="H164" s="246">
        <f>ช่องคีย์!CO31</f>
        <v>0</v>
      </c>
      <c r="I164" s="246">
        <f>ช่องคีย์!CP31</f>
        <v>0</v>
      </c>
      <c r="J164" s="246">
        <f>ช่องคีย์!CQ31</f>
        <v>0</v>
      </c>
      <c r="K164" s="247">
        <f t="shared" ref="K164:K179" si="12">+G164*H164</f>
        <v>0</v>
      </c>
    </row>
    <row r="165" spans="1:11" ht="24.6">
      <c r="A165" s="169" t="s">
        <v>262</v>
      </c>
      <c r="B165" s="246">
        <f>ช่องคีย์!CS31</f>
        <v>0</v>
      </c>
      <c r="C165" s="246">
        <f>ช่องคีย์!CT31</f>
        <v>0</v>
      </c>
      <c r="D165" s="246">
        <f>ช่องคีย์!CU31</f>
        <v>0</v>
      </c>
      <c r="E165" s="246">
        <f>ช่องคีย์!CV31</f>
        <v>0</v>
      </c>
      <c r="F165" s="246">
        <f>ช่องคีย์!CW31</f>
        <v>0</v>
      </c>
      <c r="G165" s="246">
        <f>ช่องคีย์!CX31</f>
        <v>0</v>
      </c>
      <c r="H165" s="246">
        <f>ช่องคีย์!CY31</f>
        <v>0</v>
      </c>
      <c r="I165" s="246">
        <f>ช่องคีย์!CZ31</f>
        <v>0</v>
      </c>
      <c r="J165" s="246">
        <f>ช่องคีย์!DA31</f>
        <v>0</v>
      </c>
      <c r="K165" s="247">
        <f t="shared" si="12"/>
        <v>0</v>
      </c>
    </row>
    <row r="166" spans="1:11" ht="24.6">
      <c r="A166" s="169" t="s">
        <v>22</v>
      </c>
      <c r="B166" s="246">
        <f>ช่องคีย์!L31</f>
        <v>58</v>
      </c>
      <c r="C166" s="246">
        <f>ช่องคีย์!M31</f>
        <v>0</v>
      </c>
      <c r="D166" s="246">
        <f>ช่องคีย์!N31</f>
        <v>0</v>
      </c>
      <c r="E166" s="246">
        <f>ช่องคีย์!O31</f>
        <v>0</v>
      </c>
      <c r="F166" s="246">
        <f>ช่องคีย์!P31</f>
        <v>0</v>
      </c>
      <c r="G166" s="246">
        <f>ช่องคีย์!Q31</f>
        <v>0</v>
      </c>
      <c r="H166" s="246">
        <f>ช่องคีย์!R31</f>
        <v>0</v>
      </c>
      <c r="I166" s="246">
        <f>ช่องคีย์!S31</f>
        <v>58</v>
      </c>
      <c r="J166" s="246">
        <f>ช่องคีย์!T31</f>
        <v>5</v>
      </c>
      <c r="K166" s="247">
        <f t="shared" si="12"/>
        <v>0</v>
      </c>
    </row>
    <row r="167" spans="1:11" ht="24.6">
      <c r="A167" s="169" t="s">
        <v>263</v>
      </c>
      <c r="B167" s="246"/>
      <c r="C167" s="246"/>
      <c r="D167" s="246"/>
      <c r="E167" s="246"/>
      <c r="F167" s="246"/>
      <c r="G167" s="246"/>
      <c r="H167" s="246"/>
      <c r="I167" s="246"/>
      <c r="J167" s="246"/>
      <c r="K167" s="247">
        <f t="shared" si="12"/>
        <v>0</v>
      </c>
    </row>
    <row r="168" spans="1:11" ht="24.6">
      <c r="A168" s="169" t="s">
        <v>267</v>
      </c>
      <c r="B168" s="246">
        <f>ช่องคีย์!AF31</f>
        <v>0</v>
      </c>
      <c r="C168" s="246">
        <f>ช่องคีย์!AG31</f>
        <v>0</v>
      </c>
      <c r="D168" s="246">
        <f>ช่องคีย์!AH31</f>
        <v>0</v>
      </c>
      <c r="E168" s="246">
        <f>ช่องคีย์!AI31</f>
        <v>0</v>
      </c>
      <c r="F168" s="246">
        <f>ช่องคีย์!AJ31</f>
        <v>0</v>
      </c>
      <c r="G168" s="246">
        <f>ช่องคีย์!AK31</f>
        <v>0</v>
      </c>
      <c r="H168" s="246">
        <f>ช่องคีย์!AL31</f>
        <v>0</v>
      </c>
      <c r="I168" s="246">
        <f>ช่องคีย์!AM31</f>
        <v>0</v>
      </c>
      <c r="J168" s="169"/>
      <c r="K168" s="247">
        <f t="shared" si="12"/>
        <v>0</v>
      </c>
    </row>
    <row r="169" spans="1:11" ht="24.6">
      <c r="A169" s="169" t="s">
        <v>268</v>
      </c>
      <c r="B169" s="246">
        <f>ช่องคีย์!DC31</f>
        <v>0</v>
      </c>
      <c r="C169" s="246">
        <f>ช่องคีย์!DD31</f>
        <v>0</v>
      </c>
      <c r="D169" s="246">
        <f>ช่องคีย์!DE31</f>
        <v>0</v>
      </c>
      <c r="E169" s="246">
        <f>ช่องคีย์!DF31</f>
        <v>0</v>
      </c>
      <c r="F169" s="246">
        <f>ช่องคีย์!DG31</f>
        <v>0</v>
      </c>
      <c r="G169" s="246">
        <f>ช่องคีย์!DH31</f>
        <v>0</v>
      </c>
      <c r="H169" s="246">
        <f>ช่องคีย์!DI31</f>
        <v>0</v>
      </c>
      <c r="I169" s="246">
        <f>ช่องคีย์!DJ31</f>
        <v>0</v>
      </c>
      <c r="J169" s="246">
        <f>ช่องคีย์!DK31</f>
        <v>0</v>
      </c>
      <c r="K169" s="247">
        <f t="shared" si="12"/>
        <v>0</v>
      </c>
    </row>
    <row r="170" spans="1:11" ht="24.6">
      <c r="A170" s="169" t="s">
        <v>188</v>
      </c>
      <c r="B170" s="246">
        <f>ช่องคีย์!AP31</f>
        <v>0</v>
      </c>
      <c r="C170" s="246">
        <f>ช่องคีย์!AQ31</f>
        <v>0</v>
      </c>
      <c r="D170" s="246">
        <f>ช่องคีย์!AR31</f>
        <v>0</v>
      </c>
      <c r="E170" s="246">
        <f>ช่องคีย์!AS31</f>
        <v>0</v>
      </c>
      <c r="F170" s="246">
        <f>ช่องคีย์!AT31</f>
        <v>0</v>
      </c>
      <c r="G170" s="246">
        <f>ช่องคีย์!AU31</f>
        <v>0</v>
      </c>
      <c r="H170" s="246">
        <f>ช่องคีย์!AV31</f>
        <v>0</v>
      </c>
      <c r="I170" s="246">
        <f>ช่องคีย์!AW31</f>
        <v>0</v>
      </c>
      <c r="J170" s="246">
        <f>ช่องคีย์!AX31</f>
        <v>0</v>
      </c>
      <c r="K170" s="247">
        <f t="shared" si="12"/>
        <v>0</v>
      </c>
    </row>
    <row r="171" spans="1:11" ht="24.6">
      <c r="A171" s="169" t="s">
        <v>244</v>
      </c>
      <c r="B171" s="246">
        <f>ช่องคีย์!V31</f>
        <v>0</v>
      </c>
      <c r="C171" s="246">
        <f>ช่องคีย์!W31</f>
        <v>0</v>
      </c>
      <c r="D171" s="246">
        <f>ช่องคีย์!X31</f>
        <v>0</v>
      </c>
      <c r="E171" s="246">
        <f>ช่องคีย์!Y31</f>
        <v>0</v>
      </c>
      <c r="F171" s="246">
        <f>ช่องคีย์!Z31</f>
        <v>0</v>
      </c>
      <c r="G171" s="246">
        <f>ช่องคีย์!AA31</f>
        <v>0</v>
      </c>
      <c r="H171" s="246">
        <f>ช่องคีย์!AB31</f>
        <v>0</v>
      </c>
      <c r="I171" s="246">
        <f>ช่องคีย์!AC31</f>
        <v>0</v>
      </c>
      <c r="J171" s="169"/>
      <c r="K171" s="247">
        <f t="shared" si="12"/>
        <v>0</v>
      </c>
    </row>
    <row r="172" spans="1:11" ht="24.6">
      <c r="A172" s="169" t="s">
        <v>246</v>
      </c>
      <c r="B172" s="246">
        <f>ช่องคีย์!CS31</f>
        <v>0</v>
      </c>
      <c r="C172" s="246">
        <f>ช่องคีย์!CT31</f>
        <v>0</v>
      </c>
      <c r="D172" s="246">
        <f>ช่องคีย์!CU31</f>
        <v>0</v>
      </c>
      <c r="E172" s="246">
        <f>ช่องคีย์!CV31</f>
        <v>0</v>
      </c>
      <c r="F172" s="246">
        <f>ช่องคีย์!CW31</f>
        <v>0</v>
      </c>
      <c r="G172" s="246">
        <f>ช่องคีย์!CX31</f>
        <v>0</v>
      </c>
      <c r="H172" s="246">
        <f>ช่องคีย์!CY31</f>
        <v>0</v>
      </c>
      <c r="I172" s="246">
        <f>ช่องคีย์!CZ31</f>
        <v>0</v>
      </c>
      <c r="J172" s="246">
        <f>ช่องคีย์!DA31</f>
        <v>0</v>
      </c>
      <c r="K172" s="247">
        <f t="shared" si="12"/>
        <v>0</v>
      </c>
    </row>
    <row r="173" spans="1:11" ht="24.6">
      <c r="A173" s="169" t="s">
        <v>26</v>
      </c>
      <c r="B173" s="246">
        <f>ช่องคีย์!DM31</f>
        <v>0</v>
      </c>
      <c r="C173" s="246">
        <f>ช่องคีย์!DN31</f>
        <v>0</v>
      </c>
      <c r="D173" s="246">
        <f>ช่องคีย์!DO31</f>
        <v>0</v>
      </c>
      <c r="E173" s="246">
        <f>ช่องคีย์!DP31</f>
        <v>0</v>
      </c>
      <c r="F173" s="246">
        <f>ช่องคีย์!DQ31</f>
        <v>0</v>
      </c>
      <c r="G173" s="246">
        <f>ช่องคีย์!DR31</f>
        <v>0</v>
      </c>
      <c r="H173" s="246">
        <f>ช่องคีย์!DS31</f>
        <v>0</v>
      </c>
      <c r="I173" s="246">
        <f>ช่องคีย์!DT31</f>
        <v>0</v>
      </c>
      <c r="J173" s="246">
        <f>ช่องคีย์!DU31</f>
        <v>0</v>
      </c>
      <c r="K173" s="247">
        <f t="shared" si="12"/>
        <v>0</v>
      </c>
    </row>
    <row r="174" spans="1:11" ht="24.6">
      <c r="A174" s="169" t="s">
        <v>27</v>
      </c>
      <c r="B174" s="246">
        <f>ช่องคีย์!AZ31</f>
        <v>0</v>
      </c>
      <c r="C174" s="246">
        <f>ช่องคีย์!BA31</f>
        <v>0</v>
      </c>
      <c r="D174" s="246">
        <f>ช่องคีย์!BB31</f>
        <v>0</v>
      </c>
      <c r="E174" s="246">
        <f>ช่องคีย์!BC31</f>
        <v>0</v>
      </c>
      <c r="F174" s="246">
        <f>ช่องคีย์!BD31</f>
        <v>0</v>
      </c>
      <c r="G174" s="246">
        <f>ช่องคีย์!BE31</f>
        <v>0</v>
      </c>
      <c r="H174" s="246">
        <f>ช่องคีย์!BF31</f>
        <v>2800</v>
      </c>
      <c r="I174" s="246">
        <f>ช่องคีย์!BG31</f>
        <v>0</v>
      </c>
      <c r="J174" s="246">
        <f>ช่องคีย์!BH31</f>
        <v>0</v>
      </c>
      <c r="K174" s="247">
        <f t="shared" si="12"/>
        <v>0</v>
      </c>
    </row>
    <row r="175" spans="1:11" ht="24.6">
      <c r="A175" s="169" t="s">
        <v>28</v>
      </c>
      <c r="B175" s="246">
        <f>ช่องคีย์!BJ31</f>
        <v>0</v>
      </c>
      <c r="C175" s="246">
        <f>ช่องคีย์!BK31</f>
        <v>0</v>
      </c>
      <c r="D175" s="246">
        <f>ช่องคีย์!BL31</f>
        <v>0</v>
      </c>
      <c r="E175" s="246">
        <f>ช่องคีย์!BM31</f>
        <v>0</v>
      </c>
      <c r="F175" s="246">
        <f>ช่องคีย์!BN31</f>
        <v>0</v>
      </c>
      <c r="G175" s="246">
        <f>ช่องคีย์!BO31</f>
        <v>0</v>
      </c>
      <c r="H175" s="246">
        <f>ช่องคีย์!BP31</f>
        <v>0</v>
      </c>
      <c r="I175" s="246">
        <f>ช่องคีย์!BV31</f>
        <v>0</v>
      </c>
      <c r="J175" s="169"/>
      <c r="K175" s="247">
        <f t="shared" si="12"/>
        <v>0</v>
      </c>
    </row>
    <row r="176" spans="1:11" ht="24.6">
      <c r="A176" s="169" t="s">
        <v>29</v>
      </c>
      <c r="B176" s="246">
        <f>ช่องคีย์!DW31</f>
        <v>0</v>
      </c>
      <c r="C176" s="246">
        <f>ช่องคีย์!DX31</f>
        <v>0</v>
      </c>
      <c r="D176" s="246">
        <f>ช่องคีย์!DY31</f>
        <v>0</v>
      </c>
      <c r="E176" s="246">
        <f>ช่องคีย์!DZ31</f>
        <v>0</v>
      </c>
      <c r="F176" s="246">
        <f>ช่องคีย์!EA31</f>
        <v>0</v>
      </c>
      <c r="G176" s="246">
        <f>ช่องคีย์!EB31</f>
        <v>0</v>
      </c>
      <c r="H176" s="246">
        <f>ช่องคีย์!EC31</f>
        <v>0</v>
      </c>
      <c r="I176" s="246">
        <f>ช่องคีย์!ED31</f>
        <v>0</v>
      </c>
      <c r="J176" s="246">
        <f>ช่องคีย์!EE31</f>
        <v>0</v>
      </c>
      <c r="K176" s="247">
        <f t="shared" si="12"/>
        <v>0</v>
      </c>
    </row>
    <row r="177" spans="1:11" ht="24.6">
      <c r="A177" s="169" t="s">
        <v>30</v>
      </c>
      <c r="B177" s="246"/>
      <c r="C177" s="246"/>
      <c r="D177" s="246"/>
      <c r="E177" s="246"/>
      <c r="F177" s="246"/>
      <c r="G177" s="246"/>
      <c r="H177" s="246"/>
      <c r="I177" s="246"/>
      <c r="J177" s="169"/>
      <c r="K177" s="247">
        <f t="shared" si="12"/>
        <v>0</v>
      </c>
    </row>
    <row r="178" spans="1:11" ht="24.6">
      <c r="A178" s="169" t="s">
        <v>31</v>
      </c>
      <c r="B178" s="246"/>
      <c r="C178" s="246"/>
      <c r="D178" s="246"/>
      <c r="E178" s="246"/>
      <c r="F178" s="246"/>
      <c r="G178" s="246"/>
      <c r="H178" s="246"/>
      <c r="I178" s="246"/>
      <c r="J178" s="169"/>
      <c r="K178" s="247">
        <f t="shared" si="12"/>
        <v>0</v>
      </c>
    </row>
    <row r="179" spans="1:11" ht="24.6">
      <c r="A179" s="169" t="s">
        <v>327</v>
      </c>
      <c r="B179" s="246">
        <f>ช่องคีย์!CI31</f>
        <v>0</v>
      </c>
      <c r="C179" s="414">
        <f>ช่องคีย์!CJ31</f>
        <v>0</v>
      </c>
      <c r="D179" s="246">
        <f>ช่องคีย์!CK31</f>
        <v>0</v>
      </c>
      <c r="E179" s="246">
        <f>ช่องคีย์!CL31</f>
        <v>0</v>
      </c>
      <c r="F179" s="246">
        <f>ช่องคีย์!CM31</f>
        <v>0</v>
      </c>
      <c r="G179" s="246">
        <f>ช่องคีย์!CN31</f>
        <v>0</v>
      </c>
      <c r="H179" s="246">
        <f>ช่องคีย์!CO31</f>
        <v>0</v>
      </c>
      <c r="I179" s="414">
        <f>ช่องคีย์!CP31</f>
        <v>0</v>
      </c>
      <c r="J179" s="246">
        <f>ช่องคีย์!CQ31</f>
        <v>0</v>
      </c>
      <c r="K179" s="247">
        <f t="shared" si="12"/>
        <v>0</v>
      </c>
    </row>
    <row r="180" spans="1:11" ht="24.6">
      <c r="A180" s="241" t="s">
        <v>32</v>
      </c>
      <c r="B180" s="246">
        <f t="shared" ref="B180:G180" si="13">SUM(B163:B178)</f>
        <v>58</v>
      </c>
      <c r="C180" s="246">
        <f t="shared" si="13"/>
        <v>0</v>
      </c>
      <c r="D180" s="246">
        <f t="shared" si="13"/>
        <v>0</v>
      </c>
      <c r="E180" s="246">
        <f t="shared" si="13"/>
        <v>0</v>
      </c>
      <c r="F180" s="246">
        <f t="shared" si="13"/>
        <v>0</v>
      </c>
      <c r="G180" s="246">
        <f t="shared" si="13"/>
        <v>0</v>
      </c>
      <c r="H180" s="246"/>
      <c r="I180" s="246">
        <f>SUM(I163:I178)</f>
        <v>58</v>
      </c>
      <c r="J180" s="169">
        <f>SUM(J163:J178)</f>
        <v>5</v>
      </c>
      <c r="K180" s="248"/>
    </row>
    <row r="181" spans="1:11" ht="24.6">
      <c r="A181" s="222"/>
      <c r="B181" s="222"/>
      <c r="C181" s="222"/>
      <c r="D181" s="222"/>
      <c r="E181" s="222"/>
      <c r="F181" s="222"/>
      <c r="G181" s="222"/>
      <c r="H181" s="222"/>
      <c r="I181" s="222"/>
    </row>
    <row r="182" spans="1:11" ht="24.6">
      <c r="A182" s="1267" t="s">
        <v>370</v>
      </c>
      <c r="B182" s="1267"/>
      <c r="C182" s="1267"/>
      <c r="D182" s="1267"/>
      <c r="E182" s="1267"/>
      <c r="F182" s="1267"/>
      <c r="G182" s="1267"/>
      <c r="H182" s="1267"/>
      <c r="I182" s="1267"/>
    </row>
    <row r="183" spans="1:11" ht="24.6">
      <c r="A183" s="1267" t="s">
        <v>374</v>
      </c>
      <c r="B183" s="1267"/>
      <c r="C183" s="1267"/>
      <c r="D183" s="1267"/>
      <c r="E183" s="1267"/>
      <c r="F183" s="1267"/>
      <c r="G183" s="1267"/>
      <c r="H183" s="1267"/>
      <c r="I183" s="1267"/>
    </row>
    <row r="184" spans="1:11" ht="24.6">
      <c r="A184" s="1268" t="s">
        <v>77</v>
      </c>
      <c r="B184" s="1268"/>
      <c r="C184" s="1268"/>
      <c r="D184" s="1268"/>
      <c r="E184" s="1268"/>
      <c r="F184" s="1268"/>
      <c r="G184" s="1268"/>
      <c r="H184" s="1268"/>
      <c r="I184" s="1268"/>
    </row>
    <row r="185" spans="1:11" ht="24.6">
      <c r="A185" s="243" t="s">
        <v>1</v>
      </c>
      <c r="B185" s="243" t="s">
        <v>2</v>
      </c>
      <c r="C185" s="1269" t="s">
        <v>3</v>
      </c>
      <c r="D185" s="1270"/>
      <c r="E185" s="1270"/>
      <c r="F185" s="1270"/>
      <c r="G185" s="1270"/>
      <c r="H185" s="1271"/>
      <c r="I185" s="238"/>
      <c r="J185" s="238" t="s">
        <v>202</v>
      </c>
      <c r="K185" s="239"/>
    </row>
    <row r="186" spans="1:11" ht="24.6">
      <c r="A186" s="244"/>
      <c r="B186" s="166" t="s">
        <v>4</v>
      </c>
      <c r="C186" s="166" t="s">
        <v>5</v>
      </c>
      <c r="D186" s="166" t="s">
        <v>6</v>
      </c>
      <c r="E186" s="166" t="s">
        <v>7</v>
      </c>
      <c r="F186" s="166" t="s">
        <v>8</v>
      </c>
      <c r="G186" s="166" t="s">
        <v>9</v>
      </c>
      <c r="H186" s="166" t="s">
        <v>10</v>
      </c>
      <c r="I186" s="244" t="s">
        <v>11</v>
      </c>
      <c r="J186" s="166" t="s">
        <v>203</v>
      </c>
      <c r="K186" s="244" t="s">
        <v>204</v>
      </c>
    </row>
    <row r="187" spans="1:11" ht="24.6">
      <c r="A187" s="244"/>
      <c r="B187" s="166" t="s">
        <v>12</v>
      </c>
      <c r="C187" s="166" t="s">
        <v>13</v>
      </c>
      <c r="D187" s="166" t="s">
        <v>14</v>
      </c>
      <c r="E187" s="166" t="s">
        <v>15</v>
      </c>
      <c r="F187" s="166" t="s">
        <v>16</v>
      </c>
      <c r="G187" s="166" t="s">
        <v>17</v>
      </c>
      <c r="H187" s="166" t="s">
        <v>18</v>
      </c>
      <c r="I187" s="244" t="s">
        <v>19</v>
      </c>
      <c r="J187" s="165"/>
      <c r="K187" s="165"/>
    </row>
    <row r="188" spans="1:11" ht="24.6">
      <c r="A188" s="245"/>
      <c r="B188" s="245"/>
      <c r="C188" s="168" t="s">
        <v>12</v>
      </c>
      <c r="D188" s="168" t="s">
        <v>12</v>
      </c>
      <c r="E188" s="168" t="s">
        <v>12</v>
      </c>
      <c r="F188" s="168" t="s">
        <v>12</v>
      </c>
      <c r="G188" s="168" t="s">
        <v>12</v>
      </c>
      <c r="H188" s="168" t="s">
        <v>20</v>
      </c>
      <c r="I188" s="245"/>
      <c r="J188" s="167"/>
      <c r="K188" s="167"/>
    </row>
    <row r="189" spans="1:11" ht="24.6">
      <c r="A189" s="169" t="s">
        <v>21</v>
      </c>
      <c r="B189" s="246">
        <f>ช่องคีย์!B32</f>
        <v>0</v>
      </c>
      <c r="C189" s="246">
        <f>ช่องคีย์!C32</f>
        <v>0</v>
      </c>
      <c r="D189" s="246">
        <f>ช่องคีย์!D32</f>
        <v>0</v>
      </c>
      <c r="E189" s="246">
        <f>ช่องคีย์!E32</f>
        <v>0</v>
      </c>
      <c r="F189" s="246">
        <f>ช่องคีย์!F32</f>
        <v>0</v>
      </c>
      <c r="G189" s="246">
        <f>ช่องคีย์!G32</f>
        <v>0</v>
      </c>
      <c r="H189" s="246">
        <f>ช่องคีย์!H32</f>
        <v>602</v>
      </c>
      <c r="I189" s="246">
        <f>ช่องคีย์!I32</f>
        <v>0</v>
      </c>
      <c r="J189" s="246">
        <f>ช่องคีย์!J32</f>
        <v>0</v>
      </c>
      <c r="K189" s="247">
        <f>+G189*H189</f>
        <v>0</v>
      </c>
    </row>
    <row r="190" spans="1:11" ht="24.6">
      <c r="A190" s="169" t="s">
        <v>261</v>
      </c>
      <c r="B190" s="246">
        <f>ช่องคีย์!CI32</f>
        <v>0</v>
      </c>
      <c r="C190" s="246">
        <f>ช่องคีย์!CJ32</f>
        <v>0</v>
      </c>
      <c r="D190" s="246">
        <f>ช่องคีย์!CK32</f>
        <v>0</v>
      </c>
      <c r="E190" s="246">
        <f>ช่องคีย์!CL32</f>
        <v>0</v>
      </c>
      <c r="F190" s="246">
        <f>ช่องคีย์!CM32</f>
        <v>0</v>
      </c>
      <c r="G190" s="246">
        <f>ช่องคีย์!CN32</f>
        <v>0</v>
      </c>
      <c r="H190" s="246">
        <f>ช่องคีย์!CO32</f>
        <v>0</v>
      </c>
      <c r="I190" s="246">
        <f>ช่องคีย์!CP32</f>
        <v>0</v>
      </c>
      <c r="J190" s="246">
        <f>ช่องคีย์!CQ32</f>
        <v>0</v>
      </c>
      <c r="K190" s="247">
        <f t="shared" ref="K190:K204" si="14">+G190*H190</f>
        <v>0</v>
      </c>
    </row>
    <row r="191" spans="1:11" ht="24.6">
      <c r="A191" s="169" t="s">
        <v>262</v>
      </c>
      <c r="B191" s="246">
        <f>ช่องคีย์!CS32</f>
        <v>0</v>
      </c>
      <c r="C191" s="246">
        <f>ช่องคีย์!CT32</f>
        <v>0</v>
      </c>
      <c r="D191" s="246">
        <f>ช่องคีย์!CU32</f>
        <v>0</v>
      </c>
      <c r="E191" s="246">
        <f>ช่องคีย์!CV32</f>
        <v>0</v>
      </c>
      <c r="F191" s="246">
        <f>ช่องคีย์!CW32</f>
        <v>0</v>
      </c>
      <c r="G191" s="246">
        <f>ช่องคีย์!CX32</f>
        <v>0</v>
      </c>
      <c r="H191" s="246">
        <f>ช่องคีย์!CY32</f>
        <v>0</v>
      </c>
      <c r="I191" s="246">
        <f>ช่องคีย์!CZ32</f>
        <v>0</v>
      </c>
      <c r="J191" s="246">
        <f>ช่องคีย์!DA32</f>
        <v>0</v>
      </c>
      <c r="K191" s="247">
        <f t="shared" si="14"/>
        <v>0</v>
      </c>
    </row>
    <row r="192" spans="1:11" ht="24.6">
      <c r="A192" s="169" t="s">
        <v>22</v>
      </c>
      <c r="B192" s="246">
        <f>ช่องคีย์!L32</f>
        <v>0</v>
      </c>
      <c r="C192" s="246">
        <f>ช่องคีย์!M32</f>
        <v>0</v>
      </c>
      <c r="D192" s="246">
        <f>ช่องคีย์!N32</f>
        <v>0</v>
      </c>
      <c r="E192" s="246">
        <f>ช่องคีย์!O32</f>
        <v>0</v>
      </c>
      <c r="F192" s="246">
        <f>ช่องคีย์!P32</f>
        <v>0</v>
      </c>
      <c r="G192" s="246">
        <f>ช่องคีย์!Q32</f>
        <v>0</v>
      </c>
      <c r="H192" s="246">
        <f>ช่องคีย์!R32</f>
        <v>0</v>
      </c>
      <c r="I192" s="246">
        <f>ช่องคีย์!S32</f>
        <v>0</v>
      </c>
      <c r="J192" s="169">
        <v>3</v>
      </c>
      <c r="K192" s="247">
        <f t="shared" si="14"/>
        <v>0</v>
      </c>
    </row>
    <row r="193" spans="1:11" ht="24.6">
      <c r="A193" s="169" t="s">
        <v>263</v>
      </c>
      <c r="B193" s="246"/>
      <c r="C193" s="246"/>
      <c r="D193" s="246"/>
      <c r="E193" s="246"/>
      <c r="F193" s="246"/>
      <c r="G193" s="246"/>
      <c r="H193" s="246"/>
      <c r="I193" s="246"/>
      <c r="J193" s="169"/>
      <c r="K193" s="247">
        <f t="shared" si="14"/>
        <v>0</v>
      </c>
    </row>
    <row r="194" spans="1:11" ht="24.6">
      <c r="A194" s="169" t="s">
        <v>267</v>
      </c>
      <c r="B194" s="246">
        <f>ช่องคีย์!AF32</f>
        <v>0</v>
      </c>
      <c r="C194" s="246">
        <f>ช่องคีย์!AG32</f>
        <v>0</v>
      </c>
      <c r="D194" s="246">
        <f>ช่องคีย์!AH32</f>
        <v>0</v>
      </c>
      <c r="E194" s="246">
        <f>ช่องคีย์!AI32</f>
        <v>0</v>
      </c>
      <c r="F194" s="246">
        <f>ช่องคีย์!AJ32</f>
        <v>0</v>
      </c>
      <c r="G194" s="246">
        <f>ช่องคีย์!AK32</f>
        <v>0</v>
      </c>
      <c r="H194" s="246">
        <f>ช่องคีย์!AL32</f>
        <v>0</v>
      </c>
      <c r="I194" s="246">
        <f>ช่องคีย์!AM32</f>
        <v>0</v>
      </c>
      <c r="J194" s="246">
        <f>ช่องคีย์!AN32</f>
        <v>0</v>
      </c>
      <c r="K194" s="247">
        <f t="shared" si="14"/>
        <v>0</v>
      </c>
    </row>
    <row r="195" spans="1:11" ht="24.6">
      <c r="A195" s="169" t="s">
        <v>268</v>
      </c>
      <c r="B195" s="246">
        <f>ช่องคีย์!DC32</f>
        <v>0</v>
      </c>
      <c r="C195" s="246">
        <f>ช่องคีย์!DD32</f>
        <v>0</v>
      </c>
      <c r="D195" s="246">
        <f>ช่องคีย์!DE32</f>
        <v>0</v>
      </c>
      <c r="E195" s="246">
        <f>ช่องคีย์!DF32</f>
        <v>0</v>
      </c>
      <c r="F195" s="246">
        <f>ช่องคีย์!DG32</f>
        <v>0</v>
      </c>
      <c r="G195" s="246">
        <f>ช่องคีย์!DH32</f>
        <v>0</v>
      </c>
      <c r="H195" s="246">
        <f>ช่องคีย์!DI32</f>
        <v>0</v>
      </c>
      <c r="I195" s="246">
        <f>ช่องคีย์!DJ32</f>
        <v>0</v>
      </c>
      <c r="J195" s="246">
        <f>ช่องคีย์!DK32</f>
        <v>0</v>
      </c>
      <c r="K195" s="247">
        <f t="shared" si="14"/>
        <v>0</v>
      </c>
    </row>
    <row r="196" spans="1:11" ht="24.6">
      <c r="A196" s="169" t="s">
        <v>188</v>
      </c>
      <c r="B196" s="246">
        <f>ช่องคีย์!AP32</f>
        <v>0</v>
      </c>
      <c r="C196" s="246">
        <f>ช่องคีย์!AQ32</f>
        <v>0</v>
      </c>
      <c r="D196" s="246">
        <f>ช่องคีย์!AR32</f>
        <v>0</v>
      </c>
      <c r="E196" s="246">
        <f>ช่องคีย์!AS32</f>
        <v>0</v>
      </c>
      <c r="F196" s="246">
        <f>ช่องคีย์!AT32</f>
        <v>0</v>
      </c>
      <c r="G196" s="246">
        <f>ช่องคีย์!AU32</f>
        <v>0</v>
      </c>
      <c r="H196" s="246">
        <f>ช่องคีย์!AV32</f>
        <v>0</v>
      </c>
      <c r="I196" s="246">
        <f>ช่องคีย์!AW32</f>
        <v>0</v>
      </c>
      <c r="J196" s="246">
        <f>ช่องคีย์!AX32</f>
        <v>0</v>
      </c>
      <c r="K196" s="247">
        <f t="shared" si="14"/>
        <v>0</v>
      </c>
    </row>
    <row r="197" spans="1:11" ht="24.6">
      <c r="A197" s="169" t="s">
        <v>208</v>
      </c>
      <c r="C197" s="246">
        <f>ช่องคีย์!W32</f>
        <v>0</v>
      </c>
      <c r="D197" s="246">
        <f>ช่องคีย์!X32</f>
        <v>0</v>
      </c>
      <c r="E197" s="246">
        <f>ช่องคีย์!Y32</f>
        <v>0</v>
      </c>
      <c r="F197" s="246">
        <f>ช่องคีย์!Z32</f>
        <v>0</v>
      </c>
      <c r="G197" s="246">
        <f>ช่องคีย์!AA32</f>
        <v>0</v>
      </c>
      <c r="H197" s="246">
        <f>ช่องคีย์!AB32</f>
        <v>0</v>
      </c>
      <c r="I197" s="246">
        <f>ช่องคีย์!AC32</f>
        <v>0</v>
      </c>
      <c r="J197" s="169"/>
      <c r="K197" s="247">
        <f t="shared" si="14"/>
        <v>0</v>
      </c>
    </row>
    <row r="198" spans="1:11" ht="24.6">
      <c r="A198" s="169" t="s">
        <v>219</v>
      </c>
      <c r="B198" s="246">
        <f>ช่องคีย์!CS31</f>
        <v>0</v>
      </c>
      <c r="C198" s="246">
        <f>ช่องคีย์!CT31</f>
        <v>0</v>
      </c>
      <c r="D198" s="246">
        <f>ช่องคีย์!CU31</f>
        <v>0</v>
      </c>
      <c r="E198" s="246">
        <f>ช่องคีย์!CV31</f>
        <v>0</v>
      </c>
      <c r="F198" s="246">
        <f>ช่องคีย์!CW31</f>
        <v>0</v>
      </c>
      <c r="G198" s="246">
        <f>ช่องคีย์!CX31</f>
        <v>0</v>
      </c>
      <c r="H198" s="246">
        <f>ช่องคีย์!CY31</f>
        <v>0</v>
      </c>
      <c r="I198" s="246">
        <f>ช่องคีย์!CZ31</f>
        <v>0</v>
      </c>
      <c r="J198" s="246">
        <f>ช่องคีย์!DA31</f>
        <v>0</v>
      </c>
      <c r="K198" s="247">
        <f t="shared" si="14"/>
        <v>0</v>
      </c>
    </row>
    <row r="199" spans="1:11" ht="24.6">
      <c r="A199" s="169" t="s">
        <v>26</v>
      </c>
      <c r="B199" s="246">
        <f>ช่องคีย์!DM32</f>
        <v>0</v>
      </c>
      <c r="C199" s="246">
        <f>ช่องคีย์!DN32</f>
        <v>0</v>
      </c>
      <c r="D199" s="246">
        <f>ช่องคีย์!DO32</f>
        <v>0</v>
      </c>
      <c r="E199" s="246">
        <f>ช่องคีย์!DP32</f>
        <v>0</v>
      </c>
      <c r="F199" s="246">
        <f>ช่องคีย์!DQ32</f>
        <v>0</v>
      </c>
      <c r="G199" s="246">
        <f>ช่องคีย์!DR32</f>
        <v>0</v>
      </c>
      <c r="H199" s="246">
        <f>ช่องคีย์!DS32</f>
        <v>0</v>
      </c>
      <c r="I199" s="246">
        <f>ช่องคีย์!DT32</f>
        <v>0</v>
      </c>
      <c r="J199" s="246">
        <f>ช่องคีย์!DU32</f>
        <v>0</v>
      </c>
      <c r="K199" s="247">
        <f t="shared" si="14"/>
        <v>0</v>
      </c>
    </row>
    <row r="200" spans="1:11" ht="24.6">
      <c r="A200" s="169" t="s">
        <v>27</v>
      </c>
      <c r="B200" s="246">
        <f>ช่องคีย์!AZ32</f>
        <v>0</v>
      </c>
      <c r="C200" s="246">
        <f>ช่องคีย์!BA32</f>
        <v>0</v>
      </c>
      <c r="D200" s="246">
        <f>ช่องคีย์!BB32</f>
        <v>0</v>
      </c>
      <c r="E200" s="246">
        <f>ช่องคีย์!BC32</f>
        <v>0</v>
      </c>
      <c r="F200" s="246">
        <f>ช่องคีย์!BD32</f>
        <v>0</v>
      </c>
      <c r="G200" s="246">
        <f>ช่องคีย์!BE32</f>
        <v>0</v>
      </c>
      <c r="H200" s="246">
        <f>ช่องคีย์!BF32</f>
        <v>2800</v>
      </c>
      <c r="I200" s="246">
        <f>ช่องคีย์!BG32</f>
        <v>0</v>
      </c>
      <c r="J200" s="246">
        <f>ช่องคีย์!BH32</f>
        <v>0</v>
      </c>
      <c r="K200" s="247">
        <f t="shared" si="14"/>
        <v>0</v>
      </c>
    </row>
    <row r="201" spans="1:11" ht="24.6">
      <c r="A201" s="169" t="s">
        <v>28</v>
      </c>
      <c r="B201" s="246">
        <f>ช่องคีย์!BJ32</f>
        <v>0</v>
      </c>
      <c r="C201" s="246">
        <f>ช่องคีย์!BK32</f>
        <v>0</v>
      </c>
      <c r="D201" s="246">
        <f>ช่องคีย์!BL32</f>
        <v>0</v>
      </c>
      <c r="E201" s="246">
        <f>ช่องคีย์!BM32</f>
        <v>0</v>
      </c>
      <c r="F201" s="246">
        <f>ช่องคีย์!BN32</f>
        <v>0</v>
      </c>
      <c r="G201" s="246">
        <f>ช่องคีย์!BO32</f>
        <v>0</v>
      </c>
      <c r="H201" s="246">
        <f>ช่องคีย์!BP32</f>
        <v>0</v>
      </c>
      <c r="I201" s="246">
        <f>ช่องคีย์!BV32</f>
        <v>0</v>
      </c>
      <c r="J201" s="169"/>
      <c r="K201" s="247">
        <f t="shared" si="14"/>
        <v>0</v>
      </c>
    </row>
    <row r="202" spans="1:11" ht="24.6">
      <c r="A202" s="169" t="s">
        <v>29</v>
      </c>
      <c r="B202" s="246">
        <f>ช่องคีย์!DW32</f>
        <v>0</v>
      </c>
      <c r="C202" s="246">
        <f>ช่องคีย์!DX32</f>
        <v>0</v>
      </c>
      <c r="D202" s="246">
        <f>ช่องคีย์!DY32</f>
        <v>0</v>
      </c>
      <c r="E202" s="246">
        <f>ช่องคีย์!DZ32</f>
        <v>0</v>
      </c>
      <c r="F202" s="246">
        <f>ช่องคีย์!EA32</f>
        <v>0</v>
      </c>
      <c r="G202" s="246">
        <f>ช่องคีย์!EB32</f>
        <v>0</v>
      </c>
      <c r="H202" s="246">
        <f>ช่องคีย์!EC32</f>
        <v>0</v>
      </c>
      <c r="I202" s="246">
        <f>ช่องคีย์!ED32</f>
        <v>0</v>
      </c>
      <c r="J202" s="246">
        <f>ช่องคีย์!EE32</f>
        <v>0</v>
      </c>
      <c r="K202" s="247">
        <f t="shared" si="14"/>
        <v>0</v>
      </c>
    </row>
    <row r="203" spans="1:11" ht="24.6">
      <c r="A203" s="169" t="s">
        <v>30</v>
      </c>
      <c r="B203" s="246"/>
      <c r="C203" s="246"/>
      <c r="D203" s="246"/>
      <c r="E203" s="246"/>
      <c r="F203" s="246"/>
      <c r="G203" s="246"/>
      <c r="H203" s="246"/>
      <c r="I203" s="246"/>
      <c r="J203" s="169"/>
      <c r="K203" s="247">
        <f t="shared" si="14"/>
        <v>0</v>
      </c>
    </row>
    <row r="204" spans="1:11" ht="24.6">
      <c r="A204" s="169" t="s">
        <v>327</v>
      </c>
      <c r="B204" s="246">
        <f>ช่องคีย์!CI32</f>
        <v>0</v>
      </c>
      <c r="C204" s="414">
        <f>ช่องคีย์!CJ32</f>
        <v>0</v>
      </c>
      <c r="D204" s="246">
        <f>ช่องคีย์!CK32</f>
        <v>0</v>
      </c>
      <c r="E204" s="246">
        <f>ช่องคีย์!CL32</f>
        <v>0</v>
      </c>
      <c r="F204" s="246">
        <f>ช่องคีย์!CM32</f>
        <v>0</v>
      </c>
      <c r="G204" s="246">
        <f>ช่องคีย์!CN32</f>
        <v>0</v>
      </c>
      <c r="H204" s="246">
        <f>ช่องคีย์!CO32</f>
        <v>0</v>
      </c>
      <c r="I204" s="414">
        <f>ช่องคีย์!CP32</f>
        <v>0</v>
      </c>
      <c r="J204" s="246">
        <f>ช่องคีย์!CQ32</f>
        <v>0</v>
      </c>
      <c r="K204" s="247">
        <f t="shared" si="14"/>
        <v>0</v>
      </c>
    </row>
    <row r="205" spans="1:11" ht="24.6">
      <c r="A205" s="241" t="s">
        <v>32</v>
      </c>
      <c r="B205" s="246">
        <f t="shared" ref="B205:G205" si="15">SUM(B189:B204)</f>
        <v>0</v>
      </c>
      <c r="C205" s="246">
        <f t="shared" si="15"/>
        <v>0</v>
      </c>
      <c r="D205" s="246">
        <f t="shared" si="15"/>
        <v>0</v>
      </c>
      <c r="E205" s="246">
        <f t="shared" si="15"/>
        <v>0</v>
      </c>
      <c r="F205" s="246">
        <f t="shared" si="15"/>
        <v>0</v>
      </c>
      <c r="G205" s="246">
        <f t="shared" si="15"/>
        <v>0</v>
      </c>
      <c r="H205" s="246"/>
      <c r="I205" s="246">
        <f>SUM(I189:I204)</f>
        <v>0</v>
      </c>
      <c r="J205" s="169">
        <f>SUM(J189:J204)</f>
        <v>3</v>
      </c>
      <c r="K205" s="248"/>
    </row>
    <row r="206" spans="1:11" ht="24.6">
      <c r="A206" s="222"/>
      <c r="B206" s="222"/>
      <c r="C206" s="222"/>
      <c r="D206" s="222"/>
      <c r="E206" s="222"/>
      <c r="F206" s="222"/>
      <c r="G206" s="222"/>
      <c r="H206" s="222"/>
      <c r="I206" s="222"/>
    </row>
    <row r="207" spans="1:11" ht="24.6">
      <c r="A207" s="1267" t="s">
        <v>370</v>
      </c>
      <c r="B207" s="1267"/>
      <c r="C207" s="1267"/>
      <c r="D207" s="1267"/>
      <c r="E207" s="1267"/>
      <c r="F207" s="1267"/>
      <c r="G207" s="1267"/>
      <c r="H207" s="1267"/>
      <c r="I207" s="1267"/>
    </row>
    <row r="208" spans="1:11" ht="24.6">
      <c r="A208" s="1267" t="s">
        <v>374</v>
      </c>
      <c r="B208" s="1267"/>
      <c r="C208" s="1267"/>
      <c r="D208" s="1267"/>
      <c r="E208" s="1267"/>
      <c r="F208" s="1267"/>
      <c r="G208" s="1267"/>
      <c r="H208" s="1267"/>
      <c r="I208" s="1267"/>
    </row>
    <row r="209" spans="1:11" ht="24.6">
      <c r="A209" s="1268" t="s">
        <v>78</v>
      </c>
      <c r="B209" s="1268"/>
      <c r="C209" s="1268"/>
      <c r="D209" s="1268"/>
      <c r="E209" s="1268"/>
      <c r="F209" s="1268"/>
      <c r="G209" s="1268"/>
      <c r="H209" s="1268"/>
      <c r="I209" s="1268"/>
    </row>
    <row r="210" spans="1:11" ht="24.6">
      <c r="A210" s="243" t="s">
        <v>1</v>
      </c>
      <c r="B210" s="243" t="s">
        <v>2</v>
      </c>
      <c r="C210" s="1269" t="s">
        <v>3</v>
      </c>
      <c r="D210" s="1270"/>
      <c r="E210" s="1270"/>
      <c r="F210" s="1270"/>
      <c r="G210" s="1270"/>
      <c r="H210" s="1271"/>
      <c r="I210" s="238"/>
      <c r="J210" s="238" t="s">
        <v>202</v>
      </c>
      <c r="K210" s="239"/>
    </row>
    <row r="211" spans="1:11" ht="24.6">
      <c r="A211" s="244"/>
      <c r="B211" s="166" t="s">
        <v>4</v>
      </c>
      <c r="C211" s="166" t="s">
        <v>5</v>
      </c>
      <c r="D211" s="166" t="s">
        <v>6</v>
      </c>
      <c r="E211" s="166" t="s">
        <v>7</v>
      </c>
      <c r="F211" s="166" t="s">
        <v>8</v>
      </c>
      <c r="G211" s="166" t="s">
        <v>9</v>
      </c>
      <c r="H211" s="166" t="s">
        <v>10</v>
      </c>
      <c r="I211" s="244" t="s">
        <v>11</v>
      </c>
      <c r="J211" s="166" t="s">
        <v>203</v>
      </c>
      <c r="K211" s="244" t="s">
        <v>204</v>
      </c>
    </row>
    <row r="212" spans="1:11" ht="24.6">
      <c r="A212" s="244"/>
      <c r="B212" s="166" t="s">
        <v>12</v>
      </c>
      <c r="C212" s="166" t="s">
        <v>13</v>
      </c>
      <c r="D212" s="166" t="s">
        <v>14</v>
      </c>
      <c r="E212" s="166" t="s">
        <v>15</v>
      </c>
      <c r="F212" s="166" t="s">
        <v>16</v>
      </c>
      <c r="G212" s="166" t="s">
        <v>17</v>
      </c>
      <c r="H212" s="166" t="s">
        <v>18</v>
      </c>
      <c r="I212" s="244" t="s">
        <v>19</v>
      </c>
      <c r="J212" s="165"/>
      <c r="K212" s="165"/>
    </row>
    <row r="213" spans="1:11" ht="24.6">
      <c r="A213" s="245"/>
      <c r="B213" s="245"/>
      <c r="C213" s="168" t="s">
        <v>12</v>
      </c>
      <c r="D213" s="168" t="s">
        <v>12</v>
      </c>
      <c r="E213" s="168" t="s">
        <v>12</v>
      </c>
      <c r="F213" s="168" t="s">
        <v>12</v>
      </c>
      <c r="G213" s="168" t="s">
        <v>12</v>
      </c>
      <c r="H213" s="168" t="s">
        <v>20</v>
      </c>
      <c r="I213" s="245"/>
      <c r="J213" s="167"/>
      <c r="K213" s="167"/>
    </row>
    <row r="214" spans="1:11" ht="24.6">
      <c r="A214" s="169" t="s">
        <v>21</v>
      </c>
      <c r="B214" s="246">
        <f>ช่องคีย์!B33</f>
        <v>0</v>
      </c>
      <c r="C214" s="246">
        <f>ช่องคีย์!C33</f>
        <v>0</v>
      </c>
      <c r="D214" s="246">
        <f>ช่องคีย์!D33</f>
        <v>0</v>
      </c>
      <c r="E214" s="246">
        <f>ช่องคีย์!E33</f>
        <v>0</v>
      </c>
      <c r="F214" s="246">
        <f>ช่องคีย์!F33</f>
        <v>0</v>
      </c>
      <c r="G214" s="246">
        <f>ช่องคีย์!G33</f>
        <v>0</v>
      </c>
      <c r="H214" s="246">
        <f>ช่องคีย์!H33</f>
        <v>602</v>
      </c>
      <c r="I214" s="246">
        <f>ช่องคีย์!I33</f>
        <v>0</v>
      </c>
      <c r="J214" s="246">
        <f>ช่องคีย์!J33</f>
        <v>0</v>
      </c>
      <c r="K214" s="247">
        <f>+G214*H214</f>
        <v>0</v>
      </c>
    </row>
    <row r="215" spans="1:11" ht="24.6">
      <c r="A215" s="169" t="s">
        <v>261</v>
      </c>
      <c r="B215" s="246">
        <f>ช่องคีย์!CI33</f>
        <v>0</v>
      </c>
      <c r="C215" s="246">
        <f>ช่องคีย์!CJ33</f>
        <v>0</v>
      </c>
      <c r="D215" s="246">
        <f>ช่องคีย์!CK33</f>
        <v>0</v>
      </c>
      <c r="E215" s="246">
        <f>ช่องคีย์!CL33</f>
        <v>0</v>
      </c>
      <c r="F215" s="246">
        <f>ช่องคีย์!CM33</f>
        <v>0</v>
      </c>
      <c r="G215" s="246">
        <f>ช่องคีย์!CN33</f>
        <v>0</v>
      </c>
      <c r="H215" s="246">
        <f>ช่องคีย์!CO33</f>
        <v>0</v>
      </c>
      <c r="I215" s="246">
        <f>ช่องคีย์!CP33</f>
        <v>0</v>
      </c>
      <c r="J215" s="246">
        <f>ช่องคีย์!CQ33</f>
        <v>0</v>
      </c>
      <c r="K215" s="247">
        <f t="shared" ref="K215:K229" si="16">+G215*H215</f>
        <v>0</v>
      </c>
    </row>
    <row r="216" spans="1:11" ht="24.6">
      <c r="A216" s="169" t="s">
        <v>262</v>
      </c>
      <c r="B216" s="246">
        <f>ช่องคีย์!CS33</f>
        <v>0</v>
      </c>
      <c r="C216" s="246">
        <f>ช่องคีย์!CT33</f>
        <v>0</v>
      </c>
      <c r="D216" s="246">
        <f>ช่องคีย์!CU33</f>
        <v>0</v>
      </c>
      <c r="E216" s="246">
        <f>ช่องคีย์!CV33</f>
        <v>0</v>
      </c>
      <c r="F216" s="246">
        <f>ช่องคีย์!CW33</f>
        <v>0</v>
      </c>
      <c r="G216" s="246">
        <f>ช่องคีย์!CX33</f>
        <v>0</v>
      </c>
      <c r="H216" s="246">
        <f>ช่องคีย์!CY33</f>
        <v>0</v>
      </c>
      <c r="I216" s="246">
        <f>ช่องคีย์!CZ33</f>
        <v>0</v>
      </c>
      <c r="J216" s="246">
        <f>ช่องคีย์!DA33</f>
        <v>0</v>
      </c>
      <c r="K216" s="247">
        <f t="shared" si="16"/>
        <v>0</v>
      </c>
    </row>
    <row r="217" spans="1:11" ht="24.6">
      <c r="A217" s="169" t="s">
        <v>22</v>
      </c>
      <c r="B217" s="246">
        <f>ช่องคีย์!L33</f>
        <v>690</v>
      </c>
      <c r="C217" s="246">
        <f>ช่องคีย์!M33</f>
        <v>0</v>
      </c>
      <c r="D217" s="246">
        <f>ช่องคีย์!N33</f>
        <v>0</v>
      </c>
      <c r="E217" s="246">
        <f>ช่องคีย์!O33</f>
        <v>0</v>
      </c>
      <c r="F217" s="246">
        <f>ช่องคีย์!P33</f>
        <v>0</v>
      </c>
      <c r="G217" s="246">
        <f>ช่องคีย์!Q33</f>
        <v>0</v>
      </c>
      <c r="H217" s="246">
        <f>ช่องคีย์!R33</f>
        <v>0</v>
      </c>
      <c r="I217" s="246">
        <f>ช่องคีย์!S33</f>
        <v>690</v>
      </c>
      <c r="J217" s="246">
        <f>ช่องคีย์!T33</f>
        <v>67</v>
      </c>
      <c r="K217" s="247">
        <f t="shared" si="16"/>
        <v>0</v>
      </c>
    </row>
    <row r="218" spans="1:11" ht="24.6">
      <c r="A218" s="169" t="s">
        <v>263</v>
      </c>
      <c r="B218" s="246"/>
      <c r="C218" s="246"/>
      <c r="D218" s="246"/>
      <c r="E218" s="246"/>
      <c r="F218" s="246"/>
      <c r="G218" s="246"/>
      <c r="H218" s="246"/>
      <c r="I218" s="246"/>
      <c r="J218" s="246"/>
      <c r="K218" s="247">
        <f t="shared" si="16"/>
        <v>0</v>
      </c>
    </row>
    <row r="219" spans="1:11" ht="24.6">
      <c r="A219" s="169" t="s">
        <v>267</v>
      </c>
      <c r="B219" s="246">
        <f>ช่องคีย์!AF33</f>
        <v>0</v>
      </c>
      <c r="C219" s="246">
        <f>ช่องคีย์!AG33</f>
        <v>0</v>
      </c>
      <c r="D219" s="246">
        <f>ช่องคีย์!AH33</f>
        <v>0</v>
      </c>
      <c r="E219" s="246">
        <f>ช่องคีย์!AI33</f>
        <v>0</v>
      </c>
      <c r="F219" s="246">
        <f>ช่องคีย์!AJ33</f>
        <v>0</v>
      </c>
      <c r="G219" s="246">
        <f>ช่องคีย์!AK33</f>
        <v>0</v>
      </c>
      <c r="H219" s="246">
        <f>ช่องคีย์!AL33</f>
        <v>0</v>
      </c>
      <c r="I219" s="246">
        <f>ช่องคีย์!AM33</f>
        <v>0</v>
      </c>
      <c r="J219" s="169"/>
      <c r="K219" s="247">
        <f t="shared" si="16"/>
        <v>0</v>
      </c>
    </row>
    <row r="220" spans="1:11" ht="24.6">
      <c r="A220" s="169" t="s">
        <v>268</v>
      </c>
      <c r="B220" s="246">
        <f>ช่องคีย์!DC33</f>
        <v>0</v>
      </c>
      <c r="C220" s="246">
        <f>ช่องคีย์!DD33</f>
        <v>0</v>
      </c>
      <c r="D220" s="246">
        <f>ช่องคีย์!DE33</f>
        <v>0</v>
      </c>
      <c r="E220" s="246">
        <f>ช่องคีย์!DF33</f>
        <v>0</v>
      </c>
      <c r="F220" s="246">
        <f>ช่องคีย์!DG33</f>
        <v>0</v>
      </c>
      <c r="G220" s="246">
        <f>ช่องคีย์!DH33</f>
        <v>0</v>
      </c>
      <c r="H220" s="246">
        <f>ช่องคีย์!DI33</f>
        <v>0</v>
      </c>
      <c r="I220" s="246">
        <f>ช่องคีย์!DJ33</f>
        <v>0</v>
      </c>
      <c r="J220" s="246">
        <f>ช่องคีย์!DK33</f>
        <v>0</v>
      </c>
      <c r="K220" s="247">
        <f t="shared" si="16"/>
        <v>0</v>
      </c>
    </row>
    <row r="221" spans="1:11" ht="24.6">
      <c r="A221" s="169" t="s">
        <v>188</v>
      </c>
      <c r="B221" s="246">
        <f>ช่องคีย์!AP33</f>
        <v>0</v>
      </c>
      <c r="C221" s="246">
        <f>ช่องคีย์!AQ33</f>
        <v>0</v>
      </c>
      <c r="D221" s="246">
        <f>ช่องคีย์!AR33</f>
        <v>0</v>
      </c>
      <c r="E221" s="246">
        <f>ช่องคีย์!AS33</f>
        <v>0</v>
      </c>
      <c r="F221" s="246">
        <f>ช่องคีย์!AT33</f>
        <v>0</v>
      </c>
      <c r="G221" s="246">
        <f>ช่องคีย์!AU33</f>
        <v>0</v>
      </c>
      <c r="H221" s="246">
        <f>ช่องคีย์!AV33</f>
        <v>0</v>
      </c>
      <c r="I221" s="246">
        <f>ช่องคีย์!AW33</f>
        <v>0</v>
      </c>
      <c r="J221" s="246">
        <f>ช่องคีย์!AX33</f>
        <v>0</v>
      </c>
      <c r="K221" s="247">
        <f t="shared" si="16"/>
        <v>0</v>
      </c>
    </row>
    <row r="222" spans="1:11" ht="24.6">
      <c r="A222" s="169" t="s">
        <v>208</v>
      </c>
      <c r="B222" s="246">
        <f>ช่องคีย์!V33</f>
        <v>0</v>
      </c>
      <c r="C222" s="246">
        <f>ช่องคีย์!W33</f>
        <v>0</v>
      </c>
      <c r="D222" s="246">
        <f>ช่องคีย์!X33</f>
        <v>0</v>
      </c>
      <c r="E222" s="246">
        <f>ช่องคีย์!Y33</f>
        <v>0</v>
      </c>
      <c r="F222" s="246">
        <f>ช่องคีย์!Z33</f>
        <v>0</v>
      </c>
      <c r="G222" s="246">
        <f>ช่องคีย์!AA33</f>
        <v>0</v>
      </c>
      <c r="H222" s="246">
        <f>ช่องคีย์!AB33</f>
        <v>0</v>
      </c>
      <c r="I222" s="246">
        <f>ช่องคีย์!AC33</f>
        <v>0</v>
      </c>
      <c r="J222" s="169"/>
      <c r="K222" s="247">
        <f t="shared" si="16"/>
        <v>0</v>
      </c>
    </row>
    <row r="223" spans="1:11" ht="24.6">
      <c r="A223" s="169" t="s">
        <v>219</v>
      </c>
      <c r="B223" s="246">
        <f>ช่องคีย์!CS33</f>
        <v>0</v>
      </c>
      <c r="C223" s="246">
        <f>ช่องคีย์!CT33</f>
        <v>0</v>
      </c>
      <c r="D223" s="246">
        <f>ช่องคีย์!CU33</f>
        <v>0</v>
      </c>
      <c r="E223" s="246">
        <f>ช่องคีย์!CV33</f>
        <v>0</v>
      </c>
      <c r="F223" s="246">
        <f>ช่องคีย์!CW33</f>
        <v>0</v>
      </c>
      <c r="G223" s="246">
        <f>ช่องคีย์!CX33</f>
        <v>0</v>
      </c>
      <c r="H223" s="246">
        <f>ช่องคีย์!CY33</f>
        <v>0</v>
      </c>
      <c r="I223" s="246">
        <f>ช่องคีย์!CZ33</f>
        <v>0</v>
      </c>
      <c r="J223" s="246">
        <f>ช่องคีย์!DA33</f>
        <v>0</v>
      </c>
      <c r="K223" s="247">
        <f t="shared" si="16"/>
        <v>0</v>
      </c>
    </row>
    <row r="224" spans="1:11" ht="24.6">
      <c r="A224" s="169" t="s">
        <v>26</v>
      </c>
      <c r="B224" s="246">
        <f>ช่องคีย์!DM33</f>
        <v>0</v>
      </c>
      <c r="C224" s="246">
        <f>ช่องคีย์!DN33</f>
        <v>0</v>
      </c>
      <c r="D224" s="246">
        <f>ช่องคีย์!DO33</f>
        <v>0</v>
      </c>
      <c r="E224" s="246">
        <f>ช่องคีย์!DP33</f>
        <v>0</v>
      </c>
      <c r="F224" s="246">
        <f>ช่องคีย์!DQ33</f>
        <v>0</v>
      </c>
      <c r="G224" s="246">
        <f>ช่องคีย์!DR33</f>
        <v>0</v>
      </c>
      <c r="H224" s="246">
        <f>ช่องคีย์!DS33</f>
        <v>0</v>
      </c>
      <c r="I224" s="246">
        <f>ช่องคีย์!DT33</f>
        <v>0</v>
      </c>
      <c r="J224" s="246">
        <f>ช่องคีย์!DU33</f>
        <v>0</v>
      </c>
      <c r="K224" s="247">
        <f t="shared" si="16"/>
        <v>0</v>
      </c>
    </row>
    <row r="225" spans="1:11" ht="24.6">
      <c r="A225" s="169" t="s">
        <v>27</v>
      </c>
      <c r="B225" s="246">
        <f>ช่องคีย์!AZ33</f>
        <v>0</v>
      </c>
      <c r="C225" s="246">
        <f>ช่องคีย์!BA33</f>
        <v>0</v>
      </c>
      <c r="D225" s="246">
        <f>ช่องคีย์!BB33</f>
        <v>0</v>
      </c>
      <c r="E225" s="246">
        <f>ช่องคีย์!BC33</f>
        <v>0</v>
      </c>
      <c r="F225" s="246">
        <f>ช่องคีย์!BD33</f>
        <v>0</v>
      </c>
      <c r="G225" s="246">
        <f>ช่องคีย์!BE33</f>
        <v>0</v>
      </c>
      <c r="H225" s="246">
        <f>ช่องคีย์!BF33</f>
        <v>2800</v>
      </c>
      <c r="I225" s="246">
        <f>ช่องคีย์!BG33</f>
        <v>0</v>
      </c>
      <c r="J225" s="246">
        <f>ช่องคีย์!BH33</f>
        <v>0</v>
      </c>
      <c r="K225" s="247">
        <f t="shared" si="16"/>
        <v>0</v>
      </c>
    </row>
    <row r="226" spans="1:11" ht="24.6">
      <c r="A226" s="169" t="s">
        <v>28</v>
      </c>
      <c r="B226" s="246">
        <f>ช่องคีย์!BJ33</f>
        <v>0</v>
      </c>
      <c r="C226" s="246">
        <f>ช่องคีย์!BK33</f>
        <v>0</v>
      </c>
      <c r="D226" s="246">
        <f>ช่องคีย์!BL33</f>
        <v>0</v>
      </c>
      <c r="E226" s="246">
        <f>ช่องคีย์!BM33</f>
        <v>0</v>
      </c>
      <c r="F226" s="246">
        <f>ช่องคีย์!BN33</f>
        <v>0</v>
      </c>
      <c r="G226" s="246">
        <f>ช่องคีย์!BO33</f>
        <v>0</v>
      </c>
      <c r="H226" s="246">
        <f>ช่องคีย์!BP33</f>
        <v>0</v>
      </c>
      <c r="I226" s="246">
        <f>ช่องคีย์!BV33</f>
        <v>0</v>
      </c>
      <c r="J226" s="169"/>
      <c r="K226" s="247">
        <f t="shared" si="16"/>
        <v>0</v>
      </c>
    </row>
    <row r="227" spans="1:11" ht="24.6">
      <c r="A227" s="169" t="s">
        <v>29</v>
      </c>
      <c r="B227" s="246">
        <f>ช่องคีย์!DW33</f>
        <v>0</v>
      </c>
      <c r="C227" s="246">
        <f>ช่องคีย์!DX33</f>
        <v>0</v>
      </c>
      <c r="D227" s="246">
        <f>ช่องคีย์!DY33</f>
        <v>0</v>
      </c>
      <c r="E227" s="246">
        <f>ช่องคีย์!DZ33</f>
        <v>0</v>
      </c>
      <c r="F227" s="246">
        <f>ช่องคีย์!EA33</f>
        <v>0</v>
      </c>
      <c r="G227" s="246">
        <f>ช่องคีย์!EB33</f>
        <v>0</v>
      </c>
      <c r="H227" s="246">
        <f>ช่องคีย์!EC33</f>
        <v>0</v>
      </c>
      <c r="I227" s="246">
        <f>ช่องคีย์!ED33</f>
        <v>0</v>
      </c>
      <c r="J227" s="246">
        <f>ช่องคีย์!EE33</f>
        <v>0</v>
      </c>
      <c r="K227" s="247">
        <f t="shared" si="16"/>
        <v>0</v>
      </c>
    </row>
    <row r="228" spans="1:11" ht="24.6">
      <c r="A228" s="169" t="s">
        <v>30</v>
      </c>
      <c r="B228" s="246"/>
      <c r="C228" s="246"/>
      <c r="D228" s="246"/>
      <c r="E228" s="246"/>
      <c r="F228" s="246"/>
      <c r="G228" s="246"/>
      <c r="H228" s="246"/>
      <c r="I228" s="246"/>
      <c r="J228" s="169"/>
      <c r="K228" s="247">
        <f t="shared" si="16"/>
        <v>0</v>
      </c>
    </row>
    <row r="229" spans="1:11" ht="24.6">
      <c r="A229" s="169" t="s">
        <v>327</v>
      </c>
      <c r="B229" s="246">
        <f>ช่องคีย์!CI33</f>
        <v>0</v>
      </c>
      <c r="C229" s="414">
        <f>ช่องคีย์!CJ33</f>
        <v>0</v>
      </c>
      <c r="D229" s="246">
        <f>ช่องคีย์!CK33</f>
        <v>0</v>
      </c>
      <c r="E229" s="246">
        <f>ช่องคีย์!CL33</f>
        <v>0</v>
      </c>
      <c r="F229" s="246">
        <f>ช่องคีย์!CM33</f>
        <v>0</v>
      </c>
      <c r="G229" s="246">
        <f>ช่องคีย์!CN33</f>
        <v>0</v>
      </c>
      <c r="H229" s="246">
        <f>ช่องคีย์!CO33</f>
        <v>0</v>
      </c>
      <c r="I229" s="414">
        <f>ช่องคีย์!CP33</f>
        <v>0</v>
      </c>
      <c r="J229" s="246">
        <f>ช่องคีย์!CQ33</f>
        <v>0</v>
      </c>
      <c r="K229" s="247">
        <f t="shared" si="16"/>
        <v>0</v>
      </c>
    </row>
    <row r="230" spans="1:11" ht="24.6">
      <c r="A230" s="241" t="s">
        <v>32</v>
      </c>
      <c r="B230" s="246">
        <f t="shared" ref="B230:G230" si="17">SUM(B214:B229)</f>
        <v>690</v>
      </c>
      <c r="C230" s="246">
        <f t="shared" si="17"/>
        <v>0</v>
      </c>
      <c r="D230" s="246">
        <f t="shared" si="17"/>
        <v>0</v>
      </c>
      <c r="E230" s="246">
        <f t="shared" si="17"/>
        <v>0</v>
      </c>
      <c r="F230" s="246">
        <f t="shared" si="17"/>
        <v>0</v>
      </c>
      <c r="G230" s="246">
        <f t="shared" si="17"/>
        <v>0</v>
      </c>
      <c r="H230" s="246"/>
      <c r="I230" s="246">
        <f>SUM(I214:I229)</f>
        <v>690</v>
      </c>
      <c r="J230" s="169">
        <f>SUM(J214:J229)</f>
        <v>67</v>
      </c>
      <c r="K230" s="248"/>
    </row>
    <row r="231" spans="1:11" ht="24.6">
      <c r="A231" s="222"/>
      <c r="B231" s="222"/>
      <c r="C231" s="222"/>
      <c r="D231" s="222"/>
      <c r="E231" s="222"/>
      <c r="F231" s="222"/>
      <c r="G231" s="222"/>
      <c r="H231" s="222"/>
      <c r="I231" s="222"/>
    </row>
    <row r="232" spans="1:11" ht="24.6">
      <c r="A232" s="1267" t="s">
        <v>370</v>
      </c>
      <c r="B232" s="1267"/>
      <c r="C232" s="1267"/>
      <c r="D232" s="1267"/>
      <c r="E232" s="1267"/>
      <c r="F232" s="1267"/>
      <c r="G232" s="1267"/>
      <c r="H232" s="1267"/>
      <c r="I232" s="1267"/>
    </row>
    <row r="233" spans="1:11" ht="24.6">
      <c r="A233" s="1267" t="s">
        <v>374</v>
      </c>
      <c r="B233" s="1267"/>
      <c r="C233" s="1267"/>
      <c r="D233" s="1267"/>
      <c r="E233" s="1267"/>
      <c r="F233" s="1267"/>
      <c r="G233" s="1267"/>
      <c r="H233" s="1267"/>
      <c r="I233" s="1267"/>
    </row>
    <row r="234" spans="1:11" ht="24.6">
      <c r="A234" s="1268" t="s">
        <v>79</v>
      </c>
      <c r="B234" s="1268"/>
      <c r="C234" s="1268"/>
      <c r="D234" s="1268"/>
      <c r="E234" s="1268"/>
      <c r="F234" s="1268"/>
      <c r="G234" s="1268"/>
      <c r="H234" s="1268"/>
      <c r="I234" s="1268"/>
    </row>
    <row r="235" spans="1:11" ht="24.6">
      <c r="A235" s="243" t="s">
        <v>1</v>
      </c>
      <c r="B235" s="243" t="s">
        <v>2</v>
      </c>
      <c r="C235" s="1269" t="s">
        <v>3</v>
      </c>
      <c r="D235" s="1270"/>
      <c r="E235" s="1270"/>
      <c r="F235" s="1270"/>
      <c r="G235" s="1270"/>
      <c r="H235" s="1271"/>
      <c r="I235" s="238"/>
      <c r="J235" s="238" t="s">
        <v>202</v>
      </c>
      <c r="K235" s="239"/>
    </row>
    <row r="236" spans="1:11" ht="24.6">
      <c r="A236" s="244"/>
      <c r="B236" s="166" t="s">
        <v>4</v>
      </c>
      <c r="C236" s="166" t="s">
        <v>5</v>
      </c>
      <c r="D236" s="166" t="s">
        <v>6</v>
      </c>
      <c r="E236" s="166" t="s">
        <v>7</v>
      </c>
      <c r="F236" s="166" t="s">
        <v>8</v>
      </c>
      <c r="G236" s="166" t="s">
        <v>9</v>
      </c>
      <c r="H236" s="166" t="s">
        <v>10</v>
      </c>
      <c r="I236" s="244" t="s">
        <v>11</v>
      </c>
      <c r="J236" s="166" t="s">
        <v>203</v>
      </c>
      <c r="K236" s="166" t="s">
        <v>204</v>
      </c>
    </row>
    <row r="237" spans="1:11" ht="24.6">
      <c r="A237" s="244"/>
      <c r="B237" s="166" t="s">
        <v>12</v>
      </c>
      <c r="C237" s="166" t="s">
        <v>13</v>
      </c>
      <c r="D237" s="166" t="s">
        <v>14</v>
      </c>
      <c r="E237" s="166" t="s">
        <v>15</v>
      </c>
      <c r="F237" s="166" t="s">
        <v>16</v>
      </c>
      <c r="G237" s="166" t="s">
        <v>17</v>
      </c>
      <c r="H237" s="166" t="s">
        <v>18</v>
      </c>
      <c r="I237" s="244" t="s">
        <v>19</v>
      </c>
      <c r="J237" s="165"/>
      <c r="K237" s="165"/>
    </row>
    <row r="238" spans="1:11" ht="24.6">
      <c r="A238" s="245"/>
      <c r="B238" s="245"/>
      <c r="C238" s="168" t="s">
        <v>12</v>
      </c>
      <c r="D238" s="168" t="s">
        <v>12</v>
      </c>
      <c r="E238" s="168" t="s">
        <v>12</v>
      </c>
      <c r="F238" s="168" t="s">
        <v>12</v>
      </c>
      <c r="G238" s="168" t="s">
        <v>12</v>
      </c>
      <c r="H238" s="168" t="s">
        <v>20</v>
      </c>
      <c r="I238" s="245"/>
      <c r="J238" s="167"/>
      <c r="K238" s="167"/>
    </row>
    <row r="239" spans="1:11" ht="24.6">
      <c r="A239" s="169" t="s">
        <v>21</v>
      </c>
      <c r="B239" s="246">
        <f>ช่องคีย์!B34</f>
        <v>0</v>
      </c>
      <c r="C239" s="246">
        <f>ช่องคีย์!C34</f>
        <v>0</v>
      </c>
      <c r="D239" s="246">
        <f>ช่องคีย์!D34</f>
        <v>0</v>
      </c>
      <c r="E239" s="246">
        <f>ช่องคีย์!E34</f>
        <v>0</v>
      </c>
      <c r="F239" s="246">
        <f>ช่องคีย์!F34</f>
        <v>0</v>
      </c>
      <c r="G239" s="246">
        <f>ช่องคีย์!G34</f>
        <v>0</v>
      </c>
      <c r="H239" s="246">
        <f>ช่องคีย์!H34</f>
        <v>602</v>
      </c>
      <c r="I239" s="246">
        <f>ช่องคีย์!I34</f>
        <v>0</v>
      </c>
      <c r="J239" s="246">
        <f>ช่องคีย์!J34</f>
        <v>0</v>
      </c>
      <c r="K239" s="247">
        <f>+G239*H239</f>
        <v>0</v>
      </c>
    </row>
    <row r="240" spans="1:11" ht="24.6">
      <c r="A240" s="169" t="s">
        <v>261</v>
      </c>
      <c r="B240" s="246">
        <f>ช่องคีย์!CI34</f>
        <v>0</v>
      </c>
      <c r="C240" s="246">
        <f>ช่องคีย์!CJ34</f>
        <v>0</v>
      </c>
      <c r="D240" s="246">
        <f>ช่องคีย์!CK34</f>
        <v>0</v>
      </c>
      <c r="E240" s="246">
        <f>ช่องคีย์!CL34</f>
        <v>0</v>
      </c>
      <c r="F240" s="246">
        <f>ช่องคีย์!CM34</f>
        <v>0</v>
      </c>
      <c r="G240" s="246">
        <f>ช่องคีย์!CN34</f>
        <v>0</v>
      </c>
      <c r="H240" s="246">
        <f>ช่องคีย์!CO34</f>
        <v>0</v>
      </c>
      <c r="I240" s="246">
        <f>ช่องคีย์!CP34</f>
        <v>0</v>
      </c>
      <c r="J240" s="246">
        <f>ช่องคีย์!CQ34</f>
        <v>0</v>
      </c>
      <c r="K240" s="247">
        <f t="shared" ref="K240:K254" si="18">+G240*H240</f>
        <v>0</v>
      </c>
    </row>
    <row r="241" spans="1:11" ht="24.6">
      <c r="A241" s="169" t="s">
        <v>262</v>
      </c>
      <c r="B241" s="246">
        <f>ช่องคีย์!CS34</f>
        <v>0</v>
      </c>
      <c r="C241" s="246">
        <f>ช่องคีย์!CT34</f>
        <v>0</v>
      </c>
      <c r="D241" s="246">
        <f>ช่องคีย์!CU34</f>
        <v>0</v>
      </c>
      <c r="E241" s="246">
        <f>ช่องคีย์!CV34</f>
        <v>0</v>
      </c>
      <c r="F241" s="246">
        <f>ช่องคีย์!CW34</f>
        <v>0</v>
      </c>
      <c r="G241" s="246">
        <f>ช่องคีย์!CX34</f>
        <v>0</v>
      </c>
      <c r="H241" s="246">
        <f>ช่องคีย์!CY34</f>
        <v>0</v>
      </c>
      <c r="I241" s="246">
        <f>ช่องคีย์!CZ34</f>
        <v>0</v>
      </c>
      <c r="J241" s="246">
        <f>ช่องคีย์!DA34</f>
        <v>0</v>
      </c>
      <c r="K241" s="247">
        <f t="shared" si="18"/>
        <v>0</v>
      </c>
    </row>
    <row r="242" spans="1:11" ht="24.6">
      <c r="A242" s="169" t="s">
        <v>22</v>
      </c>
      <c r="B242" s="246">
        <f>ช่องคีย์!L34</f>
        <v>0</v>
      </c>
      <c r="C242" s="246">
        <f>ช่องคีย์!M34</f>
        <v>0</v>
      </c>
      <c r="D242" s="246">
        <f>ช่องคีย์!N34</f>
        <v>0</v>
      </c>
      <c r="E242" s="246">
        <f>ช่องคีย์!O34</f>
        <v>0</v>
      </c>
      <c r="F242" s="246">
        <f>ช่องคีย์!P34</f>
        <v>0</v>
      </c>
      <c r="G242" s="246">
        <f>ช่องคีย์!Q34</f>
        <v>0</v>
      </c>
      <c r="H242" s="246">
        <f>ช่องคีย์!R34</f>
        <v>0</v>
      </c>
      <c r="I242" s="246">
        <f>ช่องคีย์!S34</f>
        <v>0</v>
      </c>
      <c r="J242" s="246">
        <f>ช่องคีย์!T34</f>
        <v>0</v>
      </c>
      <c r="K242" s="247">
        <f t="shared" si="18"/>
        <v>0</v>
      </c>
    </row>
    <row r="243" spans="1:11" ht="24.6">
      <c r="A243" s="169" t="s">
        <v>263</v>
      </c>
      <c r="B243" s="246"/>
      <c r="C243" s="246"/>
      <c r="D243" s="246"/>
      <c r="E243" s="246"/>
      <c r="F243" s="246"/>
      <c r="G243" s="246"/>
      <c r="H243" s="246"/>
      <c r="I243" s="246"/>
      <c r="J243" s="246"/>
      <c r="K243" s="247">
        <f t="shared" si="18"/>
        <v>0</v>
      </c>
    </row>
    <row r="244" spans="1:11" ht="24.6">
      <c r="A244" s="169" t="s">
        <v>267</v>
      </c>
      <c r="B244" s="246">
        <f>ช่องคีย์!AF34</f>
        <v>0</v>
      </c>
      <c r="C244" s="246">
        <f>ช่องคีย์!AG34</f>
        <v>0</v>
      </c>
      <c r="D244" s="246">
        <f>ช่องคีย์!AH34</f>
        <v>0</v>
      </c>
      <c r="E244" s="246">
        <f>ช่องคีย์!AI34</f>
        <v>0</v>
      </c>
      <c r="F244" s="246">
        <f>ช่องคีย์!AJ34</f>
        <v>0</v>
      </c>
      <c r="G244" s="246">
        <f>ช่องคีย์!AK34</f>
        <v>0</v>
      </c>
      <c r="H244" s="246">
        <f>ช่องคีย์!AL34</f>
        <v>0</v>
      </c>
      <c r="I244" s="246">
        <f>ช่องคีย์!AM34</f>
        <v>0</v>
      </c>
      <c r="J244" s="169"/>
      <c r="K244" s="247">
        <f t="shared" si="18"/>
        <v>0</v>
      </c>
    </row>
    <row r="245" spans="1:11" ht="24.6">
      <c r="A245" s="169" t="s">
        <v>268</v>
      </c>
      <c r="B245" s="246">
        <f>ช่องคีย์!DC34</f>
        <v>0</v>
      </c>
      <c r="C245" s="246">
        <f>ช่องคีย์!DD34</f>
        <v>0</v>
      </c>
      <c r="D245" s="246">
        <f>ช่องคีย์!DE34</f>
        <v>0</v>
      </c>
      <c r="E245" s="246">
        <f>ช่องคีย์!DF34</f>
        <v>0</v>
      </c>
      <c r="F245" s="246">
        <f>ช่องคีย์!DG34</f>
        <v>0</v>
      </c>
      <c r="G245" s="246">
        <f>ช่องคีย์!DH34</f>
        <v>0</v>
      </c>
      <c r="H245" s="246">
        <f>ช่องคีย์!DI34</f>
        <v>0</v>
      </c>
      <c r="I245" s="246">
        <f>ช่องคีย์!DJ34</f>
        <v>0</v>
      </c>
      <c r="J245" s="246">
        <f>ช่องคีย์!DK34</f>
        <v>0</v>
      </c>
      <c r="K245" s="247">
        <f t="shared" si="18"/>
        <v>0</v>
      </c>
    </row>
    <row r="246" spans="1:11" ht="24.6">
      <c r="A246" s="169" t="s">
        <v>188</v>
      </c>
      <c r="B246" s="246">
        <f>ช่องคีย์!AP34</f>
        <v>0</v>
      </c>
      <c r="C246" s="246">
        <f>ช่องคีย์!AQ34</f>
        <v>0</v>
      </c>
      <c r="D246" s="246">
        <f>ช่องคีย์!AR34</f>
        <v>0</v>
      </c>
      <c r="E246" s="246">
        <f>ช่องคีย์!AS34</f>
        <v>0</v>
      </c>
      <c r="F246" s="246">
        <f>ช่องคีย์!AT34</f>
        <v>0</v>
      </c>
      <c r="G246" s="246">
        <f>ช่องคีย์!AU34</f>
        <v>0</v>
      </c>
      <c r="H246" s="246">
        <f>ช่องคีย์!AV34</f>
        <v>0</v>
      </c>
      <c r="I246" s="246">
        <f>ช่องคีย์!AW34</f>
        <v>0</v>
      </c>
      <c r="J246" s="246">
        <f>ช่องคีย์!AX34</f>
        <v>0</v>
      </c>
      <c r="K246" s="247">
        <f t="shared" si="18"/>
        <v>0</v>
      </c>
    </row>
    <row r="247" spans="1:11" ht="24.6">
      <c r="A247" s="169" t="s">
        <v>208</v>
      </c>
      <c r="B247" s="246">
        <f>ช่องคีย์!V34</f>
        <v>0</v>
      </c>
      <c r="C247" s="246">
        <f>ช่องคีย์!W34</f>
        <v>0</v>
      </c>
      <c r="D247" s="246">
        <f>ช่องคีย์!X34</f>
        <v>0</v>
      </c>
      <c r="E247" s="246">
        <f>ช่องคีย์!Y34</f>
        <v>0</v>
      </c>
      <c r="F247" s="246">
        <f>ช่องคีย์!Z34</f>
        <v>0</v>
      </c>
      <c r="G247" s="246">
        <f>ช่องคีย์!AA34</f>
        <v>0</v>
      </c>
      <c r="H247" s="246">
        <f>ช่องคีย์!AB34</f>
        <v>0</v>
      </c>
      <c r="I247" s="246">
        <f>ช่องคีย์!AC34</f>
        <v>0</v>
      </c>
      <c r="J247" s="169"/>
      <c r="K247" s="247">
        <f t="shared" si="18"/>
        <v>0</v>
      </c>
    </row>
    <row r="248" spans="1:11" ht="24.6">
      <c r="A248" s="169" t="s">
        <v>219</v>
      </c>
      <c r="B248" s="246">
        <f>ช่องคีย์!CS34</f>
        <v>0</v>
      </c>
      <c r="C248" s="246">
        <f>ช่องคีย์!CT34</f>
        <v>0</v>
      </c>
      <c r="D248" s="246">
        <f>ช่องคีย์!CU34</f>
        <v>0</v>
      </c>
      <c r="E248" s="246">
        <f>ช่องคีย์!CV34</f>
        <v>0</v>
      </c>
      <c r="F248" s="246">
        <f>ช่องคีย์!CW34</f>
        <v>0</v>
      </c>
      <c r="G248" s="246">
        <f>ช่องคีย์!CX34</f>
        <v>0</v>
      </c>
      <c r="H248" s="246">
        <f>ช่องคีย์!CY34</f>
        <v>0</v>
      </c>
      <c r="I248" s="246">
        <f>ช่องคีย์!CZ34</f>
        <v>0</v>
      </c>
      <c r="J248" s="246">
        <f>ช่องคีย์!DA34</f>
        <v>0</v>
      </c>
      <c r="K248" s="247">
        <f t="shared" si="18"/>
        <v>0</v>
      </c>
    </row>
    <row r="249" spans="1:11" ht="24.6">
      <c r="A249" s="169" t="s">
        <v>26</v>
      </c>
      <c r="B249" s="246">
        <f>ช่องคีย์!DM34</f>
        <v>0</v>
      </c>
      <c r="C249" s="246">
        <f>ช่องคีย์!DN34</f>
        <v>0</v>
      </c>
      <c r="D249" s="246">
        <f>ช่องคีย์!DO34</f>
        <v>0</v>
      </c>
      <c r="E249" s="246">
        <f>ช่องคีย์!DP34</f>
        <v>0</v>
      </c>
      <c r="F249" s="246">
        <f>ช่องคีย์!DQ34</f>
        <v>0</v>
      </c>
      <c r="G249" s="246">
        <f>ช่องคีย์!DR34</f>
        <v>0</v>
      </c>
      <c r="H249" s="246">
        <f>ช่องคีย์!DS34</f>
        <v>0</v>
      </c>
      <c r="I249" s="246">
        <f>ช่องคีย์!DT34</f>
        <v>0</v>
      </c>
      <c r="J249" s="246">
        <f>ช่องคีย์!DU34</f>
        <v>0</v>
      </c>
      <c r="K249" s="247">
        <f t="shared" si="18"/>
        <v>0</v>
      </c>
    </row>
    <row r="250" spans="1:11" ht="24.6">
      <c r="A250" s="169" t="s">
        <v>27</v>
      </c>
      <c r="B250" s="246">
        <f>ช่องคีย์!AZ34</f>
        <v>0</v>
      </c>
      <c r="C250" s="246">
        <f>ช่องคีย์!BA34</f>
        <v>0</v>
      </c>
      <c r="D250" s="246">
        <f>ช่องคีย์!BB34</f>
        <v>0</v>
      </c>
      <c r="E250" s="246">
        <f>ช่องคีย์!BC34</f>
        <v>0</v>
      </c>
      <c r="F250" s="246">
        <f>ช่องคีย์!BD34</f>
        <v>0</v>
      </c>
      <c r="G250" s="246">
        <f>ช่องคีย์!BE34</f>
        <v>0</v>
      </c>
      <c r="H250" s="246">
        <f>ช่องคีย์!BF34</f>
        <v>2800</v>
      </c>
      <c r="I250" s="246">
        <f>ช่องคีย์!BG34</f>
        <v>0</v>
      </c>
      <c r="J250" s="246">
        <f>ช่องคีย์!BH34</f>
        <v>0</v>
      </c>
      <c r="K250" s="247">
        <f t="shared" si="18"/>
        <v>0</v>
      </c>
    </row>
    <row r="251" spans="1:11" ht="24.6">
      <c r="A251" s="169" t="s">
        <v>28</v>
      </c>
      <c r="B251" s="246">
        <f>ช่องคีย์!BJ34</f>
        <v>0</v>
      </c>
      <c r="C251" s="246">
        <f>ช่องคีย์!BK34</f>
        <v>0</v>
      </c>
      <c r="D251" s="246">
        <f>ช่องคีย์!BL34</f>
        <v>0</v>
      </c>
      <c r="E251" s="246">
        <f>ช่องคีย์!BM34</f>
        <v>0</v>
      </c>
      <c r="F251" s="246">
        <f>ช่องคีย์!BN34</f>
        <v>0</v>
      </c>
      <c r="G251" s="246">
        <f>ช่องคีย์!BO34</f>
        <v>0</v>
      </c>
      <c r="H251" s="246">
        <f>ช่องคีย์!BP34</f>
        <v>0</v>
      </c>
      <c r="I251" s="246">
        <f>ช่องคีย์!BV34</f>
        <v>0</v>
      </c>
      <c r="J251" s="169"/>
      <c r="K251" s="247">
        <f t="shared" si="18"/>
        <v>0</v>
      </c>
    </row>
    <row r="252" spans="1:11" ht="24.6">
      <c r="A252" s="169" t="s">
        <v>29</v>
      </c>
      <c r="B252" s="246">
        <f>ช่องคีย์!DW34</f>
        <v>0</v>
      </c>
      <c r="C252" s="246">
        <f>ช่องคีย์!DX34</f>
        <v>0</v>
      </c>
      <c r="D252" s="246">
        <f>ช่องคีย์!DY34</f>
        <v>0</v>
      </c>
      <c r="E252" s="246">
        <f>ช่องคีย์!DZ34</f>
        <v>0</v>
      </c>
      <c r="F252" s="246">
        <f>ช่องคีย์!EA34</f>
        <v>0</v>
      </c>
      <c r="G252" s="246">
        <f>ช่องคีย์!EB34</f>
        <v>0</v>
      </c>
      <c r="H252" s="246">
        <f>ช่องคีย์!EC34</f>
        <v>0</v>
      </c>
      <c r="I252" s="246">
        <f>ช่องคีย์!ED34</f>
        <v>0</v>
      </c>
      <c r="J252" s="246">
        <f>ช่องคีย์!EE34</f>
        <v>0</v>
      </c>
      <c r="K252" s="247">
        <f t="shared" si="18"/>
        <v>0</v>
      </c>
    </row>
    <row r="253" spans="1:11" ht="24.6">
      <c r="A253" s="169" t="s">
        <v>30</v>
      </c>
      <c r="B253" s="246"/>
      <c r="C253" s="246"/>
      <c r="D253" s="246"/>
      <c r="E253" s="246"/>
      <c r="F253" s="246"/>
      <c r="G253" s="246"/>
      <c r="H253" s="246"/>
      <c r="I253" s="246"/>
      <c r="J253" s="169"/>
      <c r="K253" s="247">
        <f t="shared" si="18"/>
        <v>0</v>
      </c>
    </row>
    <row r="254" spans="1:11" ht="24.6">
      <c r="A254" s="169" t="s">
        <v>327</v>
      </c>
      <c r="B254" s="246">
        <f>ช่องคีย์!CI34</f>
        <v>0</v>
      </c>
      <c r="C254" s="414">
        <f>ช่องคีย์!CJ34</f>
        <v>0</v>
      </c>
      <c r="D254" s="246">
        <f>ช่องคีย์!CK34</f>
        <v>0</v>
      </c>
      <c r="E254" s="246">
        <f>ช่องคีย์!CL34</f>
        <v>0</v>
      </c>
      <c r="F254" s="246">
        <f>ช่องคีย์!CM34</f>
        <v>0</v>
      </c>
      <c r="G254" s="246">
        <f>ช่องคีย์!CN34</f>
        <v>0</v>
      </c>
      <c r="H254" s="246">
        <f>ช่องคีย์!CO34</f>
        <v>0</v>
      </c>
      <c r="I254" s="414">
        <f>ช่องคีย์!CP34</f>
        <v>0</v>
      </c>
      <c r="J254" s="246">
        <f>ช่องคีย์!CQ34</f>
        <v>0</v>
      </c>
      <c r="K254" s="247">
        <f t="shared" si="18"/>
        <v>0</v>
      </c>
    </row>
    <row r="255" spans="1:11" ht="24.6">
      <c r="A255" s="241" t="s">
        <v>32</v>
      </c>
      <c r="B255" s="246">
        <f t="shared" ref="B255:G255" si="19">SUM(B239:B254)</f>
        <v>0</v>
      </c>
      <c r="C255" s="246">
        <f t="shared" si="19"/>
        <v>0</v>
      </c>
      <c r="D255" s="246">
        <f t="shared" si="19"/>
        <v>0</v>
      </c>
      <c r="E255" s="246">
        <f t="shared" si="19"/>
        <v>0</v>
      </c>
      <c r="F255" s="246">
        <f t="shared" si="19"/>
        <v>0</v>
      </c>
      <c r="G255" s="246">
        <f t="shared" si="19"/>
        <v>0</v>
      </c>
      <c r="H255" s="246"/>
      <c r="I255" s="246">
        <f>SUM(I239:I254)</f>
        <v>0</v>
      </c>
      <c r="J255" s="169">
        <f>SUM(J239:J254)</f>
        <v>0</v>
      </c>
      <c r="K255" s="299"/>
    </row>
    <row r="256" spans="1:11" ht="24.6">
      <c r="A256" s="222"/>
      <c r="B256" s="222"/>
      <c r="C256" s="222"/>
      <c r="D256" s="222"/>
      <c r="E256" s="222"/>
      <c r="F256" s="222"/>
      <c r="G256" s="222"/>
      <c r="H256" s="222"/>
      <c r="I256" s="222"/>
    </row>
    <row r="257" spans="1:11" ht="24.6">
      <c r="A257" s="1267" t="s">
        <v>370</v>
      </c>
      <c r="B257" s="1267"/>
      <c r="C257" s="1267"/>
      <c r="D257" s="1267"/>
      <c r="E257" s="1267"/>
      <c r="F257" s="1267"/>
      <c r="G257" s="1267"/>
      <c r="H257" s="1267"/>
      <c r="I257" s="1267"/>
    </row>
    <row r="258" spans="1:11" ht="24.6">
      <c r="A258" s="1267" t="s">
        <v>374</v>
      </c>
      <c r="B258" s="1267"/>
      <c r="C258" s="1267"/>
      <c r="D258" s="1267"/>
      <c r="E258" s="1267"/>
      <c r="F258" s="1267"/>
      <c r="G258" s="1267"/>
      <c r="H258" s="1267"/>
      <c r="I258" s="1267"/>
    </row>
    <row r="259" spans="1:11" ht="24.6">
      <c r="A259" s="1268" t="s">
        <v>80</v>
      </c>
      <c r="B259" s="1268"/>
      <c r="C259" s="1268"/>
      <c r="D259" s="1268"/>
      <c r="E259" s="1268"/>
      <c r="F259" s="1268"/>
      <c r="G259" s="1268"/>
      <c r="H259" s="1268"/>
      <c r="I259" s="1268"/>
    </row>
    <row r="260" spans="1:11" ht="24.6">
      <c r="A260" s="243" t="s">
        <v>1</v>
      </c>
      <c r="B260" s="243" t="s">
        <v>2</v>
      </c>
      <c r="C260" s="1269" t="s">
        <v>3</v>
      </c>
      <c r="D260" s="1270"/>
      <c r="E260" s="1270"/>
      <c r="F260" s="1270"/>
      <c r="G260" s="1270"/>
      <c r="H260" s="1271"/>
      <c r="I260" s="238"/>
      <c r="J260" s="238" t="s">
        <v>202</v>
      </c>
      <c r="K260" s="239"/>
    </row>
    <row r="261" spans="1:11" ht="24.6">
      <c r="A261" s="244"/>
      <c r="B261" s="166" t="s">
        <v>4</v>
      </c>
      <c r="C261" s="166" t="s">
        <v>5</v>
      </c>
      <c r="D261" s="166" t="s">
        <v>6</v>
      </c>
      <c r="E261" s="166" t="s">
        <v>7</v>
      </c>
      <c r="F261" s="166" t="s">
        <v>8</v>
      </c>
      <c r="G261" s="166" t="s">
        <v>9</v>
      </c>
      <c r="H261" s="166" t="s">
        <v>10</v>
      </c>
      <c r="I261" s="244" t="s">
        <v>11</v>
      </c>
      <c r="J261" s="166" t="s">
        <v>203</v>
      </c>
      <c r="K261" s="244" t="s">
        <v>204</v>
      </c>
    </row>
    <row r="262" spans="1:11" ht="24.6">
      <c r="A262" s="244"/>
      <c r="B262" s="166" t="s">
        <v>12</v>
      </c>
      <c r="C262" s="166" t="s">
        <v>13</v>
      </c>
      <c r="D262" s="166" t="s">
        <v>14</v>
      </c>
      <c r="E262" s="166" t="s">
        <v>15</v>
      </c>
      <c r="F262" s="166" t="s">
        <v>16</v>
      </c>
      <c r="G262" s="166" t="s">
        <v>17</v>
      </c>
      <c r="H262" s="166" t="s">
        <v>18</v>
      </c>
      <c r="I262" s="244" t="s">
        <v>19</v>
      </c>
      <c r="J262" s="165"/>
      <c r="K262" s="165"/>
    </row>
    <row r="263" spans="1:11" ht="24.6">
      <c r="A263" s="245"/>
      <c r="B263" s="245"/>
      <c r="C263" s="168" t="s">
        <v>12</v>
      </c>
      <c r="D263" s="168" t="s">
        <v>12</v>
      </c>
      <c r="E263" s="168" t="s">
        <v>12</v>
      </c>
      <c r="F263" s="168" t="s">
        <v>12</v>
      </c>
      <c r="G263" s="168" t="s">
        <v>12</v>
      </c>
      <c r="H263" s="168" t="s">
        <v>20</v>
      </c>
      <c r="I263" s="245"/>
      <c r="J263" s="167"/>
      <c r="K263" s="167"/>
    </row>
    <row r="264" spans="1:11" ht="24.6">
      <c r="A264" s="169" t="s">
        <v>21</v>
      </c>
      <c r="B264" s="246">
        <f>ช่องคีย์!B35</f>
        <v>0</v>
      </c>
      <c r="C264" s="246">
        <f>ช่องคีย์!C35</f>
        <v>0</v>
      </c>
      <c r="D264" s="246">
        <f>ช่องคีย์!D35</f>
        <v>0</v>
      </c>
      <c r="E264" s="246">
        <f>ช่องคีย์!E35</f>
        <v>0</v>
      </c>
      <c r="F264" s="246">
        <f>ช่องคีย์!F35</f>
        <v>0</v>
      </c>
      <c r="G264" s="246">
        <f>ช่องคีย์!G35</f>
        <v>0</v>
      </c>
      <c r="H264" s="246">
        <f>ช่องคีย์!H35</f>
        <v>602</v>
      </c>
      <c r="I264" s="246">
        <f>ช่องคีย์!I35</f>
        <v>0</v>
      </c>
      <c r="J264" s="246">
        <f>ช่องคีย์!J35</f>
        <v>0</v>
      </c>
      <c r="K264" s="247">
        <f>+G264*H264</f>
        <v>0</v>
      </c>
    </row>
    <row r="265" spans="1:11" ht="24.6">
      <c r="A265" s="169" t="s">
        <v>261</v>
      </c>
      <c r="B265" s="246">
        <f>ช่องคีย์!CI35</f>
        <v>0</v>
      </c>
      <c r="C265" s="246">
        <f>ช่องคีย์!CJ35</f>
        <v>0</v>
      </c>
      <c r="D265" s="246">
        <f>ช่องคีย์!CK35</f>
        <v>0</v>
      </c>
      <c r="E265" s="246">
        <f>ช่องคีย์!CL35</f>
        <v>0</v>
      </c>
      <c r="F265" s="246">
        <f>ช่องคีย์!CM35</f>
        <v>0</v>
      </c>
      <c r="G265" s="246">
        <f>ช่องคีย์!CN35</f>
        <v>0</v>
      </c>
      <c r="H265" s="246">
        <f>ช่องคีย์!CO35</f>
        <v>0</v>
      </c>
      <c r="I265" s="246">
        <f>ช่องคีย์!CP35</f>
        <v>0</v>
      </c>
      <c r="J265" s="246">
        <f>ช่องคีย์!CQ35</f>
        <v>0</v>
      </c>
      <c r="K265" s="247">
        <f t="shared" ref="K265:K279" si="20">+G265*H265</f>
        <v>0</v>
      </c>
    </row>
    <row r="266" spans="1:11" ht="24.6">
      <c r="A266" s="169" t="s">
        <v>262</v>
      </c>
      <c r="B266" s="246">
        <f>ช่องคีย์!CS35</f>
        <v>0</v>
      </c>
      <c r="C266" s="246">
        <f>ช่องคีย์!CT35</f>
        <v>0</v>
      </c>
      <c r="D266" s="246">
        <f>ช่องคีย์!CU35</f>
        <v>0</v>
      </c>
      <c r="E266" s="246">
        <f>ช่องคีย์!CV35</f>
        <v>0</v>
      </c>
      <c r="F266" s="246">
        <f>ช่องคีย์!CW35</f>
        <v>0</v>
      </c>
      <c r="G266" s="246">
        <f>ช่องคีย์!CX35</f>
        <v>0</v>
      </c>
      <c r="H266" s="246">
        <f>ช่องคีย์!CY35</f>
        <v>0</v>
      </c>
      <c r="I266" s="246">
        <f>ช่องคีย์!CZ35</f>
        <v>0</v>
      </c>
      <c r="J266" s="246">
        <f>ช่องคีย์!DA35</f>
        <v>0</v>
      </c>
      <c r="K266" s="247">
        <f t="shared" si="20"/>
        <v>0</v>
      </c>
    </row>
    <row r="267" spans="1:11" ht="24.6">
      <c r="A267" s="169" t="s">
        <v>22</v>
      </c>
      <c r="B267" s="246">
        <f>ช่องคีย์!L35</f>
        <v>920</v>
      </c>
      <c r="C267" s="246">
        <f>ช่องคีย์!M35</f>
        <v>0</v>
      </c>
      <c r="D267" s="246">
        <f>ช่องคีย์!N35</f>
        <v>0</v>
      </c>
      <c r="E267" s="246">
        <f>ช่องคีย์!O35</f>
        <v>0</v>
      </c>
      <c r="F267" s="246">
        <f>ช่องคีย์!P35</f>
        <v>0</v>
      </c>
      <c r="G267" s="246">
        <f>ช่องคีย์!Q35</f>
        <v>0</v>
      </c>
      <c r="H267" s="246">
        <f>ช่องคีย์!R35</f>
        <v>0</v>
      </c>
      <c r="I267" s="246">
        <f>ช่องคีย์!S35</f>
        <v>920</v>
      </c>
      <c r="J267" s="246">
        <f>ช่องคีย์!T35</f>
        <v>50</v>
      </c>
      <c r="K267" s="247">
        <f t="shared" si="20"/>
        <v>0</v>
      </c>
    </row>
    <row r="268" spans="1:11" ht="24.6">
      <c r="A268" s="169" t="s">
        <v>263</v>
      </c>
      <c r="B268" s="246"/>
      <c r="C268" s="246"/>
      <c r="D268" s="246"/>
      <c r="E268" s="246"/>
      <c r="F268" s="246"/>
      <c r="G268" s="246"/>
      <c r="H268" s="246"/>
      <c r="I268" s="246"/>
      <c r="J268" s="246"/>
      <c r="K268" s="247">
        <f t="shared" si="20"/>
        <v>0</v>
      </c>
    </row>
    <row r="269" spans="1:11" ht="24.6">
      <c r="A269" s="169" t="s">
        <v>267</v>
      </c>
      <c r="B269" s="246">
        <f>ช่องคีย์!AF35</f>
        <v>0</v>
      </c>
      <c r="C269" s="246">
        <f>ช่องคีย์!AG35</f>
        <v>0</v>
      </c>
      <c r="D269" s="246">
        <f>ช่องคีย์!AH35</f>
        <v>0</v>
      </c>
      <c r="E269" s="246">
        <f>ช่องคีย์!AI35</f>
        <v>0</v>
      </c>
      <c r="F269" s="246">
        <f>ช่องคีย์!AJ35</f>
        <v>0</v>
      </c>
      <c r="G269" s="246">
        <f>ช่องคีย์!AK35</f>
        <v>0</v>
      </c>
      <c r="H269" s="246">
        <f>ช่องคีย์!AL35</f>
        <v>0</v>
      </c>
      <c r="I269" s="246">
        <f>ช่องคีย์!AM35</f>
        <v>0</v>
      </c>
      <c r="J269" s="169"/>
      <c r="K269" s="247">
        <f t="shared" si="20"/>
        <v>0</v>
      </c>
    </row>
    <row r="270" spans="1:11" ht="24.6">
      <c r="A270" s="169" t="s">
        <v>268</v>
      </c>
      <c r="B270" s="246">
        <f>ช่องคีย์!DC35</f>
        <v>0</v>
      </c>
      <c r="C270" s="246">
        <f>ช่องคีย์!DD35</f>
        <v>0</v>
      </c>
      <c r="D270" s="246">
        <f>ช่องคีย์!DE35</f>
        <v>0</v>
      </c>
      <c r="E270" s="246">
        <f>ช่องคีย์!DF35</f>
        <v>0</v>
      </c>
      <c r="F270" s="246">
        <f>ช่องคีย์!DG35</f>
        <v>0</v>
      </c>
      <c r="G270" s="246">
        <f>ช่องคีย์!DH35</f>
        <v>0</v>
      </c>
      <c r="H270" s="246">
        <f>ช่องคีย์!DI35</f>
        <v>0</v>
      </c>
      <c r="I270" s="246">
        <f>ช่องคีย์!DJ35</f>
        <v>0</v>
      </c>
      <c r="J270" s="246">
        <f>ช่องคีย์!DK35</f>
        <v>0</v>
      </c>
      <c r="K270" s="247">
        <f t="shared" si="20"/>
        <v>0</v>
      </c>
    </row>
    <row r="271" spans="1:11" ht="24.6">
      <c r="A271" s="169" t="s">
        <v>188</v>
      </c>
      <c r="B271" s="246">
        <f>ช่องคีย์!AP35</f>
        <v>0</v>
      </c>
      <c r="C271" s="246">
        <f>ช่องคีย์!AQ35</f>
        <v>0</v>
      </c>
      <c r="D271" s="246">
        <f>ช่องคีย์!AR35</f>
        <v>0</v>
      </c>
      <c r="E271" s="246">
        <f>ช่องคีย์!AS35</f>
        <v>0</v>
      </c>
      <c r="F271" s="246">
        <f>ช่องคีย์!AT35</f>
        <v>0</v>
      </c>
      <c r="G271" s="246">
        <f>ช่องคีย์!AU35</f>
        <v>0</v>
      </c>
      <c r="H271" s="246">
        <f>ช่องคีย์!AV35</f>
        <v>0</v>
      </c>
      <c r="I271" s="246">
        <f>ช่องคีย์!AW35</f>
        <v>0</v>
      </c>
      <c r="J271" s="246">
        <f>ช่องคีย์!AX35</f>
        <v>0</v>
      </c>
      <c r="K271" s="247">
        <f t="shared" si="20"/>
        <v>0</v>
      </c>
    </row>
    <row r="272" spans="1:11" ht="24.6">
      <c r="A272" s="169" t="s">
        <v>208</v>
      </c>
      <c r="B272" s="246">
        <f>ช่องคีย์!V35</f>
        <v>0</v>
      </c>
      <c r="C272" s="246">
        <f>ช่องคีย์!W35</f>
        <v>0</v>
      </c>
      <c r="D272" s="246">
        <f>ช่องคีย์!X35</f>
        <v>0</v>
      </c>
      <c r="E272" s="246">
        <f>ช่องคีย์!Y35</f>
        <v>0</v>
      </c>
      <c r="F272" s="246">
        <f>ช่องคีย์!Z35</f>
        <v>0</v>
      </c>
      <c r="G272" s="246">
        <f>ช่องคีย์!AA35</f>
        <v>0</v>
      </c>
      <c r="H272" s="246">
        <f>ช่องคีย์!AB35</f>
        <v>0</v>
      </c>
      <c r="I272" s="246">
        <f>ช่องคีย์!AC35</f>
        <v>0</v>
      </c>
      <c r="J272" s="169"/>
      <c r="K272" s="247">
        <f t="shared" si="20"/>
        <v>0</v>
      </c>
    </row>
    <row r="273" spans="1:11" ht="24.6">
      <c r="A273" s="169" t="s">
        <v>219</v>
      </c>
      <c r="B273" s="246">
        <f>ช่องคีย์!CS35</f>
        <v>0</v>
      </c>
      <c r="C273" s="246">
        <f>ช่องคีย์!CT35</f>
        <v>0</v>
      </c>
      <c r="D273" s="246">
        <f>ช่องคีย์!CU35</f>
        <v>0</v>
      </c>
      <c r="E273" s="246">
        <f>ช่องคีย์!CV35</f>
        <v>0</v>
      </c>
      <c r="F273" s="246">
        <f>ช่องคีย์!CW35</f>
        <v>0</v>
      </c>
      <c r="G273" s="246">
        <f>ช่องคีย์!CX35</f>
        <v>0</v>
      </c>
      <c r="H273" s="246">
        <f>ช่องคีย์!CY35</f>
        <v>0</v>
      </c>
      <c r="I273" s="246">
        <f>ช่องคีย์!CZ35</f>
        <v>0</v>
      </c>
      <c r="J273" s="246">
        <f>ช่องคีย์!DA35</f>
        <v>0</v>
      </c>
      <c r="K273" s="247">
        <f t="shared" si="20"/>
        <v>0</v>
      </c>
    </row>
    <row r="274" spans="1:11" ht="24.6">
      <c r="A274" s="169" t="s">
        <v>26</v>
      </c>
      <c r="B274" s="246">
        <f>ช่องคีย์!DM35</f>
        <v>0</v>
      </c>
      <c r="C274" s="246">
        <f>ช่องคีย์!DN35</f>
        <v>0</v>
      </c>
      <c r="D274" s="246">
        <f>ช่องคีย์!DO35</f>
        <v>0</v>
      </c>
      <c r="E274" s="246">
        <f>ช่องคีย์!DP35</f>
        <v>0</v>
      </c>
      <c r="F274" s="246">
        <f>ช่องคีย์!DQ35</f>
        <v>0</v>
      </c>
      <c r="G274" s="246">
        <f>ช่องคีย์!DR35</f>
        <v>0</v>
      </c>
      <c r="H274" s="246">
        <f>ช่องคีย์!DS35</f>
        <v>0</v>
      </c>
      <c r="I274" s="246">
        <f>ช่องคีย์!DT35</f>
        <v>0</v>
      </c>
      <c r="J274" s="246">
        <f>ช่องคีย์!DU35</f>
        <v>0</v>
      </c>
      <c r="K274" s="247">
        <f t="shared" si="20"/>
        <v>0</v>
      </c>
    </row>
    <row r="275" spans="1:11" ht="24.6">
      <c r="A275" s="169" t="s">
        <v>27</v>
      </c>
      <c r="B275" s="246">
        <f>ช่องคีย์!AZ35</f>
        <v>0</v>
      </c>
      <c r="C275" s="246">
        <f>ช่องคีย์!BA35</f>
        <v>0</v>
      </c>
      <c r="D275" s="246">
        <f>ช่องคีย์!BB35</f>
        <v>0</v>
      </c>
      <c r="E275" s="246">
        <f>ช่องคีย์!BC35</f>
        <v>0</v>
      </c>
      <c r="F275" s="246">
        <f>ช่องคีย์!BD35</f>
        <v>0</v>
      </c>
      <c r="G275" s="246">
        <f>ช่องคีย์!BE35</f>
        <v>0</v>
      </c>
      <c r="H275" s="246">
        <f>ช่องคีย์!BF35</f>
        <v>2800</v>
      </c>
      <c r="I275" s="246">
        <f>ช่องคีย์!BG35</f>
        <v>0</v>
      </c>
      <c r="J275" s="246">
        <f>ช่องคีย์!BH35</f>
        <v>0</v>
      </c>
      <c r="K275" s="247">
        <f t="shared" si="20"/>
        <v>0</v>
      </c>
    </row>
    <row r="276" spans="1:11" ht="24.6">
      <c r="A276" s="169" t="s">
        <v>28</v>
      </c>
      <c r="B276" s="246">
        <f>ช่องคีย์!BJ35</f>
        <v>0</v>
      </c>
      <c r="C276" s="246">
        <f>ช่องคีย์!BK35</f>
        <v>0</v>
      </c>
      <c r="D276" s="246">
        <f>ช่องคีย์!BL35</f>
        <v>0</v>
      </c>
      <c r="E276" s="246">
        <f>ช่องคีย์!BM35</f>
        <v>0</v>
      </c>
      <c r="F276" s="246">
        <f>ช่องคีย์!BN35</f>
        <v>0</v>
      </c>
      <c r="G276" s="246">
        <f>ช่องคีย์!BO35</f>
        <v>0</v>
      </c>
      <c r="H276" s="246">
        <f>ช่องคีย์!BP35</f>
        <v>0</v>
      </c>
      <c r="I276" s="246">
        <f>ช่องคีย์!BV35</f>
        <v>0</v>
      </c>
      <c r="J276" s="169"/>
      <c r="K276" s="247">
        <f t="shared" si="20"/>
        <v>0</v>
      </c>
    </row>
    <row r="277" spans="1:11" ht="24.6">
      <c r="A277" s="169" t="s">
        <v>29</v>
      </c>
      <c r="B277" s="246">
        <f>ช่องคีย์!DW35</f>
        <v>0</v>
      </c>
      <c r="C277" s="246">
        <f>ช่องคีย์!DX35</f>
        <v>0</v>
      </c>
      <c r="D277" s="246">
        <f>ช่องคีย์!DY35</f>
        <v>0</v>
      </c>
      <c r="E277" s="246">
        <f>ช่องคีย์!DZ35</f>
        <v>0</v>
      </c>
      <c r="F277" s="246">
        <f>ช่องคีย์!EA35</f>
        <v>0</v>
      </c>
      <c r="G277" s="246">
        <f>ช่องคีย์!EB35</f>
        <v>0</v>
      </c>
      <c r="H277" s="246">
        <f>ช่องคีย์!EC35</f>
        <v>0</v>
      </c>
      <c r="I277" s="246">
        <f>ช่องคีย์!ED35</f>
        <v>0</v>
      </c>
      <c r="J277" s="246">
        <f>ช่องคีย์!EE35</f>
        <v>0</v>
      </c>
      <c r="K277" s="247">
        <f t="shared" si="20"/>
        <v>0</v>
      </c>
    </row>
    <row r="278" spans="1:11" ht="24.6">
      <c r="A278" s="169" t="s">
        <v>30</v>
      </c>
      <c r="B278" s="246"/>
      <c r="C278" s="246"/>
      <c r="D278" s="246"/>
      <c r="E278" s="246"/>
      <c r="F278" s="246"/>
      <c r="G278" s="246"/>
      <c r="H278" s="246"/>
      <c r="I278" s="246"/>
      <c r="J278" s="169"/>
      <c r="K278" s="247">
        <f t="shared" si="20"/>
        <v>0</v>
      </c>
    </row>
    <row r="279" spans="1:11" ht="24.6">
      <c r="A279" s="169" t="s">
        <v>327</v>
      </c>
      <c r="B279" s="246">
        <f>ช่องคีย์!CI35</f>
        <v>0</v>
      </c>
      <c r="C279" s="414">
        <f>ช่องคีย์!CJ35</f>
        <v>0</v>
      </c>
      <c r="D279" s="246">
        <f>ช่องคีย์!CK35</f>
        <v>0</v>
      </c>
      <c r="E279" s="246">
        <f>ช่องคีย์!CL35</f>
        <v>0</v>
      </c>
      <c r="F279" s="246">
        <f>ช่องคีย์!CM35</f>
        <v>0</v>
      </c>
      <c r="G279" s="246">
        <f>ช่องคีย์!CN35</f>
        <v>0</v>
      </c>
      <c r="H279" s="246">
        <f>ช่องคีย์!CO35</f>
        <v>0</v>
      </c>
      <c r="I279" s="414">
        <f>ช่องคีย์!CP35</f>
        <v>0</v>
      </c>
      <c r="J279" s="246">
        <f>ช่องคีย์!CQ35</f>
        <v>0</v>
      </c>
      <c r="K279" s="247">
        <f t="shared" si="20"/>
        <v>0</v>
      </c>
    </row>
    <row r="280" spans="1:11" ht="24.6">
      <c r="A280" s="241" t="s">
        <v>32</v>
      </c>
      <c r="B280" s="246">
        <f t="shared" ref="B280:G280" si="21">SUM(B264:B279)</f>
        <v>920</v>
      </c>
      <c r="C280" s="246">
        <f t="shared" si="21"/>
        <v>0</v>
      </c>
      <c r="D280" s="246">
        <f t="shared" si="21"/>
        <v>0</v>
      </c>
      <c r="E280" s="246">
        <f t="shared" si="21"/>
        <v>0</v>
      </c>
      <c r="F280" s="246">
        <f t="shared" si="21"/>
        <v>0</v>
      </c>
      <c r="G280" s="246">
        <f t="shared" si="21"/>
        <v>0</v>
      </c>
      <c r="H280" s="246"/>
      <c r="I280" s="246">
        <f>SUM(I264:I279)</f>
        <v>920</v>
      </c>
      <c r="J280" s="169">
        <f>SUM(J264:J279)</f>
        <v>50</v>
      </c>
      <c r="K280" s="248"/>
    </row>
    <row r="281" spans="1:11" ht="24.6">
      <c r="A281" s="222"/>
      <c r="B281" s="222"/>
      <c r="C281" s="222"/>
      <c r="D281" s="222"/>
      <c r="E281" s="222"/>
      <c r="F281" s="222"/>
      <c r="G281" s="222"/>
      <c r="H281" s="222"/>
      <c r="I281" s="222"/>
    </row>
    <row r="282" spans="1:11" ht="24.6">
      <c r="A282" s="1267" t="s">
        <v>370</v>
      </c>
      <c r="B282" s="1267"/>
      <c r="C282" s="1267"/>
      <c r="D282" s="1267"/>
      <c r="E282" s="1267"/>
      <c r="F282" s="1267"/>
      <c r="G282" s="1267"/>
      <c r="H282" s="1267"/>
      <c r="I282" s="1267"/>
    </row>
    <row r="283" spans="1:11" ht="24.6">
      <c r="A283" s="1267" t="s">
        <v>374</v>
      </c>
      <c r="B283" s="1267"/>
      <c r="C283" s="1267"/>
      <c r="D283" s="1267"/>
      <c r="E283" s="1267"/>
      <c r="F283" s="1267"/>
      <c r="G283" s="1267"/>
      <c r="H283" s="1267"/>
      <c r="I283" s="1267"/>
    </row>
    <row r="284" spans="1:11" ht="24.6">
      <c r="A284" s="1268" t="s">
        <v>81</v>
      </c>
      <c r="B284" s="1268"/>
      <c r="C284" s="1268"/>
      <c r="D284" s="1268"/>
      <c r="E284" s="1268"/>
      <c r="F284" s="1268"/>
      <c r="G284" s="1268"/>
      <c r="H284" s="1268"/>
      <c r="I284" s="1268"/>
    </row>
    <row r="285" spans="1:11" ht="24.6">
      <c r="A285" s="243" t="s">
        <v>1</v>
      </c>
      <c r="B285" s="243" t="s">
        <v>2</v>
      </c>
      <c r="C285" s="1269" t="s">
        <v>3</v>
      </c>
      <c r="D285" s="1270"/>
      <c r="E285" s="1270"/>
      <c r="F285" s="1270"/>
      <c r="G285" s="1270"/>
      <c r="H285" s="1271"/>
      <c r="I285" s="238"/>
      <c r="J285" s="238" t="s">
        <v>202</v>
      </c>
      <c r="K285" s="239"/>
    </row>
    <row r="286" spans="1:11" ht="24.6">
      <c r="A286" s="244"/>
      <c r="B286" s="166" t="s">
        <v>4</v>
      </c>
      <c r="C286" s="166" t="s">
        <v>5</v>
      </c>
      <c r="D286" s="166" t="s">
        <v>6</v>
      </c>
      <c r="E286" s="166" t="s">
        <v>7</v>
      </c>
      <c r="F286" s="166" t="s">
        <v>8</v>
      </c>
      <c r="G286" s="166" t="s">
        <v>9</v>
      </c>
      <c r="H286" s="166" t="s">
        <v>10</v>
      </c>
      <c r="I286" s="244" t="s">
        <v>11</v>
      </c>
      <c r="J286" s="166" t="s">
        <v>203</v>
      </c>
      <c r="K286" s="166" t="s">
        <v>204</v>
      </c>
    </row>
    <row r="287" spans="1:11" ht="24.6">
      <c r="A287" s="244"/>
      <c r="B287" s="166" t="s">
        <v>12</v>
      </c>
      <c r="C287" s="166" t="s">
        <v>13</v>
      </c>
      <c r="D287" s="166" t="s">
        <v>14</v>
      </c>
      <c r="E287" s="166" t="s">
        <v>15</v>
      </c>
      <c r="F287" s="166" t="s">
        <v>16</v>
      </c>
      <c r="G287" s="166" t="s">
        <v>17</v>
      </c>
      <c r="H287" s="166" t="s">
        <v>18</v>
      </c>
      <c r="I287" s="244" t="s">
        <v>19</v>
      </c>
      <c r="J287" s="165"/>
      <c r="K287" s="165"/>
    </row>
    <row r="288" spans="1:11" ht="24.6">
      <c r="A288" s="245"/>
      <c r="B288" s="245"/>
      <c r="C288" s="168" t="s">
        <v>12</v>
      </c>
      <c r="D288" s="168" t="s">
        <v>12</v>
      </c>
      <c r="E288" s="168" t="s">
        <v>12</v>
      </c>
      <c r="F288" s="168" t="s">
        <v>12</v>
      </c>
      <c r="G288" s="168" t="s">
        <v>12</v>
      </c>
      <c r="H288" s="168" t="s">
        <v>20</v>
      </c>
      <c r="I288" s="245"/>
      <c r="J288" s="167"/>
      <c r="K288" s="167"/>
    </row>
    <row r="289" spans="1:11" ht="24.6">
      <c r="A289" s="169" t="s">
        <v>21</v>
      </c>
      <c r="B289" s="246">
        <f>ช่องคีย์!B36</f>
        <v>0</v>
      </c>
      <c r="C289" s="246">
        <f>ช่องคีย์!C36</f>
        <v>0</v>
      </c>
      <c r="D289" s="246">
        <f>ช่องคีย์!D36</f>
        <v>0</v>
      </c>
      <c r="E289" s="246">
        <f>ช่องคีย์!E36</f>
        <v>0</v>
      </c>
      <c r="F289" s="246">
        <f>ช่องคีย์!F36</f>
        <v>0</v>
      </c>
      <c r="G289" s="246">
        <f>ช่องคีย์!G36</f>
        <v>0</v>
      </c>
      <c r="H289" s="246">
        <f>ช่องคีย์!H36</f>
        <v>602</v>
      </c>
      <c r="I289" s="246">
        <f>ช่องคีย์!I36</f>
        <v>0</v>
      </c>
      <c r="J289" s="246">
        <f>ช่องคีย์!J36</f>
        <v>0</v>
      </c>
      <c r="K289" s="247">
        <f>+G289*H289</f>
        <v>0</v>
      </c>
    </row>
    <row r="290" spans="1:11" ht="24.6">
      <c r="A290" s="169" t="s">
        <v>261</v>
      </c>
      <c r="B290" s="246">
        <f>ช่องคีย์!CI36</f>
        <v>0</v>
      </c>
      <c r="C290" s="246">
        <f>ช่องคีย์!CJ36</f>
        <v>0</v>
      </c>
      <c r="D290" s="246">
        <f>ช่องคีย์!CK36</f>
        <v>0</v>
      </c>
      <c r="E290" s="246">
        <f>ช่องคีย์!CL36</f>
        <v>0</v>
      </c>
      <c r="F290" s="246">
        <f>ช่องคีย์!CM36</f>
        <v>0</v>
      </c>
      <c r="G290" s="246">
        <f>ช่องคีย์!CN36</f>
        <v>0</v>
      </c>
      <c r="H290" s="246">
        <f>ช่องคีย์!CO36</f>
        <v>0</v>
      </c>
      <c r="I290" s="246">
        <f>ช่องคีย์!CP36</f>
        <v>0</v>
      </c>
      <c r="J290" s="246">
        <f>ช่องคีย์!CQ36</f>
        <v>0</v>
      </c>
      <c r="K290" s="247">
        <f t="shared" ref="K290:K304" si="22">+G290*H290</f>
        <v>0</v>
      </c>
    </row>
    <row r="291" spans="1:11" ht="24.6">
      <c r="A291" s="169" t="s">
        <v>262</v>
      </c>
      <c r="B291" s="246">
        <f>ช่องคีย์!CS36</f>
        <v>0</v>
      </c>
      <c r="C291" s="246">
        <f>ช่องคีย์!CT36</f>
        <v>0</v>
      </c>
      <c r="D291" s="246">
        <f>ช่องคีย์!CU36</f>
        <v>0</v>
      </c>
      <c r="E291" s="246">
        <f>ช่องคีย์!CV36</f>
        <v>0</v>
      </c>
      <c r="F291" s="246">
        <f>ช่องคีย์!CW36</f>
        <v>0</v>
      </c>
      <c r="G291" s="246">
        <f>ช่องคีย์!CX36</f>
        <v>0</v>
      </c>
      <c r="H291" s="246">
        <f>ช่องคีย์!CY36</f>
        <v>0</v>
      </c>
      <c r="I291" s="246">
        <f>ช่องคีย์!CZ36</f>
        <v>0</v>
      </c>
      <c r="J291" s="246">
        <f>ช่องคีย์!DA36</f>
        <v>0</v>
      </c>
      <c r="K291" s="247">
        <f t="shared" si="22"/>
        <v>0</v>
      </c>
    </row>
    <row r="292" spans="1:11" ht="24.6">
      <c r="A292" s="169" t="s">
        <v>22</v>
      </c>
      <c r="B292" s="246">
        <f>ช่องคีย์!L36</f>
        <v>395</v>
      </c>
      <c r="C292" s="246">
        <f>ช่องคีย์!M36</f>
        <v>0</v>
      </c>
      <c r="D292" s="246">
        <f>ช่องคีย์!N36</f>
        <v>0</v>
      </c>
      <c r="E292" s="246">
        <f>ช่องคีย์!O36</f>
        <v>0</v>
      </c>
      <c r="F292" s="246">
        <f>ช่องคีย์!P36</f>
        <v>0</v>
      </c>
      <c r="G292" s="246">
        <f>ช่องคีย์!Q36</f>
        <v>0</v>
      </c>
      <c r="H292" s="246">
        <f>ช่องคีย์!R36</f>
        <v>0</v>
      </c>
      <c r="I292" s="246">
        <f>ช่องคีย์!S36</f>
        <v>395</v>
      </c>
      <c r="J292" s="246">
        <f>ช่องคีย์!T36</f>
        <v>33</v>
      </c>
      <c r="K292" s="247">
        <f t="shared" si="22"/>
        <v>0</v>
      </c>
    </row>
    <row r="293" spans="1:11" ht="24.6">
      <c r="A293" s="169" t="s">
        <v>263</v>
      </c>
      <c r="B293" s="246"/>
      <c r="C293" s="246"/>
      <c r="D293" s="246"/>
      <c r="E293" s="246"/>
      <c r="F293" s="246"/>
      <c r="G293" s="246"/>
      <c r="H293" s="246"/>
      <c r="I293" s="246"/>
      <c r="J293" s="246"/>
      <c r="K293" s="247">
        <f t="shared" si="22"/>
        <v>0</v>
      </c>
    </row>
    <row r="294" spans="1:11" ht="24.6">
      <c r="A294" s="169" t="s">
        <v>267</v>
      </c>
      <c r="B294" s="246">
        <f>ช่องคีย์!AF36</f>
        <v>0</v>
      </c>
      <c r="C294" s="246">
        <f>ช่องคีย์!AG36</f>
        <v>0</v>
      </c>
      <c r="D294" s="246">
        <f>ช่องคีย์!AH36</f>
        <v>0</v>
      </c>
      <c r="E294" s="246">
        <f>ช่องคีย์!AI36</f>
        <v>0</v>
      </c>
      <c r="F294" s="246">
        <f>ช่องคีย์!AJ36</f>
        <v>0</v>
      </c>
      <c r="G294" s="246">
        <f>ช่องคีย์!AK36</f>
        <v>0</v>
      </c>
      <c r="H294" s="246">
        <f>ช่องคีย์!AL36</f>
        <v>0</v>
      </c>
      <c r="I294" s="246">
        <f>ช่องคีย์!AM36</f>
        <v>0</v>
      </c>
      <c r="J294" s="169"/>
      <c r="K294" s="247">
        <f t="shared" si="22"/>
        <v>0</v>
      </c>
    </row>
    <row r="295" spans="1:11" ht="24.6">
      <c r="A295" s="169" t="s">
        <v>268</v>
      </c>
      <c r="B295" s="246">
        <f>ช่องคีย์!DC36</f>
        <v>0</v>
      </c>
      <c r="C295" s="246">
        <f>ช่องคีย์!DD36</f>
        <v>0</v>
      </c>
      <c r="D295" s="246">
        <f>ช่องคีย์!DE36</f>
        <v>0</v>
      </c>
      <c r="E295" s="246">
        <f>ช่องคีย์!DF36</f>
        <v>0</v>
      </c>
      <c r="F295" s="246">
        <f>ช่องคีย์!DG36</f>
        <v>0</v>
      </c>
      <c r="G295" s="246">
        <f>ช่องคีย์!DH36</f>
        <v>0</v>
      </c>
      <c r="H295" s="246">
        <f>ช่องคีย์!DI36</f>
        <v>0</v>
      </c>
      <c r="I295" s="246">
        <f>ช่องคีย์!DJ36</f>
        <v>0</v>
      </c>
      <c r="J295" s="246">
        <f>ช่องคีย์!DK36</f>
        <v>0</v>
      </c>
      <c r="K295" s="247">
        <f t="shared" si="22"/>
        <v>0</v>
      </c>
    </row>
    <row r="296" spans="1:11" ht="24.6">
      <c r="A296" s="169" t="s">
        <v>188</v>
      </c>
      <c r="B296" s="246">
        <f>ช่องคีย์!AP36</f>
        <v>0</v>
      </c>
      <c r="C296" s="246">
        <f>ช่องคีย์!AQ36</f>
        <v>0</v>
      </c>
      <c r="D296" s="246">
        <f>ช่องคีย์!AR36</f>
        <v>0</v>
      </c>
      <c r="E296" s="246">
        <f>ช่องคีย์!AS36</f>
        <v>0</v>
      </c>
      <c r="F296" s="246">
        <f>ช่องคีย์!AT36</f>
        <v>0</v>
      </c>
      <c r="G296" s="246">
        <f>ช่องคีย์!AU36</f>
        <v>0</v>
      </c>
      <c r="H296" s="246">
        <f>ช่องคีย์!AV36</f>
        <v>0</v>
      </c>
      <c r="I296" s="246">
        <f>ช่องคีย์!AW36</f>
        <v>0</v>
      </c>
      <c r="J296" s="246">
        <f>ช่องคีย์!AX36</f>
        <v>0</v>
      </c>
      <c r="K296" s="247">
        <f t="shared" si="22"/>
        <v>0</v>
      </c>
    </row>
    <row r="297" spans="1:11" ht="24.6">
      <c r="A297" s="169" t="s">
        <v>208</v>
      </c>
      <c r="B297" s="246">
        <f>ช่องคีย์!V36</f>
        <v>0</v>
      </c>
      <c r="C297" s="246">
        <f>ช่องคีย์!W36</f>
        <v>0</v>
      </c>
      <c r="D297" s="246">
        <f>ช่องคีย์!X36</f>
        <v>0</v>
      </c>
      <c r="E297" s="246">
        <f>ช่องคีย์!Y36</f>
        <v>0</v>
      </c>
      <c r="F297" s="246">
        <f>ช่องคีย์!Z36</f>
        <v>0</v>
      </c>
      <c r="G297" s="246">
        <f>ช่องคีย์!AA36</f>
        <v>0</v>
      </c>
      <c r="H297" s="246">
        <f>ช่องคีย์!AB36</f>
        <v>0</v>
      </c>
      <c r="I297" s="246">
        <f>ช่องคีย์!AC36</f>
        <v>0</v>
      </c>
      <c r="J297" s="169"/>
      <c r="K297" s="247">
        <f t="shared" si="22"/>
        <v>0</v>
      </c>
    </row>
    <row r="298" spans="1:11" ht="24.6">
      <c r="A298" s="169" t="s">
        <v>219</v>
      </c>
      <c r="B298" s="246">
        <f>ช่องคีย์!CS36</f>
        <v>0</v>
      </c>
      <c r="C298" s="246">
        <f>ช่องคีย์!CT36</f>
        <v>0</v>
      </c>
      <c r="D298" s="246">
        <f>ช่องคีย์!CU36</f>
        <v>0</v>
      </c>
      <c r="E298" s="246">
        <f>ช่องคีย์!CV36</f>
        <v>0</v>
      </c>
      <c r="F298" s="246">
        <f>ช่องคีย์!CW36</f>
        <v>0</v>
      </c>
      <c r="G298" s="246">
        <f>ช่องคีย์!CX36</f>
        <v>0</v>
      </c>
      <c r="H298" s="246">
        <f>ช่องคีย์!CY36</f>
        <v>0</v>
      </c>
      <c r="I298" s="246">
        <f>ช่องคีย์!CZ36</f>
        <v>0</v>
      </c>
      <c r="J298" s="246">
        <f>ช่องคีย์!DA36</f>
        <v>0</v>
      </c>
      <c r="K298" s="247">
        <f t="shared" si="22"/>
        <v>0</v>
      </c>
    </row>
    <row r="299" spans="1:11" ht="24.6">
      <c r="A299" s="169" t="s">
        <v>26</v>
      </c>
      <c r="B299" s="246">
        <f>ช่องคีย์!DM36</f>
        <v>0</v>
      </c>
      <c r="C299" s="246">
        <f>ช่องคีย์!DN36</f>
        <v>0</v>
      </c>
      <c r="D299" s="246">
        <f>ช่องคีย์!DO36</f>
        <v>0</v>
      </c>
      <c r="E299" s="246">
        <f>ช่องคีย์!DP36</f>
        <v>0</v>
      </c>
      <c r="F299" s="246">
        <f>ช่องคีย์!DQ36</f>
        <v>0</v>
      </c>
      <c r="G299" s="246">
        <f>ช่องคีย์!DR36</f>
        <v>0</v>
      </c>
      <c r="H299" s="246">
        <f>ช่องคีย์!DS36</f>
        <v>0</v>
      </c>
      <c r="I299" s="246">
        <f>ช่องคีย์!DT36</f>
        <v>0</v>
      </c>
      <c r="J299" s="246">
        <f>ช่องคีย์!DU36</f>
        <v>0</v>
      </c>
      <c r="K299" s="247">
        <f t="shared" si="22"/>
        <v>0</v>
      </c>
    </row>
    <row r="300" spans="1:11" ht="24.6">
      <c r="A300" s="169" t="s">
        <v>27</v>
      </c>
      <c r="B300" s="246">
        <f>ช่องคีย์!AZ36</f>
        <v>0</v>
      </c>
      <c r="C300" s="246">
        <f>ช่องคีย์!BA36</f>
        <v>0</v>
      </c>
      <c r="D300" s="246">
        <f>ช่องคีย์!BB36</f>
        <v>0</v>
      </c>
      <c r="E300" s="246">
        <f>ช่องคีย์!BC36</f>
        <v>0</v>
      </c>
      <c r="F300" s="246">
        <f>ช่องคีย์!BD36</f>
        <v>0</v>
      </c>
      <c r="G300" s="246">
        <f>ช่องคีย์!BE36</f>
        <v>0</v>
      </c>
      <c r="H300" s="246">
        <f>ช่องคีย์!BF36</f>
        <v>2800</v>
      </c>
      <c r="I300" s="246">
        <f>ช่องคีย์!BG36</f>
        <v>0</v>
      </c>
      <c r="J300" s="246">
        <f>ช่องคีย์!BH36</f>
        <v>0</v>
      </c>
      <c r="K300" s="247">
        <f t="shared" si="22"/>
        <v>0</v>
      </c>
    </row>
    <row r="301" spans="1:11" ht="24.6">
      <c r="A301" s="169" t="s">
        <v>28</v>
      </c>
      <c r="B301" s="246">
        <f>ช่องคีย์!BJ36</f>
        <v>0</v>
      </c>
      <c r="C301" s="246">
        <f>ช่องคีย์!BK36</f>
        <v>0</v>
      </c>
      <c r="D301" s="246">
        <f>ช่องคีย์!BL36</f>
        <v>0</v>
      </c>
      <c r="E301" s="246">
        <f>ช่องคีย์!BM36</f>
        <v>0</v>
      </c>
      <c r="F301" s="246">
        <f>ช่องคีย์!BN36</f>
        <v>0</v>
      </c>
      <c r="G301" s="246">
        <f>ช่องคีย์!BO36</f>
        <v>0</v>
      </c>
      <c r="H301" s="246">
        <f>ช่องคีย์!BP36</f>
        <v>0</v>
      </c>
      <c r="I301" s="246">
        <f>ช่องคีย์!BV36</f>
        <v>0</v>
      </c>
      <c r="J301" s="169"/>
      <c r="K301" s="247">
        <f t="shared" si="22"/>
        <v>0</v>
      </c>
    </row>
    <row r="302" spans="1:11" ht="24.6">
      <c r="A302" s="169" t="s">
        <v>29</v>
      </c>
      <c r="B302" s="246">
        <f>ช่องคีย์!DW36</f>
        <v>0</v>
      </c>
      <c r="C302" s="246">
        <f>ช่องคีย์!DX36</f>
        <v>0</v>
      </c>
      <c r="D302" s="246">
        <f>ช่องคีย์!DY36</f>
        <v>0</v>
      </c>
      <c r="E302" s="246">
        <f>ช่องคีย์!DZ36</f>
        <v>0</v>
      </c>
      <c r="F302" s="246">
        <f>ช่องคีย์!EA36</f>
        <v>0</v>
      </c>
      <c r="G302" s="246">
        <f>ช่องคีย์!EB36</f>
        <v>0</v>
      </c>
      <c r="H302" s="246">
        <f>ช่องคีย์!EC36</f>
        <v>0</v>
      </c>
      <c r="I302" s="246">
        <f>ช่องคีย์!ED36</f>
        <v>0</v>
      </c>
      <c r="J302" s="246">
        <f>ช่องคีย์!EE36</f>
        <v>0</v>
      </c>
      <c r="K302" s="247">
        <f t="shared" si="22"/>
        <v>0</v>
      </c>
    </row>
    <row r="303" spans="1:11" ht="24.6">
      <c r="A303" s="169" t="s">
        <v>30</v>
      </c>
      <c r="B303" s="246"/>
      <c r="C303" s="246"/>
      <c r="D303" s="246"/>
      <c r="E303" s="246"/>
      <c r="F303" s="246"/>
      <c r="G303" s="246"/>
      <c r="H303" s="246"/>
      <c r="I303" s="246"/>
      <c r="J303" s="169"/>
      <c r="K303" s="247">
        <f t="shared" si="22"/>
        <v>0</v>
      </c>
    </row>
    <row r="304" spans="1:11" ht="24.6">
      <c r="A304" s="169" t="s">
        <v>327</v>
      </c>
      <c r="B304" s="246">
        <f>ช่องคีย์!CI36</f>
        <v>0</v>
      </c>
      <c r="C304" s="414">
        <f>ช่องคีย์!CJ36</f>
        <v>0</v>
      </c>
      <c r="D304" s="246">
        <f>ช่องคีย์!CK36</f>
        <v>0</v>
      </c>
      <c r="E304" s="246">
        <f>ช่องคีย์!CL36</f>
        <v>0</v>
      </c>
      <c r="F304" s="246">
        <f>ช่องคีย์!CM36</f>
        <v>0</v>
      </c>
      <c r="G304" s="246">
        <f>ช่องคีย์!CN36</f>
        <v>0</v>
      </c>
      <c r="H304" s="246">
        <f>ช่องคีย์!CO36</f>
        <v>0</v>
      </c>
      <c r="I304" s="414">
        <f>ช่องคีย์!CP36</f>
        <v>0</v>
      </c>
      <c r="J304" s="246">
        <f>ช่องคีย์!CQ36</f>
        <v>0</v>
      </c>
      <c r="K304" s="247">
        <f t="shared" si="22"/>
        <v>0</v>
      </c>
    </row>
    <row r="305" spans="1:11" ht="24.6">
      <c r="A305" s="241" t="s">
        <v>32</v>
      </c>
      <c r="B305" s="246">
        <f t="shared" ref="B305:G305" si="23">SUM(B289:B304)</f>
        <v>395</v>
      </c>
      <c r="C305" s="246">
        <f t="shared" si="23"/>
        <v>0</v>
      </c>
      <c r="D305" s="246">
        <f t="shared" si="23"/>
        <v>0</v>
      </c>
      <c r="E305" s="246">
        <f t="shared" si="23"/>
        <v>0</v>
      </c>
      <c r="F305" s="246">
        <f t="shared" si="23"/>
        <v>0</v>
      </c>
      <c r="G305" s="246">
        <f t="shared" si="23"/>
        <v>0</v>
      </c>
      <c r="H305" s="246"/>
      <c r="I305" s="246">
        <f>SUM(I289:I304)</f>
        <v>395</v>
      </c>
      <c r="J305" s="169">
        <f>SUM(J289:J304)</f>
        <v>33</v>
      </c>
      <c r="K305" s="218"/>
    </row>
    <row r="306" spans="1:11" ht="24.6">
      <c r="A306" s="222"/>
      <c r="B306" s="222"/>
      <c r="C306" s="222"/>
      <c r="D306" s="222"/>
      <c r="E306" s="222"/>
      <c r="F306" s="222"/>
      <c r="G306" s="222"/>
      <c r="H306" s="222"/>
      <c r="I306" s="222"/>
    </row>
    <row r="307" spans="1:11" ht="24.6">
      <c r="A307" s="1267" t="s">
        <v>370</v>
      </c>
      <c r="B307" s="1267"/>
      <c r="C307" s="1267"/>
      <c r="D307" s="1267"/>
      <c r="E307" s="1267"/>
      <c r="F307" s="1267"/>
      <c r="G307" s="1267"/>
      <c r="H307" s="1267"/>
      <c r="I307" s="1267"/>
    </row>
    <row r="308" spans="1:11" ht="24.6">
      <c r="A308" s="1267" t="s">
        <v>374</v>
      </c>
      <c r="B308" s="1267"/>
      <c r="C308" s="1267"/>
      <c r="D308" s="1267"/>
      <c r="E308" s="1267"/>
      <c r="F308" s="1267"/>
      <c r="G308" s="1267"/>
      <c r="H308" s="1267"/>
      <c r="I308" s="1267"/>
    </row>
    <row r="309" spans="1:11" ht="24.6">
      <c r="A309" s="1268" t="s">
        <v>82</v>
      </c>
      <c r="B309" s="1268"/>
      <c r="C309" s="1268"/>
      <c r="D309" s="1268"/>
      <c r="E309" s="1268"/>
      <c r="F309" s="1268"/>
      <c r="G309" s="1268"/>
      <c r="H309" s="1268"/>
      <c r="I309" s="1268"/>
    </row>
    <row r="310" spans="1:11" ht="24.6">
      <c r="A310" s="243" t="s">
        <v>1</v>
      </c>
      <c r="B310" s="243" t="s">
        <v>2</v>
      </c>
      <c r="C310" s="1269" t="s">
        <v>3</v>
      </c>
      <c r="D310" s="1270"/>
      <c r="E310" s="1270"/>
      <c r="F310" s="1270"/>
      <c r="G310" s="1270"/>
      <c r="H310" s="1271"/>
      <c r="I310" s="238"/>
      <c r="J310" s="238" t="s">
        <v>202</v>
      </c>
      <c r="K310" s="239"/>
    </row>
    <row r="311" spans="1:11" ht="24.6">
      <c r="A311" s="244"/>
      <c r="B311" s="166" t="s">
        <v>4</v>
      </c>
      <c r="C311" s="166" t="s">
        <v>5</v>
      </c>
      <c r="D311" s="166" t="s">
        <v>6</v>
      </c>
      <c r="E311" s="166" t="s">
        <v>7</v>
      </c>
      <c r="F311" s="166" t="s">
        <v>8</v>
      </c>
      <c r="G311" s="166" t="s">
        <v>9</v>
      </c>
      <c r="H311" s="166" t="s">
        <v>10</v>
      </c>
      <c r="I311" s="244" t="s">
        <v>11</v>
      </c>
      <c r="J311" s="166" t="s">
        <v>203</v>
      </c>
      <c r="K311" s="244" t="s">
        <v>204</v>
      </c>
    </row>
    <row r="312" spans="1:11" ht="24.6">
      <c r="A312" s="244"/>
      <c r="B312" s="166" t="s">
        <v>12</v>
      </c>
      <c r="C312" s="166" t="s">
        <v>13</v>
      </c>
      <c r="D312" s="166" t="s">
        <v>14</v>
      </c>
      <c r="E312" s="166" t="s">
        <v>15</v>
      </c>
      <c r="F312" s="166" t="s">
        <v>16</v>
      </c>
      <c r="G312" s="166" t="s">
        <v>17</v>
      </c>
      <c r="H312" s="166" t="s">
        <v>18</v>
      </c>
      <c r="I312" s="244" t="s">
        <v>19</v>
      </c>
      <c r="J312" s="165"/>
      <c r="K312" s="165"/>
    </row>
    <row r="313" spans="1:11" ht="24.6">
      <c r="A313" s="245"/>
      <c r="B313" s="245"/>
      <c r="C313" s="168" t="s">
        <v>12</v>
      </c>
      <c r="D313" s="168" t="s">
        <v>12</v>
      </c>
      <c r="E313" s="168" t="s">
        <v>12</v>
      </c>
      <c r="F313" s="168" t="s">
        <v>12</v>
      </c>
      <c r="G313" s="168" t="s">
        <v>12</v>
      </c>
      <c r="H313" s="168" t="s">
        <v>20</v>
      </c>
      <c r="I313" s="245"/>
      <c r="J313" s="167"/>
      <c r="K313" s="167"/>
    </row>
    <row r="314" spans="1:11" ht="24.6">
      <c r="A314" s="169" t="s">
        <v>21</v>
      </c>
      <c r="B314" s="246">
        <f>ช่องคีย์!B37</f>
        <v>0</v>
      </c>
      <c r="C314" s="246">
        <f>ช่องคีย์!C37</f>
        <v>0</v>
      </c>
      <c r="D314" s="246">
        <f>ช่องคีย์!D37</f>
        <v>0</v>
      </c>
      <c r="E314" s="246">
        <f>ช่องคีย์!E37</f>
        <v>0</v>
      </c>
      <c r="F314" s="246">
        <f>ช่องคีย์!F37</f>
        <v>0</v>
      </c>
      <c r="G314" s="246">
        <f>ช่องคีย์!G37</f>
        <v>0</v>
      </c>
      <c r="H314" s="246">
        <f>ช่องคีย์!H37</f>
        <v>602</v>
      </c>
      <c r="I314" s="246">
        <f>ช่องคีย์!I37</f>
        <v>0</v>
      </c>
      <c r="J314" s="246">
        <f>ช่องคีย์!J37</f>
        <v>0</v>
      </c>
      <c r="K314" s="247">
        <f>+G314*H314</f>
        <v>0</v>
      </c>
    </row>
    <row r="315" spans="1:11" ht="24.6">
      <c r="A315" s="169" t="s">
        <v>261</v>
      </c>
      <c r="B315" s="246">
        <f>ช่องคีย์!CI37</f>
        <v>0</v>
      </c>
      <c r="C315" s="246">
        <f>ช่องคีย์!CJ37</f>
        <v>0</v>
      </c>
      <c r="D315" s="246">
        <f>ช่องคีย์!CK37</f>
        <v>0</v>
      </c>
      <c r="E315" s="246">
        <f>ช่องคีย์!CL37</f>
        <v>0</v>
      </c>
      <c r="F315" s="246">
        <f>ช่องคีย์!CM37</f>
        <v>0</v>
      </c>
      <c r="G315" s="246">
        <f>ช่องคีย์!CN37</f>
        <v>0</v>
      </c>
      <c r="H315" s="246">
        <f>ช่องคีย์!CO37</f>
        <v>0</v>
      </c>
      <c r="I315" s="246">
        <f>ช่องคีย์!CP37</f>
        <v>0</v>
      </c>
      <c r="J315" s="246">
        <f>ช่องคีย์!CQ37</f>
        <v>0</v>
      </c>
      <c r="K315" s="247">
        <f t="shared" ref="K315:K329" si="24">+G315*H315</f>
        <v>0</v>
      </c>
    </row>
    <row r="316" spans="1:11" ht="24.6">
      <c r="A316" s="169" t="s">
        <v>262</v>
      </c>
      <c r="B316" s="246">
        <f>ช่องคีย์!CS37</f>
        <v>0</v>
      </c>
      <c r="C316" s="246">
        <f>ช่องคีย์!CT37</f>
        <v>0</v>
      </c>
      <c r="D316" s="246">
        <f>ช่องคีย์!CU37</f>
        <v>0</v>
      </c>
      <c r="E316" s="246">
        <f>ช่องคีย์!CV37</f>
        <v>0</v>
      </c>
      <c r="F316" s="246">
        <f>ช่องคีย์!CW37</f>
        <v>0</v>
      </c>
      <c r="G316" s="246">
        <f>ช่องคีย์!CX37</f>
        <v>0</v>
      </c>
      <c r="H316" s="246">
        <f>ช่องคีย์!CY37</f>
        <v>0</v>
      </c>
      <c r="I316" s="246">
        <f>ช่องคีย์!CZ37</f>
        <v>0</v>
      </c>
      <c r="J316" s="246">
        <f>ช่องคีย์!DA37</f>
        <v>0</v>
      </c>
      <c r="K316" s="247">
        <f t="shared" si="24"/>
        <v>0</v>
      </c>
    </row>
    <row r="317" spans="1:11" ht="24.6">
      <c r="A317" s="169" t="s">
        <v>22</v>
      </c>
      <c r="B317" s="246">
        <f>ช่องคีย์!L37</f>
        <v>370</v>
      </c>
      <c r="C317" s="246">
        <f>ช่องคีย์!M37</f>
        <v>0</v>
      </c>
      <c r="D317" s="246">
        <f>ช่องคีย์!N37</f>
        <v>0</v>
      </c>
      <c r="E317" s="246">
        <f>ช่องคีย์!O37</f>
        <v>0</v>
      </c>
      <c r="F317" s="246">
        <f>ช่องคีย์!P37</f>
        <v>0</v>
      </c>
      <c r="G317" s="246">
        <f>ช่องคีย์!Q37</f>
        <v>0</v>
      </c>
      <c r="H317" s="246">
        <f>ช่องคีย์!R37</f>
        <v>0</v>
      </c>
      <c r="I317" s="246">
        <f>ช่องคีย์!S37</f>
        <v>370</v>
      </c>
      <c r="J317" s="246">
        <f>ช่องคีย์!T37</f>
        <v>35</v>
      </c>
      <c r="K317" s="247">
        <f t="shared" si="24"/>
        <v>0</v>
      </c>
    </row>
    <row r="318" spans="1:11" ht="24.6">
      <c r="A318" s="169" t="s">
        <v>263</v>
      </c>
      <c r="B318" s="246"/>
      <c r="C318" s="246"/>
      <c r="D318" s="246"/>
      <c r="E318" s="246"/>
      <c r="F318" s="246"/>
      <c r="G318" s="246"/>
      <c r="H318" s="246"/>
      <c r="I318" s="246"/>
      <c r="J318" s="246"/>
      <c r="K318" s="247">
        <f t="shared" si="24"/>
        <v>0</v>
      </c>
    </row>
    <row r="319" spans="1:11" ht="24.6">
      <c r="A319" s="169" t="s">
        <v>267</v>
      </c>
      <c r="B319" s="246">
        <f>ช่องคีย์!AF37</f>
        <v>0</v>
      </c>
      <c r="C319" s="246">
        <f>ช่องคีย์!AG37</f>
        <v>0</v>
      </c>
      <c r="D319" s="246">
        <f>ช่องคีย์!AH37</f>
        <v>0</v>
      </c>
      <c r="E319" s="246">
        <f>ช่องคีย์!AI37</f>
        <v>0</v>
      </c>
      <c r="F319" s="246">
        <f>ช่องคีย์!AJ37</f>
        <v>0</v>
      </c>
      <c r="G319" s="246">
        <f>ช่องคีย์!AK37</f>
        <v>0</v>
      </c>
      <c r="H319" s="246">
        <f>ช่องคีย์!AL37</f>
        <v>0</v>
      </c>
      <c r="I319" s="246">
        <f>ช่องคีย์!AM37</f>
        <v>0</v>
      </c>
      <c r="J319" s="169"/>
      <c r="K319" s="247">
        <f t="shared" si="24"/>
        <v>0</v>
      </c>
    </row>
    <row r="320" spans="1:11" ht="24.6">
      <c r="A320" s="169" t="s">
        <v>268</v>
      </c>
      <c r="B320" s="246">
        <f>ช่องคีย์!DC37</f>
        <v>0</v>
      </c>
      <c r="C320" s="246">
        <f>ช่องคีย์!DD37</f>
        <v>0</v>
      </c>
      <c r="D320" s="246">
        <f>ช่องคีย์!DE37</f>
        <v>0</v>
      </c>
      <c r="E320" s="246">
        <f>ช่องคีย์!DF37</f>
        <v>0</v>
      </c>
      <c r="F320" s="246">
        <f>ช่องคีย์!DG37</f>
        <v>0</v>
      </c>
      <c r="G320" s="246">
        <f>ช่องคีย์!DH37</f>
        <v>0</v>
      </c>
      <c r="H320" s="246">
        <f>ช่องคีย์!DI37</f>
        <v>0</v>
      </c>
      <c r="I320" s="246">
        <f>ช่องคีย์!DJ37</f>
        <v>0</v>
      </c>
      <c r="J320" s="246">
        <f>ช่องคีย์!DK37</f>
        <v>0</v>
      </c>
      <c r="K320" s="247">
        <f t="shared" si="24"/>
        <v>0</v>
      </c>
    </row>
    <row r="321" spans="1:11" ht="24.6">
      <c r="A321" s="169" t="s">
        <v>188</v>
      </c>
      <c r="B321" s="246">
        <f>ช่องคีย์!AP37</f>
        <v>0</v>
      </c>
      <c r="C321" s="246">
        <f>ช่องคีย์!AQ37</f>
        <v>0</v>
      </c>
      <c r="D321" s="246">
        <f>ช่องคีย์!AR37</f>
        <v>0</v>
      </c>
      <c r="E321" s="246">
        <f>ช่องคีย์!AS37</f>
        <v>0</v>
      </c>
      <c r="F321" s="246">
        <f>ช่องคีย์!AT37</f>
        <v>0</v>
      </c>
      <c r="G321" s="246">
        <f>ช่องคีย์!AU37</f>
        <v>0</v>
      </c>
      <c r="H321" s="246">
        <f>ช่องคีย์!AV37</f>
        <v>0</v>
      </c>
      <c r="I321" s="246">
        <f>ช่องคีย์!AW37</f>
        <v>0</v>
      </c>
      <c r="J321" s="246">
        <f>ช่องคีย์!AX37</f>
        <v>0</v>
      </c>
      <c r="K321" s="247">
        <f t="shared" si="24"/>
        <v>0</v>
      </c>
    </row>
    <row r="322" spans="1:11" ht="24.6">
      <c r="A322" s="169" t="s">
        <v>244</v>
      </c>
      <c r="B322" s="246">
        <f>ช่องคีย์!V37</f>
        <v>0</v>
      </c>
      <c r="C322" s="246">
        <f>ช่องคีย์!W37</f>
        <v>0</v>
      </c>
      <c r="D322" s="246">
        <f>ช่องคีย์!X37</f>
        <v>0</v>
      </c>
      <c r="E322" s="246">
        <f>ช่องคีย์!Y37</f>
        <v>0</v>
      </c>
      <c r="F322" s="246">
        <f>ช่องคีย์!Z37</f>
        <v>0</v>
      </c>
      <c r="G322" s="246">
        <f>ช่องคีย์!AA37</f>
        <v>0</v>
      </c>
      <c r="H322" s="246">
        <f>ช่องคีย์!AB37</f>
        <v>0</v>
      </c>
      <c r="I322" s="246">
        <f>ช่องคีย์!AC37</f>
        <v>0</v>
      </c>
      <c r="J322" s="246">
        <f>ช่องคีย์!AD37</f>
        <v>0</v>
      </c>
      <c r="K322" s="247">
        <f t="shared" si="24"/>
        <v>0</v>
      </c>
    </row>
    <row r="323" spans="1:11" ht="24.6">
      <c r="A323" s="169" t="s">
        <v>246</v>
      </c>
      <c r="B323" s="246">
        <f>ช่องคีย์!CS37</f>
        <v>0</v>
      </c>
      <c r="C323" s="246">
        <f>ช่องคีย์!CT37</f>
        <v>0</v>
      </c>
      <c r="D323" s="246">
        <f>ช่องคีย์!CU37</f>
        <v>0</v>
      </c>
      <c r="E323" s="246">
        <f>ช่องคีย์!CV37</f>
        <v>0</v>
      </c>
      <c r="F323" s="246">
        <f>ช่องคีย์!CW37</f>
        <v>0</v>
      </c>
      <c r="G323" s="246">
        <f>ช่องคีย์!CX37</f>
        <v>0</v>
      </c>
      <c r="H323" s="246">
        <f>ช่องคีย์!CY37</f>
        <v>0</v>
      </c>
      <c r="I323" s="246">
        <f>ช่องคีย์!CZ37</f>
        <v>0</v>
      </c>
      <c r="J323" s="246">
        <f>ช่องคีย์!DA37</f>
        <v>0</v>
      </c>
      <c r="K323" s="247">
        <f t="shared" si="24"/>
        <v>0</v>
      </c>
    </row>
    <row r="324" spans="1:11" ht="24.6">
      <c r="A324" s="169" t="s">
        <v>277</v>
      </c>
      <c r="B324" s="246">
        <f>ช่องคีย์!DM37</f>
        <v>0</v>
      </c>
      <c r="C324" s="246">
        <f>ช่องคีย์!DN37</f>
        <v>0</v>
      </c>
      <c r="D324" s="246">
        <f>ช่องคีย์!DO37</f>
        <v>0</v>
      </c>
      <c r="E324" s="246">
        <f>ช่องคีย์!DP37</f>
        <v>0</v>
      </c>
      <c r="F324" s="246">
        <f>ช่องคีย์!DQ37</f>
        <v>0</v>
      </c>
      <c r="G324" s="246">
        <f>ช่องคีย์!DR37</f>
        <v>0</v>
      </c>
      <c r="H324" s="246">
        <f>ช่องคีย์!DS37</f>
        <v>0</v>
      </c>
      <c r="I324" s="246">
        <f>ช่องคีย์!DT37</f>
        <v>0</v>
      </c>
      <c r="J324" s="246">
        <f>ช่องคีย์!DU37</f>
        <v>0</v>
      </c>
      <c r="K324" s="247">
        <f t="shared" si="24"/>
        <v>0</v>
      </c>
    </row>
    <row r="325" spans="1:11" ht="24.6">
      <c r="A325" s="169" t="s">
        <v>27</v>
      </c>
      <c r="B325" s="246">
        <f>ช่องคีย์!AZ37</f>
        <v>0</v>
      </c>
      <c r="C325" s="246">
        <f>ช่องคีย์!BA37</f>
        <v>0</v>
      </c>
      <c r="D325" s="246">
        <f>ช่องคีย์!BB37</f>
        <v>0</v>
      </c>
      <c r="E325" s="246">
        <f>ช่องคีย์!BC37</f>
        <v>0</v>
      </c>
      <c r="F325" s="246">
        <f>ช่องคีย์!BD37</f>
        <v>0</v>
      </c>
      <c r="G325" s="246">
        <f>ช่องคีย์!BE37</f>
        <v>0</v>
      </c>
      <c r="H325" s="246">
        <f>ช่องคีย์!BF37</f>
        <v>2800</v>
      </c>
      <c r="I325" s="246">
        <f>ช่องคีย์!BG37</f>
        <v>0</v>
      </c>
      <c r="J325" s="246">
        <f>ช่องคีย์!BH37</f>
        <v>0</v>
      </c>
      <c r="K325" s="247">
        <f t="shared" si="24"/>
        <v>0</v>
      </c>
    </row>
    <row r="326" spans="1:11" ht="24.6">
      <c r="A326" s="169" t="s">
        <v>28</v>
      </c>
      <c r="B326" s="246">
        <f>ช่องคีย์!BJ37</f>
        <v>0</v>
      </c>
      <c r="C326" s="246">
        <f>ช่องคีย์!BK37</f>
        <v>0</v>
      </c>
      <c r="D326" s="246">
        <f>ช่องคีย์!BL37</f>
        <v>0</v>
      </c>
      <c r="E326" s="246">
        <f>ช่องคีย์!BM37</f>
        <v>0</v>
      </c>
      <c r="F326" s="246">
        <f>ช่องคีย์!BN37</f>
        <v>0</v>
      </c>
      <c r="G326" s="246">
        <f>ช่องคีย์!BO37</f>
        <v>0</v>
      </c>
      <c r="H326" s="246">
        <f>ช่องคีย์!BP37</f>
        <v>0</v>
      </c>
      <c r="I326" s="246">
        <f>ช่องคีย์!BV37</f>
        <v>0</v>
      </c>
      <c r="J326" s="169"/>
      <c r="K326" s="247">
        <f t="shared" si="24"/>
        <v>0</v>
      </c>
    </row>
    <row r="327" spans="1:11" ht="24.6">
      <c r="A327" s="169" t="s">
        <v>29</v>
      </c>
      <c r="B327" s="246">
        <f>ช่องคีย์!DW37</f>
        <v>0</v>
      </c>
      <c r="C327" s="246">
        <f>ช่องคีย์!DX37</f>
        <v>0</v>
      </c>
      <c r="D327" s="246">
        <f>ช่องคีย์!DY37</f>
        <v>0</v>
      </c>
      <c r="E327" s="246">
        <f>ช่องคีย์!DZ37</f>
        <v>0</v>
      </c>
      <c r="F327" s="246">
        <f>ช่องคีย์!EA37</f>
        <v>0</v>
      </c>
      <c r="G327" s="246">
        <f>ช่องคีย์!EB37</f>
        <v>0</v>
      </c>
      <c r="H327" s="246">
        <f>ช่องคีย์!EC37</f>
        <v>0</v>
      </c>
      <c r="I327" s="246">
        <f>ช่องคีย์!ED37</f>
        <v>0</v>
      </c>
      <c r="J327" s="246">
        <f>ช่องคีย์!EE37</f>
        <v>0</v>
      </c>
      <c r="K327" s="247">
        <f t="shared" si="24"/>
        <v>0</v>
      </c>
    </row>
    <row r="328" spans="1:11" ht="24.6">
      <c r="A328" s="169" t="s">
        <v>30</v>
      </c>
      <c r="B328" s="246"/>
      <c r="C328" s="246"/>
      <c r="D328" s="246"/>
      <c r="E328" s="246"/>
      <c r="F328" s="246"/>
      <c r="G328" s="246"/>
      <c r="H328" s="246"/>
      <c r="I328" s="246"/>
      <c r="J328" s="169"/>
      <c r="K328" s="247">
        <f t="shared" si="24"/>
        <v>0</v>
      </c>
    </row>
    <row r="329" spans="1:11" ht="24.6">
      <c r="A329" s="169" t="s">
        <v>327</v>
      </c>
      <c r="B329" s="246">
        <f>ช่องคีย์!CI37</f>
        <v>0</v>
      </c>
      <c r="C329" s="394">
        <f>ช่องคีย์!CJ37</f>
        <v>0</v>
      </c>
      <c r="D329" s="246">
        <f>ช่องคีย์!CK37</f>
        <v>0</v>
      </c>
      <c r="E329" s="246">
        <f>ช่องคีย์!CL37</f>
        <v>0</v>
      </c>
      <c r="F329" s="246">
        <f>ช่องคีย์!CM37</f>
        <v>0</v>
      </c>
      <c r="G329" s="246">
        <f>ช่องคีย์!CN37</f>
        <v>0</v>
      </c>
      <c r="H329" s="246">
        <f>ช่องคีย์!CO37</f>
        <v>0</v>
      </c>
      <c r="I329" s="414">
        <f>ช่องคีย์!CP37</f>
        <v>0</v>
      </c>
      <c r="J329" s="246">
        <f>ช่องคีย์!CQ37</f>
        <v>0</v>
      </c>
      <c r="K329" s="247">
        <f t="shared" si="24"/>
        <v>0</v>
      </c>
    </row>
    <row r="330" spans="1:11" ht="24.6">
      <c r="A330" s="241" t="s">
        <v>32</v>
      </c>
      <c r="B330" s="246">
        <f t="shared" ref="B330:G330" si="25">SUM(B314:B329)</f>
        <v>370</v>
      </c>
      <c r="C330" s="246">
        <f t="shared" si="25"/>
        <v>0</v>
      </c>
      <c r="D330" s="246">
        <f t="shared" si="25"/>
        <v>0</v>
      </c>
      <c r="E330" s="246">
        <f t="shared" si="25"/>
        <v>0</v>
      </c>
      <c r="F330" s="246">
        <f t="shared" si="25"/>
        <v>0</v>
      </c>
      <c r="G330" s="246">
        <f t="shared" si="25"/>
        <v>0</v>
      </c>
      <c r="H330" s="246"/>
      <c r="I330" s="246">
        <f>SUM(I314:I329)</f>
        <v>370</v>
      </c>
      <c r="J330" s="169">
        <f>SUM(J314:J329)</f>
        <v>35</v>
      </c>
      <c r="K330" s="218"/>
    </row>
    <row r="331" spans="1:11" ht="24.6">
      <c r="A331" s="222"/>
      <c r="B331" s="222"/>
      <c r="C331" s="222"/>
      <c r="D331" s="222"/>
      <c r="E331" s="222"/>
      <c r="F331" s="222"/>
      <c r="G331" s="222"/>
      <c r="H331" s="222"/>
      <c r="I331" s="222"/>
    </row>
    <row r="332" spans="1:11" ht="24.6">
      <c r="A332" s="1297" t="s">
        <v>371</v>
      </c>
      <c r="B332" s="1297"/>
      <c r="C332" s="1297"/>
      <c r="D332" s="1297"/>
      <c r="E332" s="1297"/>
      <c r="F332" s="1297"/>
      <c r="G332" s="1297"/>
      <c r="H332" s="1297"/>
      <c r="I332" s="1297"/>
      <c r="J332" s="300"/>
      <c r="K332" s="300"/>
    </row>
    <row r="333" spans="1:11" ht="24.6">
      <c r="A333" s="1297" t="s">
        <v>69</v>
      </c>
      <c r="B333" s="1297"/>
      <c r="C333" s="1297"/>
      <c r="D333" s="1297"/>
      <c r="E333" s="1297"/>
      <c r="F333" s="1297"/>
      <c r="G333" s="1297"/>
      <c r="H333" s="1297"/>
      <c r="I333" s="1297"/>
      <c r="J333" s="300"/>
      <c r="K333" s="300"/>
    </row>
    <row r="334" spans="1:11" ht="24.6">
      <c r="A334" s="1297" t="s">
        <v>83</v>
      </c>
      <c r="B334" s="1297"/>
      <c r="C334" s="1297"/>
      <c r="D334" s="1297"/>
      <c r="E334" s="1297"/>
      <c r="F334" s="1297"/>
      <c r="G334" s="1297"/>
      <c r="H334" s="1297"/>
      <c r="I334" s="1297"/>
      <c r="J334" s="300"/>
      <c r="K334" s="300"/>
    </row>
    <row r="335" spans="1:11" ht="24.6">
      <c r="A335" s="1298" t="s">
        <v>69</v>
      </c>
      <c r="B335" s="301"/>
      <c r="C335" s="1294" t="s">
        <v>50</v>
      </c>
      <c r="D335" s="1295"/>
      <c r="E335" s="1295"/>
      <c r="F335" s="1295"/>
      <c r="G335" s="1295"/>
      <c r="H335" s="1296"/>
      <c r="I335" s="301"/>
      <c r="J335" s="302" t="s">
        <v>202</v>
      </c>
      <c r="K335" s="303"/>
    </row>
    <row r="336" spans="1:11" ht="24.6">
      <c r="A336" s="1299"/>
      <c r="B336" s="304" t="s">
        <v>2</v>
      </c>
      <c r="C336" s="305" t="s">
        <v>5</v>
      </c>
      <c r="D336" s="306" t="s">
        <v>6</v>
      </c>
      <c r="E336" s="306" t="s">
        <v>7</v>
      </c>
      <c r="F336" s="306" t="s">
        <v>8</v>
      </c>
      <c r="G336" s="306" t="s">
        <v>9</v>
      </c>
      <c r="H336" s="306" t="s">
        <v>10</v>
      </c>
      <c r="I336" s="307" t="s">
        <v>11</v>
      </c>
      <c r="J336" s="308" t="s">
        <v>203</v>
      </c>
      <c r="K336" s="308" t="s">
        <v>204</v>
      </c>
    </row>
    <row r="337" spans="1:11" ht="24.6">
      <c r="A337" s="1299"/>
      <c r="B337" s="304" t="s">
        <v>4</v>
      </c>
      <c r="C337" s="304" t="s">
        <v>13</v>
      </c>
      <c r="D337" s="307" t="s">
        <v>51</v>
      </c>
      <c r="E337" s="307" t="s">
        <v>15</v>
      </c>
      <c r="F337" s="307" t="s">
        <v>16</v>
      </c>
      <c r="G337" s="307" t="s">
        <v>17</v>
      </c>
      <c r="H337" s="307" t="s">
        <v>18</v>
      </c>
      <c r="I337" s="307" t="s">
        <v>19</v>
      </c>
      <c r="J337" s="309"/>
      <c r="K337" s="309"/>
    </row>
    <row r="338" spans="1:11" ht="24.6">
      <c r="A338" s="1300"/>
      <c r="B338" s="310" t="s">
        <v>12</v>
      </c>
      <c r="C338" s="310" t="s">
        <v>12</v>
      </c>
      <c r="D338" s="226" t="s">
        <v>12</v>
      </c>
      <c r="E338" s="226" t="s">
        <v>12</v>
      </c>
      <c r="F338" s="226" t="s">
        <v>12</v>
      </c>
      <c r="G338" s="226" t="s">
        <v>12</v>
      </c>
      <c r="H338" s="226" t="s">
        <v>20</v>
      </c>
      <c r="I338" s="226" t="s">
        <v>12</v>
      </c>
      <c r="J338" s="311"/>
      <c r="K338" s="309"/>
    </row>
    <row r="339" spans="1:11" ht="24.6">
      <c r="A339" s="312" t="s">
        <v>52</v>
      </c>
      <c r="B339" s="310">
        <f>+B11</f>
        <v>1772</v>
      </c>
      <c r="C339" s="310">
        <f t="shared" ref="C339:J339" si="26">+C11</f>
        <v>0</v>
      </c>
      <c r="D339" s="310">
        <f t="shared" si="26"/>
        <v>0</v>
      </c>
      <c r="E339" s="310">
        <f t="shared" si="26"/>
        <v>0</v>
      </c>
      <c r="F339" s="310">
        <f t="shared" si="26"/>
        <v>0</v>
      </c>
      <c r="G339" s="310">
        <f t="shared" si="26"/>
        <v>0</v>
      </c>
      <c r="H339" s="310">
        <f t="shared" si="26"/>
        <v>0</v>
      </c>
      <c r="I339" s="310">
        <f t="shared" si="26"/>
        <v>1772</v>
      </c>
      <c r="J339" s="310">
        <f t="shared" si="26"/>
        <v>152</v>
      </c>
      <c r="K339" s="225">
        <f>+K11</f>
        <v>0</v>
      </c>
    </row>
    <row r="340" spans="1:11" ht="24.6">
      <c r="A340" s="312" t="s">
        <v>53</v>
      </c>
      <c r="B340" s="310">
        <f>+B37</f>
        <v>223</v>
      </c>
      <c r="C340" s="310">
        <f t="shared" ref="C340:J340" si="27">+C37</f>
        <v>0</v>
      </c>
      <c r="D340" s="310">
        <f t="shared" si="27"/>
        <v>0</v>
      </c>
      <c r="E340" s="310">
        <f t="shared" si="27"/>
        <v>0</v>
      </c>
      <c r="F340" s="310">
        <f t="shared" si="27"/>
        <v>0</v>
      </c>
      <c r="G340" s="310">
        <f t="shared" si="27"/>
        <v>0</v>
      </c>
      <c r="H340" s="310">
        <f t="shared" si="27"/>
        <v>0</v>
      </c>
      <c r="I340" s="310">
        <f t="shared" si="27"/>
        <v>223</v>
      </c>
      <c r="J340" s="310">
        <f t="shared" si="27"/>
        <v>23</v>
      </c>
      <c r="K340" s="226">
        <f>+K37</f>
        <v>0</v>
      </c>
    </row>
    <row r="341" spans="1:11" ht="24.6">
      <c r="A341" s="312" t="s">
        <v>54</v>
      </c>
      <c r="B341" s="310">
        <f>+B63</f>
        <v>935</v>
      </c>
      <c r="C341" s="310">
        <f t="shared" ref="C341:J341" si="28">+C63</f>
        <v>0</v>
      </c>
      <c r="D341" s="310">
        <f t="shared" si="28"/>
        <v>0</v>
      </c>
      <c r="E341" s="310">
        <f t="shared" si="28"/>
        <v>0</v>
      </c>
      <c r="F341" s="310">
        <f t="shared" si="28"/>
        <v>0</v>
      </c>
      <c r="G341" s="310">
        <f t="shared" si="28"/>
        <v>0</v>
      </c>
      <c r="H341" s="310">
        <f t="shared" si="28"/>
        <v>0</v>
      </c>
      <c r="I341" s="310">
        <f t="shared" si="28"/>
        <v>935</v>
      </c>
      <c r="J341" s="310">
        <f t="shared" si="28"/>
        <v>82</v>
      </c>
      <c r="K341" s="226">
        <f>+K63</f>
        <v>0</v>
      </c>
    </row>
    <row r="342" spans="1:11" ht="24.6">
      <c r="A342" s="312" t="s">
        <v>55</v>
      </c>
      <c r="B342" s="310">
        <f>+B91</f>
        <v>419</v>
      </c>
      <c r="C342" s="310">
        <f t="shared" ref="C342:J342" si="29">+C91</f>
        <v>0</v>
      </c>
      <c r="D342" s="310">
        <f t="shared" si="29"/>
        <v>0</v>
      </c>
      <c r="E342" s="310">
        <f t="shared" si="29"/>
        <v>0</v>
      </c>
      <c r="F342" s="310">
        <f t="shared" si="29"/>
        <v>0</v>
      </c>
      <c r="G342" s="310">
        <f t="shared" si="29"/>
        <v>0</v>
      </c>
      <c r="H342" s="310">
        <f t="shared" si="29"/>
        <v>0</v>
      </c>
      <c r="I342" s="310">
        <f t="shared" si="29"/>
        <v>419</v>
      </c>
      <c r="J342" s="310">
        <f t="shared" si="29"/>
        <v>30</v>
      </c>
      <c r="K342" s="226">
        <f>+K91</f>
        <v>0</v>
      </c>
    </row>
    <row r="343" spans="1:11" ht="24.6">
      <c r="A343" s="312" t="s">
        <v>56</v>
      </c>
      <c r="B343" s="310">
        <f>+B116</f>
        <v>167</v>
      </c>
      <c r="C343" s="310">
        <f t="shared" ref="C343:J343" si="30">+C116</f>
        <v>0</v>
      </c>
      <c r="D343" s="310">
        <f t="shared" si="30"/>
        <v>0</v>
      </c>
      <c r="E343" s="310">
        <f t="shared" si="30"/>
        <v>0</v>
      </c>
      <c r="F343" s="310">
        <f t="shared" si="30"/>
        <v>0</v>
      </c>
      <c r="G343" s="310">
        <f t="shared" si="30"/>
        <v>0</v>
      </c>
      <c r="H343" s="310">
        <f t="shared" si="30"/>
        <v>0</v>
      </c>
      <c r="I343" s="310">
        <f t="shared" si="30"/>
        <v>167</v>
      </c>
      <c r="J343" s="310">
        <f t="shared" si="30"/>
        <v>12</v>
      </c>
      <c r="K343" s="226">
        <f>+K116</f>
        <v>0</v>
      </c>
    </row>
    <row r="344" spans="1:11" ht="24.6">
      <c r="A344" s="312" t="s">
        <v>57</v>
      </c>
      <c r="B344" s="310">
        <f>+B141</f>
        <v>135</v>
      </c>
      <c r="C344" s="310">
        <f t="shared" ref="C344:J344" si="31">+C141</f>
        <v>0</v>
      </c>
      <c r="D344" s="310">
        <f t="shared" si="31"/>
        <v>0</v>
      </c>
      <c r="E344" s="310">
        <f t="shared" si="31"/>
        <v>0</v>
      </c>
      <c r="F344" s="310">
        <f t="shared" si="31"/>
        <v>0</v>
      </c>
      <c r="G344" s="310">
        <f t="shared" si="31"/>
        <v>0</v>
      </c>
      <c r="H344" s="310">
        <f t="shared" si="31"/>
        <v>0</v>
      </c>
      <c r="I344" s="310">
        <f t="shared" si="31"/>
        <v>135</v>
      </c>
      <c r="J344" s="310">
        <f t="shared" si="31"/>
        <v>13</v>
      </c>
      <c r="K344" s="226">
        <f>+K141</f>
        <v>0</v>
      </c>
    </row>
    <row r="345" spans="1:11" ht="24.6">
      <c r="A345" s="312" t="s">
        <v>58</v>
      </c>
      <c r="B345" s="310">
        <f>+B166</f>
        <v>58</v>
      </c>
      <c r="C345" s="310">
        <f t="shared" ref="C345:J345" si="32">+C166</f>
        <v>0</v>
      </c>
      <c r="D345" s="310">
        <f t="shared" si="32"/>
        <v>0</v>
      </c>
      <c r="E345" s="310">
        <f t="shared" si="32"/>
        <v>0</v>
      </c>
      <c r="F345" s="310">
        <f t="shared" si="32"/>
        <v>0</v>
      </c>
      <c r="G345" s="310">
        <f t="shared" si="32"/>
        <v>0</v>
      </c>
      <c r="H345" s="310">
        <f t="shared" si="32"/>
        <v>0</v>
      </c>
      <c r="I345" s="310">
        <f t="shared" si="32"/>
        <v>58</v>
      </c>
      <c r="J345" s="310">
        <f t="shared" si="32"/>
        <v>5</v>
      </c>
      <c r="K345" s="226">
        <f>+K166</f>
        <v>0</v>
      </c>
    </row>
    <row r="346" spans="1:11" ht="24.6">
      <c r="A346" s="312" t="s">
        <v>59</v>
      </c>
      <c r="B346" s="310">
        <f>+B192</f>
        <v>0</v>
      </c>
      <c r="C346" s="310">
        <f t="shared" ref="C346:I346" si="33">+C192</f>
        <v>0</v>
      </c>
      <c r="D346" s="310">
        <f t="shared" si="33"/>
        <v>0</v>
      </c>
      <c r="E346" s="310">
        <f t="shared" si="33"/>
        <v>0</v>
      </c>
      <c r="F346" s="310">
        <f t="shared" si="33"/>
        <v>0</v>
      </c>
      <c r="G346" s="310">
        <f t="shared" si="33"/>
        <v>0</v>
      </c>
      <c r="H346" s="310">
        <f t="shared" si="33"/>
        <v>0</v>
      </c>
      <c r="I346" s="310">
        <f t="shared" si="33"/>
        <v>0</v>
      </c>
      <c r="J346" s="310">
        <v>0</v>
      </c>
      <c r="K346" s="226">
        <f>+K192</f>
        <v>0</v>
      </c>
    </row>
    <row r="347" spans="1:11" ht="24.6">
      <c r="A347" s="312" t="s">
        <v>60</v>
      </c>
      <c r="B347" s="310">
        <f>+B217</f>
        <v>690</v>
      </c>
      <c r="C347" s="310">
        <f t="shared" ref="C347:J347" si="34">+C217</f>
        <v>0</v>
      </c>
      <c r="D347" s="310">
        <f t="shared" si="34"/>
        <v>0</v>
      </c>
      <c r="E347" s="310">
        <f t="shared" si="34"/>
        <v>0</v>
      </c>
      <c r="F347" s="310">
        <f t="shared" si="34"/>
        <v>0</v>
      </c>
      <c r="G347" s="310">
        <f t="shared" si="34"/>
        <v>0</v>
      </c>
      <c r="H347" s="310">
        <f t="shared" si="34"/>
        <v>0</v>
      </c>
      <c r="I347" s="310">
        <f t="shared" si="34"/>
        <v>690</v>
      </c>
      <c r="J347" s="310">
        <f t="shared" si="34"/>
        <v>67</v>
      </c>
      <c r="K347" s="226">
        <f>+K217</f>
        <v>0</v>
      </c>
    </row>
    <row r="348" spans="1:11" ht="24.6">
      <c r="A348" s="312" t="s">
        <v>61</v>
      </c>
      <c r="B348" s="310">
        <f>+B242</f>
        <v>0</v>
      </c>
      <c r="C348" s="310">
        <f t="shared" ref="C348:J348" si="35">+C242</f>
        <v>0</v>
      </c>
      <c r="D348" s="310">
        <f t="shared" si="35"/>
        <v>0</v>
      </c>
      <c r="E348" s="310">
        <f t="shared" si="35"/>
        <v>0</v>
      </c>
      <c r="F348" s="310">
        <f t="shared" si="35"/>
        <v>0</v>
      </c>
      <c r="G348" s="310">
        <f t="shared" si="35"/>
        <v>0</v>
      </c>
      <c r="H348" s="310">
        <f t="shared" si="35"/>
        <v>0</v>
      </c>
      <c r="I348" s="310">
        <f t="shared" si="35"/>
        <v>0</v>
      </c>
      <c r="J348" s="310">
        <f t="shared" si="35"/>
        <v>0</v>
      </c>
      <c r="K348" s="226">
        <f>+K242</f>
        <v>0</v>
      </c>
    </row>
    <row r="349" spans="1:11" ht="24.6">
      <c r="A349" s="312" t="s">
        <v>62</v>
      </c>
      <c r="B349" s="310">
        <f>+B267</f>
        <v>920</v>
      </c>
      <c r="C349" s="310">
        <f t="shared" ref="C349:J349" si="36">+C267</f>
        <v>0</v>
      </c>
      <c r="D349" s="310">
        <f t="shared" si="36"/>
        <v>0</v>
      </c>
      <c r="E349" s="310">
        <f t="shared" si="36"/>
        <v>0</v>
      </c>
      <c r="F349" s="310">
        <f t="shared" si="36"/>
        <v>0</v>
      </c>
      <c r="G349" s="310">
        <f t="shared" si="36"/>
        <v>0</v>
      </c>
      <c r="H349" s="310">
        <f t="shared" si="36"/>
        <v>0</v>
      </c>
      <c r="I349" s="310">
        <f t="shared" si="36"/>
        <v>920</v>
      </c>
      <c r="J349" s="310">
        <f t="shared" si="36"/>
        <v>50</v>
      </c>
      <c r="K349" s="226">
        <f>+K267</f>
        <v>0</v>
      </c>
    </row>
    <row r="350" spans="1:11" ht="24.6">
      <c r="A350" s="312" t="s">
        <v>63</v>
      </c>
      <c r="B350" s="310">
        <f>+B292</f>
        <v>395</v>
      </c>
      <c r="C350" s="310">
        <f t="shared" ref="C350:J350" si="37">+C292</f>
        <v>0</v>
      </c>
      <c r="D350" s="310">
        <f t="shared" si="37"/>
        <v>0</v>
      </c>
      <c r="E350" s="310">
        <f t="shared" si="37"/>
        <v>0</v>
      </c>
      <c r="F350" s="310">
        <f t="shared" si="37"/>
        <v>0</v>
      </c>
      <c r="G350" s="310">
        <f t="shared" si="37"/>
        <v>0</v>
      </c>
      <c r="H350" s="310">
        <f t="shared" si="37"/>
        <v>0</v>
      </c>
      <c r="I350" s="310">
        <f t="shared" si="37"/>
        <v>395</v>
      </c>
      <c r="J350" s="310">
        <f t="shared" si="37"/>
        <v>33</v>
      </c>
      <c r="K350" s="226">
        <f>+K292</f>
        <v>0</v>
      </c>
    </row>
    <row r="351" spans="1:11" ht="24.6">
      <c r="A351" s="312" t="s">
        <v>64</v>
      </c>
      <c r="B351" s="310">
        <f>+B317</f>
        <v>370</v>
      </c>
      <c r="C351" s="310">
        <f t="shared" ref="C351:J351" si="38">+C317</f>
        <v>0</v>
      </c>
      <c r="D351" s="310">
        <f t="shared" si="38"/>
        <v>0</v>
      </c>
      <c r="E351" s="310">
        <f t="shared" si="38"/>
        <v>0</v>
      </c>
      <c r="F351" s="310">
        <f t="shared" si="38"/>
        <v>0</v>
      </c>
      <c r="G351" s="310">
        <f t="shared" si="38"/>
        <v>0</v>
      </c>
      <c r="H351" s="310">
        <f t="shared" si="38"/>
        <v>0</v>
      </c>
      <c r="I351" s="310">
        <f t="shared" si="38"/>
        <v>370</v>
      </c>
      <c r="J351" s="310">
        <f t="shared" si="38"/>
        <v>35</v>
      </c>
      <c r="K351" s="226">
        <f>+K317</f>
        <v>0</v>
      </c>
    </row>
    <row r="352" spans="1:11" ht="27.6" thickBot="1">
      <c r="A352" s="313" t="s">
        <v>32</v>
      </c>
      <c r="B352" s="314">
        <f>SUM(B339:B351)</f>
        <v>6084</v>
      </c>
      <c r="C352" s="314">
        <f>SUM(C339:C351)</f>
        <v>0</v>
      </c>
      <c r="D352" s="314">
        <f t="shared" ref="D352:G352" si="39">SUM(D339:D351)</f>
        <v>0</v>
      </c>
      <c r="E352" s="314">
        <f t="shared" si="39"/>
        <v>0</v>
      </c>
      <c r="F352" s="314">
        <f t="shared" si="39"/>
        <v>0</v>
      </c>
      <c r="G352" s="314">
        <f t="shared" si="39"/>
        <v>0</v>
      </c>
      <c r="H352" s="314" t="e">
        <f>K352/G352</f>
        <v>#DIV/0!</v>
      </c>
      <c r="I352" s="314">
        <f>SUM(I339:I351)</f>
        <v>6084</v>
      </c>
      <c r="J352" s="315">
        <f>SUM(J339:J351)</f>
        <v>502</v>
      </c>
      <c r="K352" s="228">
        <f>SUM(K339:K351)</f>
        <v>0</v>
      </c>
    </row>
    <row r="358" spans="1:13" ht="24.6">
      <c r="A358" s="1297" t="s">
        <v>371</v>
      </c>
      <c r="B358" s="1297"/>
      <c r="C358" s="1297"/>
      <c r="D358" s="1297"/>
      <c r="E358" s="1297"/>
      <c r="F358" s="1297"/>
      <c r="G358" s="1297"/>
      <c r="H358" s="1297"/>
      <c r="I358" s="1297"/>
      <c r="J358" s="300"/>
      <c r="K358" s="300"/>
    </row>
    <row r="359" spans="1:13" ht="24.6">
      <c r="A359" s="1297" t="s">
        <v>21</v>
      </c>
      <c r="B359" s="1297"/>
      <c r="C359" s="1297"/>
      <c r="D359" s="1297"/>
      <c r="E359" s="1297"/>
      <c r="F359" s="1297"/>
      <c r="G359" s="1297"/>
      <c r="H359" s="1297"/>
      <c r="I359" s="1297"/>
      <c r="J359" s="300"/>
      <c r="K359" s="300"/>
    </row>
    <row r="360" spans="1:13" ht="24.6">
      <c r="A360" s="1297" t="s">
        <v>83</v>
      </c>
      <c r="B360" s="1297"/>
      <c r="C360" s="1297"/>
      <c r="D360" s="1297"/>
      <c r="E360" s="1297"/>
      <c r="F360" s="1297"/>
      <c r="G360" s="1297"/>
      <c r="H360" s="1297"/>
      <c r="I360" s="1297"/>
      <c r="J360" s="316"/>
      <c r="K360" s="316"/>
    </row>
    <row r="361" spans="1:13" ht="23.25" customHeight="1">
      <c r="A361" s="1291" t="s">
        <v>21</v>
      </c>
      <c r="B361" s="301"/>
      <c r="C361" s="1294" t="s">
        <v>50</v>
      </c>
      <c r="D361" s="1295"/>
      <c r="E361" s="1295"/>
      <c r="F361" s="1295"/>
      <c r="G361" s="1295"/>
      <c r="H361" s="1296"/>
      <c r="I361" s="317"/>
      <c r="J361" s="302" t="s">
        <v>202</v>
      </c>
      <c r="K361" s="303"/>
    </row>
    <row r="362" spans="1:13" ht="23.25" customHeight="1">
      <c r="A362" s="1292"/>
      <c r="B362" s="304" t="s">
        <v>2</v>
      </c>
      <c r="C362" s="305" t="s">
        <v>5</v>
      </c>
      <c r="D362" s="306" t="s">
        <v>6</v>
      </c>
      <c r="E362" s="306" t="s">
        <v>7</v>
      </c>
      <c r="F362" s="306" t="s">
        <v>8</v>
      </c>
      <c r="G362" s="306" t="s">
        <v>9</v>
      </c>
      <c r="H362" s="306" t="s">
        <v>10</v>
      </c>
      <c r="I362" s="304" t="s">
        <v>11</v>
      </c>
      <c r="J362" s="308" t="s">
        <v>203</v>
      </c>
      <c r="K362" s="318" t="s">
        <v>204</v>
      </c>
    </row>
    <row r="363" spans="1:13" ht="23.25" customHeight="1">
      <c r="A363" s="1292"/>
      <c r="B363" s="304" t="s">
        <v>4</v>
      </c>
      <c r="C363" s="304" t="s">
        <v>13</v>
      </c>
      <c r="D363" s="307" t="s">
        <v>51</v>
      </c>
      <c r="E363" s="307" t="s">
        <v>15</v>
      </c>
      <c r="F363" s="307" t="s">
        <v>16</v>
      </c>
      <c r="G363" s="307" t="s">
        <v>17</v>
      </c>
      <c r="H363" s="307" t="s">
        <v>18</v>
      </c>
      <c r="I363" s="304" t="s">
        <v>19</v>
      </c>
      <c r="J363" s="309"/>
      <c r="K363" s="309"/>
    </row>
    <row r="364" spans="1:13" ht="23.25" customHeight="1">
      <c r="A364" s="1293"/>
      <c r="B364" s="310" t="s">
        <v>12</v>
      </c>
      <c r="C364" s="310" t="s">
        <v>12</v>
      </c>
      <c r="D364" s="226" t="s">
        <v>12</v>
      </c>
      <c r="E364" s="226" t="s">
        <v>12</v>
      </c>
      <c r="F364" s="226" t="s">
        <v>12</v>
      </c>
      <c r="G364" s="226" t="s">
        <v>12</v>
      </c>
      <c r="H364" s="226" t="s">
        <v>20</v>
      </c>
      <c r="I364" s="310" t="s">
        <v>12</v>
      </c>
      <c r="J364" s="311"/>
      <c r="K364" s="311"/>
    </row>
    <row r="365" spans="1:13" ht="24.6">
      <c r="A365" s="312" t="s">
        <v>52</v>
      </c>
      <c r="B365" s="310">
        <f>+B8</f>
        <v>0</v>
      </c>
      <c r="C365" s="310">
        <f t="shared" ref="C365:J365" si="40">+C8</f>
        <v>0</v>
      </c>
      <c r="D365" s="310">
        <f t="shared" si="40"/>
        <v>0</v>
      </c>
      <c r="E365" s="310">
        <f t="shared" si="40"/>
        <v>0</v>
      </c>
      <c r="F365" s="310">
        <f t="shared" si="40"/>
        <v>0</v>
      </c>
      <c r="G365" s="310">
        <f t="shared" si="40"/>
        <v>0</v>
      </c>
      <c r="H365" s="310">
        <f t="shared" si="40"/>
        <v>602</v>
      </c>
      <c r="I365" s="310">
        <f t="shared" si="40"/>
        <v>0</v>
      </c>
      <c r="J365" s="310">
        <f t="shared" si="40"/>
        <v>609</v>
      </c>
      <c r="K365" s="310">
        <f>+K8</f>
        <v>0</v>
      </c>
      <c r="L365" s="215"/>
      <c r="M365" s="215"/>
    </row>
    <row r="366" spans="1:13" ht="24.6">
      <c r="A366" s="312" t="s">
        <v>53</v>
      </c>
      <c r="B366" s="310">
        <f>+B34</f>
        <v>0</v>
      </c>
      <c r="C366" s="310">
        <f t="shared" ref="C366:J366" si="41">+C34</f>
        <v>0</v>
      </c>
      <c r="D366" s="310">
        <f t="shared" si="41"/>
        <v>0</v>
      </c>
      <c r="E366" s="310">
        <f t="shared" si="41"/>
        <v>0</v>
      </c>
      <c r="F366" s="310">
        <f t="shared" si="41"/>
        <v>0</v>
      </c>
      <c r="G366" s="310">
        <f t="shared" si="41"/>
        <v>0</v>
      </c>
      <c r="H366" s="310">
        <f t="shared" si="41"/>
        <v>602</v>
      </c>
      <c r="I366" s="310">
        <f t="shared" si="41"/>
        <v>0</v>
      </c>
      <c r="J366" s="310">
        <f t="shared" si="41"/>
        <v>0</v>
      </c>
      <c r="K366" s="310">
        <f>+K34</f>
        <v>0</v>
      </c>
    </row>
    <row r="367" spans="1:13" ht="24.6">
      <c r="A367" s="312" t="s">
        <v>54</v>
      </c>
      <c r="B367" s="310">
        <f>+B60</f>
        <v>0</v>
      </c>
      <c r="C367" s="310">
        <f t="shared" ref="C367:J367" si="42">+C60</f>
        <v>0</v>
      </c>
      <c r="D367" s="310">
        <f t="shared" si="42"/>
        <v>0</v>
      </c>
      <c r="E367" s="310">
        <f t="shared" si="42"/>
        <v>0</v>
      </c>
      <c r="F367" s="310">
        <f t="shared" si="42"/>
        <v>0</v>
      </c>
      <c r="G367" s="310">
        <f t="shared" si="42"/>
        <v>0</v>
      </c>
      <c r="H367" s="310">
        <f t="shared" si="42"/>
        <v>602</v>
      </c>
      <c r="I367" s="310">
        <f t="shared" si="42"/>
        <v>0</v>
      </c>
      <c r="J367" s="310">
        <f t="shared" si="42"/>
        <v>0</v>
      </c>
      <c r="K367" s="226">
        <f>+K60</f>
        <v>0</v>
      </c>
    </row>
    <row r="368" spans="1:13" ht="24.6">
      <c r="A368" s="312" t="s">
        <v>55</v>
      </c>
      <c r="B368" s="310">
        <f>+B88</f>
        <v>0</v>
      </c>
      <c r="C368" s="310">
        <f t="shared" ref="C368:J368" si="43">+C88</f>
        <v>0</v>
      </c>
      <c r="D368" s="310">
        <f t="shared" si="43"/>
        <v>0</v>
      </c>
      <c r="E368" s="310">
        <f t="shared" si="43"/>
        <v>0</v>
      </c>
      <c r="F368" s="310">
        <f t="shared" si="43"/>
        <v>0</v>
      </c>
      <c r="G368" s="310">
        <f t="shared" si="43"/>
        <v>0</v>
      </c>
      <c r="H368" s="310">
        <f t="shared" si="43"/>
        <v>602</v>
      </c>
      <c r="I368" s="310">
        <f t="shared" si="43"/>
        <v>0</v>
      </c>
      <c r="J368" s="310">
        <f t="shared" si="43"/>
        <v>0</v>
      </c>
      <c r="K368" s="225">
        <f>+K88</f>
        <v>0</v>
      </c>
    </row>
    <row r="369" spans="1:11" ht="24.6">
      <c r="A369" s="312" t="s">
        <v>56</v>
      </c>
      <c r="B369" s="310">
        <f>+B113</f>
        <v>0</v>
      </c>
      <c r="C369" s="310">
        <f t="shared" ref="C369:J369" si="44">+C113</f>
        <v>0</v>
      </c>
      <c r="D369" s="310">
        <f t="shared" si="44"/>
        <v>0</v>
      </c>
      <c r="E369" s="310">
        <f t="shared" si="44"/>
        <v>0</v>
      </c>
      <c r="F369" s="310">
        <f t="shared" si="44"/>
        <v>0</v>
      </c>
      <c r="G369" s="310">
        <f t="shared" si="44"/>
        <v>0</v>
      </c>
      <c r="H369" s="310">
        <f t="shared" si="44"/>
        <v>602</v>
      </c>
      <c r="I369" s="310">
        <f t="shared" si="44"/>
        <v>0</v>
      </c>
      <c r="J369" s="310">
        <f t="shared" si="44"/>
        <v>0</v>
      </c>
      <c r="K369" s="226">
        <f>+K113</f>
        <v>0</v>
      </c>
    </row>
    <row r="370" spans="1:11" ht="24.6">
      <c r="A370" s="312" t="s">
        <v>57</v>
      </c>
      <c r="B370" s="310">
        <f>+B138</f>
        <v>0</v>
      </c>
      <c r="C370" s="310">
        <f t="shared" ref="C370:J370" si="45">+C138</f>
        <v>0</v>
      </c>
      <c r="D370" s="310">
        <f t="shared" si="45"/>
        <v>0</v>
      </c>
      <c r="E370" s="310">
        <f t="shared" si="45"/>
        <v>0</v>
      </c>
      <c r="F370" s="310">
        <f t="shared" si="45"/>
        <v>0</v>
      </c>
      <c r="G370" s="310">
        <f t="shared" si="45"/>
        <v>0</v>
      </c>
      <c r="H370" s="310">
        <f t="shared" si="45"/>
        <v>602</v>
      </c>
      <c r="I370" s="310">
        <f t="shared" si="45"/>
        <v>0</v>
      </c>
      <c r="J370" s="310">
        <f t="shared" si="45"/>
        <v>0</v>
      </c>
      <c r="K370" s="226">
        <f>+K138</f>
        <v>0</v>
      </c>
    </row>
    <row r="371" spans="1:11" ht="24.6">
      <c r="A371" s="312" t="s">
        <v>58</v>
      </c>
      <c r="B371" s="310">
        <f>+B163</f>
        <v>0</v>
      </c>
      <c r="C371" s="310">
        <f t="shared" ref="C371:J371" si="46">+C163</f>
        <v>0</v>
      </c>
      <c r="D371" s="310">
        <f t="shared" si="46"/>
        <v>0</v>
      </c>
      <c r="E371" s="310">
        <f t="shared" si="46"/>
        <v>0</v>
      </c>
      <c r="F371" s="310">
        <f t="shared" si="46"/>
        <v>0</v>
      </c>
      <c r="G371" s="310">
        <f t="shared" si="46"/>
        <v>0</v>
      </c>
      <c r="H371" s="310">
        <f t="shared" si="46"/>
        <v>602</v>
      </c>
      <c r="I371" s="310">
        <f t="shared" si="46"/>
        <v>0</v>
      </c>
      <c r="J371" s="310">
        <f t="shared" si="46"/>
        <v>0</v>
      </c>
      <c r="K371" s="226">
        <f>+K163</f>
        <v>0</v>
      </c>
    </row>
    <row r="372" spans="1:11" ht="24.6">
      <c r="A372" s="312" t="s">
        <v>59</v>
      </c>
      <c r="B372" s="310">
        <f>+B189</f>
        <v>0</v>
      </c>
      <c r="C372" s="310">
        <f t="shared" ref="C372:J372" si="47">+C189</f>
        <v>0</v>
      </c>
      <c r="D372" s="310">
        <f t="shared" si="47"/>
        <v>0</v>
      </c>
      <c r="E372" s="310">
        <f t="shared" si="47"/>
        <v>0</v>
      </c>
      <c r="F372" s="310">
        <f t="shared" si="47"/>
        <v>0</v>
      </c>
      <c r="G372" s="310">
        <f t="shared" si="47"/>
        <v>0</v>
      </c>
      <c r="H372" s="310">
        <f t="shared" si="47"/>
        <v>602</v>
      </c>
      <c r="I372" s="310">
        <f t="shared" si="47"/>
        <v>0</v>
      </c>
      <c r="J372" s="310">
        <f t="shared" si="47"/>
        <v>0</v>
      </c>
      <c r="K372" s="226">
        <f>+K189</f>
        <v>0</v>
      </c>
    </row>
    <row r="373" spans="1:11" ht="24.6">
      <c r="A373" s="312" t="s">
        <v>60</v>
      </c>
      <c r="B373" s="310">
        <f>+B214</f>
        <v>0</v>
      </c>
      <c r="C373" s="310">
        <f t="shared" ref="C373:J373" si="48">+C214</f>
        <v>0</v>
      </c>
      <c r="D373" s="310">
        <f t="shared" si="48"/>
        <v>0</v>
      </c>
      <c r="E373" s="310">
        <f t="shared" si="48"/>
        <v>0</v>
      </c>
      <c r="F373" s="310">
        <f t="shared" si="48"/>
        <v>0</v>
      </c>
      <c r="G373" s="310">
        <f t="shared" si="48"/>
        <v>0</v>
      </c>
      <c r="H373" s="310">
        <f t="shared" si="48"/>
        <v>602</v>
      </c>
      <c r="I373" s="310">
        <f t="shared" si="48"/>
        <v>0</v>
      </c>
      <c r="J373" s="310">
        <f t="shared" si="48"/>
        <v>0</v>
      </c>
      <c r="K373" s="226">
        <f>+K214</f>
        <v>0</v>
      </c>
    </row>
    <row r="374" spans="1:11" ht="24.6">
      <c r="A374" s="312" t="s">
        <v>61</v>
      </c>
      <c r="B374" s="310">
        <f>+B239</f>
        <v>0</v>
      </c>
      <c r="C374" s="310">
        <f t="shared" ref="C374:J374" si="49">+C239</f>
        <v>0</v>
      </c>
      <c r="D374" s="310">
        <f t="shared" si="49"/>
        <v>0</v>
      </c>
      <c r="E374" s="310">
        <f t="shared" si="49"/>
        <v>0</v>
      </c>
      <c r="F374" s="310">
        <f t="shared" si="49"/>
        <v>0</v>
      </c>
      <c r="G374" s="310">
        <f t="shared" si="49"/>
        <v>0</v>
      </c>
      <c r="H374" s="310">
        <f t="shared" si="49"/>
        <v>602</v>
      </c>
      <c r="I374" s="310">
        <f t="shared" si="49"/>
        <v>0</v>
      </c>
      <c r="J374" s="310">
        <f t="shared" si="49"/>
        <v>0</v>
      </c>
      <c r="K374" s="226">
        <f>+K239</f>
        <v>0</v>
      </c>
    </row>
    <row r="375" spans="1:11" ht="24.6">
      <c r="A375" s="312" t="s">
        <v>62</v>
      </c>
      <c r="B375" s="310">
        <f>+B264</f>
        <v>0</v>
      </c>
      <c r="C375" s="310">
        <f t="shared" ref="C375:J375" si="50">+C264</f>
        <v>0</v>
      </c>
      <c r="D375" s="310">
        <f t="shared" si="50"/>
        <v>0</v>
      </c>
      <c r="E375" s="310">
        <f t="shared" si="50"/>
        <v>0</v>
      </c>
      <c r="F375" s="310">
        <f t="shared" si="50"/>
        <v>0</v>
      </c>
      <c r="G375" s="310">
        <f t="shared" si="50"/>
        <v>0</v>
      </c>
      <c r="H375" s="310">
        <f t="shared" si="50"/>
        <v>602</v>
      </c>
      <c r="I375" s="310">
        <f t="shared" si="50"/>
        <v>0</v>
      </c>
      <c r="J375" s="310">
        <f t="shared" si="50"/>
        <v>0</v>
      </c>
      <c r="K375" s="226">
        <f>+K264</f>
        <v>0</v>
      </c>
    </row>
    <row r="376" spans="1:11" ht="24.6">
      <c r="A376" s="312" t="s">
        <v>63</v>
      </c>
      <c r="B376" s="310">
        <f>+B289</f>
        <v>0</v>
      </c>
      <c r="C376" s="310">
        <f t="shared" ref="C376:J376" si="51">+C289</f>
        <v>0</v>
      </c>
      <c r="D376" s="310">
        <f t="shared" si="51"/>
        <v>0</v>
      </c>
      <c r="E376" s="310">
        <f t="shared" si="51"/>
        <v>0</v>
      </c>
      <c r="F376" s="310">
        <f t="shared" si="51"/>
        <v>0</v>
      </c>
      <c r="G376" s="310">
        <f t="shared" si="51"/>
        <v>0</v>
      </c>
      <c r="H376" s="310">
        <f t="shared" si="51"/>
        <v>602</v>
      </c>
      <c r="I376" s="310">
        <f t="shared" si="51"/>
        <v>0</v>
      </c>
      <c r="J376" s="310">
        <f t="shared" si="51"/>
        <v>0</v>
      </c>
      <c r="K376" s="226">
        <f>+K289</f>
        <v>0</v>
      </c>
    </row>
    <row r="377" spans="1:11" ht="24.6">
      <c r="A377" s="312" t="s">
        <v>64</v>
      </c>
      <c r="B377" s="310">
        <f>+B314</f>
        <v>0</v>
      </c>
      <c r="C377" s="310">
        <f t="shared" ref="C377:J377" si="52">+C314</f>
        <v>0</v>
      </c>
      <c r="D377" s="310">
        <f t="shared" si="52"/>
        <v>0</v>
      </c>
      <c r="E377" s="310">
        <f t="shared" si="52"/>
        <v>0</v>
      </c>
      <c r="F377" s="310">
        <f t="shared" si="52"/>
        <v>0</v>
      </c>
      <c r="G377" s="310">
        <f t="shared" si="52"/>
        <v>0</v>
      </c>
      <c r="H377" s="310">
        <f t="shared" si="52"/>
        <v>602</v>
      </c>
      <c r="I377" s="310">
        <f t="shared" si="52"/>
        <v>0</v>
      </c>
      <c r="J377" s="310">
        <f t="shared" si="52"/>
        <v>0</v>
      </c>
      <c r="K377" s="226">
        <f>+K314</f>
        <v>0</v>
      </c>
    </row>
    <row r="378" spans="1:11" ht="27.6" thickBot="1">
      <c r="A378" s="313" t="s">
        <v>32</v>
      </c>
      <c r="B378" s="314">
        <f>SUM(B365:B377)</f>
        <v>0</v>
      </c>
      <c r="C378" s="314">
        <f>SUM(C365:C377)</f>
        <v>0</v>
      </c>
      <c r="D378" s="314">
        <f t="shared" ref="D378:G378" si="53">SUM(D365:D377)</f>
        <v>0</v>
      </c>
      <c r="E378" s="314">
        <f t="shared" si="53"/>
        <v>0</v>
      </c>
      <c r="F378" s="314">
        <f t="shared" si="53"/>
        <v>0</v>
      </c>
      <c r="G378" s="314">
        <f t="shared" si="53"/>
        <v>0</v>
      </c>
      <c r="H378" s="314" t="e">
        <f>K378/G378</f>
        <v>#DIV/0!</v>
      </c>
      <c r="I378" s="314">
        <f>SUM(I365:I377)</f>
        <v>0</v>
      </c>
      <c r="J378" s="315">
        <f>SUM(J365:J377)</f>
        <v>609</v>
      </c>
      <c r="K378" s="228">
        <f>SUM(K365:K377)</f>
        <v>0</v>
      </c>
    </row>
    <row r="384" spans="1:11" ht="24.6">
      <c r="A384" s="1265" t="s">
        <v>371</v>
      </c>
      <c r="B384" s="1265"/>
      <c r="C384" s="1265"/>
      <c r="D384" s="1265"/>
      <c r="E384" s="1265"/>
      <c r="F384" s="1265"/>
      <c r="G384" s="1265"/>
      <c r="H384" s="1265"/>
      <c r="I384" s="1265"/>
      <c r="J384" s="293"/>
      <c r="K384" s="293"/>
    </row>
    <row r="385" spans="1:11" ht="24.6">
      <c r="A385" s="1265" t="s">
        <v>261</v>
      </c>
      <c r="B385" s="1265"/>
      <c r="C385" s="1265"/>
      <c r="D385" s="1265"/>
      <c r="E385" s="1265"/>
      <c r="F385" s="1265"/>
      <c r="G385" s="1265"/>
      <c r="H385" s="1265"/>
      <c r="I385" s="1265"/>
      <c r="J385" s="293"/>
      <c r="K385" s="293"/>
    </row>
    <row r="386" spans="1:11" ht="24.6">
      <c r="A386" s="1265" t="s">
        <v>83</v>
      </c>
      <c r="B386" s="1265"/>
      <c r="C386" s="1265"/>
      <c r="D386" s="1265"/>
      <c r="E386" s="1265"/>
      <c r="F386" s="1265"/>
      <c r="G386" s="1265"/>
      <c r="H386" s="1265"/>
      <c r="I386" s="1265"/>
      <c r="J386" s="319"/>
      <c r="K386" s="319"/>
    </row>
    <row r="387" spans="1:11" ht="23.25" customHeight="1">
      <c r="A387" s="1285" t="s">
        <v>261</v>
      </c>
      <c r="B387" s="320"/>
      <c r="C387" s="1279" t="s">
        <v>50</v>
      </c>
      <c r="D387" s="1280"/>
      <c r="E387" s="1280"/>
      <c r="F387" s="1280"/>
      <c r="G387" s="1280"/>
      <c r="H387" s="1281"/>
      <c r="I387" s="321"/>
      <c r="J387" s="322" t="s">
        <v>202</v>
      </c>
      <c r="K387" s="274"/>
    </row>
    <row r="388" spans="1:11" ht="23.25" customHeight="1">
      <c r="A388" s="1286"/>
      <c r="B388" s="323" t="s">
        <v>2</v>
      </c>
      <c r="C388" s="324" t="s">
        <v>5</v>
      </c>
      <c r="D388" s="325" t="s">
        <v>6</v>
      </c>
      <c r="E388" s="325" t="s">
        <v>7</v>
      </c>
      <c r="F388" s="325" t="s">
        <v>8</v>
      </c>
      <c r="G388" s="325" t="s">
        <v>9</v>
      </c>
      <c r="H388" s="325" t="s">
        <v>10</v>
      </c>
      <c r="I388" s="323" t="s">
        <v>11</v>
      </c>
      <c r="J388" s="326" t="s">
        <v>203</v>
      </c>
      <c r="K388" s="327" t="s">
        <v>204</v>
      </c>
    </row>
    <row r="389" spans="1:11" ht="23.25" customHeight="1">
      <c r="A389" s="1286"/>
      <c r="B389" s="323" t="s">
        <v>4</v>
      </c>
      <c r="C389" s="323" t="s">
        <v>13</v>
      </c>
      <c r="D389" s="328" t="s">
        <v>51</v>
      </c>
      <c r="E389" s="328" t="s">
        <v>15</v>
      </c>
      <c r="F389" s="328" t="s">
        <v>16</v>
      </c>
      <c r="G389" s="328" t="s">
        <v>17</v>
      </c>
      <c r="H389" s="328" t="s">
        <v>18</v>
      </c>
      <c r="I389" s="323" t="s">
        <v>19</v>
      </c>
      <c r="J389" s="329"/>
      <c r="K389" s="329"/>
    </row>
    <row r="390" spans="1:11" ht="23.25" customHeight="1">
      <c r="A390" s="1287"/>
      <c r="B390" s="330" t="s">
        <v>12</v>
      </c>
      <c r="C390" s="330" t="s">
        <v>12</v>
      </c>
      <c r="D390" s="224" t="s">
        <v>12</v>
      </c>
      <c r="E390" s="224" t="s">
        <v>12</v>
      </c>
      <c r="F390" s="224" t="s">
        <v>12</v>
      </c>
      <c r="G390" s="224" t="s">
        <v>12</v>
      </c>
      <c r="H390" s="224" t="s">
        <v>20</v>
      </c>
      <c r="I390" s="330" t="s">
        <v>12</v>
      </c>
      <c r="J390" s="331"/>
      <c r="K390" s="331"/>
    </row>
    <row r="391" spans="1:11" ht="24.6">
      <c r="A391" s="332" t="s">
        <v>52</v>
      </c>
      <c r="B391" s="330">
        <v>0</v>
      </c>
      <c r="C391" s="330">
        <v>0</v>
      </c>
      <c r="D391" s="330">
        <v>0</v>
      </c>
      <c r="E391" s="330">
        <v>0</v>
      </c>
      <c r="F391" s="330">
        <v>0</v>
      </c>
      <c r="G391" s="330">
        <v>0</v>
      </c>
      <c r="H391" s="330">
        <v>0</v>
      </c>
      <c r="I391" s="330">
        <v>0</v>
      </c>
      <c r="J391" s="330">
        <v>0</v>
      </c>
      <c r="K391" s="230">
        <v>0</v>
      </c>
    </row>
    <row r="392" spans="1:11" ht="24.6">
      <c r="A392" s="332" t="s">
        <v>53</v>
      </c>
      <c r="B392" s="330">
        <v>0</v>
      </c>
      <c r="C392" s="330">
        <v>0</v>
      </c>
      <c r="D392" s="330">
        <v>0</v>
      </c>
      <c r="E392" s="330">
        <v>0</v>
      </c>
      <c r="F392" s="330">
        <v>0</v>
      </c>
      <c r="G392" s="330">
        <v>0</v>
      </c>
      <c r="H392" s="330">
        <v>0</v>
      </c>
      <c r="I392" s="330">
        <v>0</v>
      </c>
      <c r="J392" s="330">
        <v>0</v>
      </c>
      <c r="K392" s="224">
        <v>0</v>
      </c>
    </row>
    <row r="393" spans="1:11" ht="24.6">
      <c r="A393" s="332" t="s">
        <v>54</v>
      </c>
      <c r="B393" s="330">
        <v>0</v>
      </c>
      <c r="C393" s="330">
        <v>0</v>
      </c>
      <c r="D393" s="330">
        <v>0</v>
      </c>
      <c r="E393" s="330">
        <v>0</v>
      </c>
      <c r="F393" s="330">
        <v>0</v>
      </c>
      <c r="G393" s="330">
        <v>0</v>
      </c>
      <c r="H393" s="330">
        <v>0</v>
      </c>
      <c r="I393" s="330">
        <v>0</v>
      </c>
      <c r="J393" s="330">
        <v>0</v>
      </c>
      <c r="K393" s="224">
        <v>0</v>
      </c>
    </row>
    <row r="394" spans="1:11" ht="24.6">
      <c r="A394" s="332" t="s">
        <v>55</v>
      </c>
      <c r="B394" s="330">
        <v>0</v>
      </c>
      <c r="C394" s="330">
        <v>0</v>
      </c>
      <c r="D394" s="330">
        <v>0</v>
      </c>
      <c r="E394" s="330">
        <v>0</v>
      </c>
      <c r="F394" s="330">
        <v>0</v>
      </c>
      <c r="G394" s="330">
        <v>0</v>
      </c>
      <c r="H394" s="330">
        <v>0</v>
      </c>
      <c r="I394" s="330">
        <v>0</v>
      </c>
      <c r="J394" s="330">
        <v>0</v>
      </c>
      <c r="K394" s="224">
        <v>0</v>
      </c>
    </row>
    <row r="395" spans="1:11" ht="24.6">
      <c r="A395" s="332" t="s">
        <v>56</v>
      </c>
      <c r="B395" s="330">
        <v>0</v>
      </c>
      <c r="C395" s="330">
        <v>0</v>
      </c>
      <c r="D395" s="330">
        <v>0</v>
      </c>
      <c r="E395" s="330">
        <v>0</v>
      </c>
      <c r="F395" s="330">
        <v>0</v>
      </c>
      <c r="G395" s="330">
        <v>0</v>
      </c>
      <c r="H395" s="330">
        <v>0</v>
      </c>
      <c r="I395" s="330">
        <v>0</v>
      </c>
      <c r="J395" s="330">
        <v>0</v>
      </c>
      <c r="K395" s="224">
        <v>0</v>
      </c>
    </row>
    <row r="396" spans="1:11" ht="24.6">
      <c r="A396" s="332" t="s">
        <v>57</v>
      </c>
      <c r="B396" s="330">
        <v>0</v>
      </c>
      <c r="C396" s="330">
        <v>0</v>
      </c>
      <c r="D396" s="330">
        <v>0</v>
      </c>
      <c r="E396" s="330">
        <v>0</v>
      </c>
      <c r="F396" s="330">
        <v>0</v>
      </c>
      <c r="G396" s="330">
        <v>0</v>
      </c>
      <c r="H396" s="330">
        <v>0</v>
      </c>
      <c r="I396" s="330">
        <v>0</v>
      </c>
      <c r="J396" s="330">
        <v>0</v>
      </c>
      <c r="K396" s="224">
        <v>0</v>
      </c>
    </row>
    <row r="397" spans="1:11" ht="24.6">
      <c r="A397" s="332" t="s">
        <v>58</v>
      </c>
      <c r="B397" s="330">
        <v>0</v>
      </c>
      <c r="C397" s="330">
        <v>0</v>
      </c>
      <c r="D397" s="330">
        <v>0</v>
      </c>
      <c r="E397" s="330">
        <v>0</v>
      </c>
      <c r="F397" s="330">
        <v>0</v>
      </c>
      <c r="G397" s="330">
        <v>0</v>
      </c>
      <c r="H397" s="330">
        <v>0</v>
      </c>
      <c r="I397" s="330">
        <v>0</v>
      </c>
      <c r="J397" s="330">
        <v>0</v>
      </c>
      <c r="K397" s="224">
        <v>0</v>
      </c>
    </row>
    <row r="398" spans="1:11" ht="24.6">
      <c r="A398" s="332" t="s">
        <v>59</v>
      </c>
      <c r="B398" s="330">
        <v>0</v>
      </c>
      <c r="C398" s="330">
        <v>0</v>
      </c>
      <c r="D398" s="330">
        <v>0</v>
      </c>
      <c r="E398" s="330">
        <v>0</v>
      </c>
      <c r="F398" s="330">
        <v>0</v>
      </c>
      <c r="G398" s="330">
        <v>0</v>
      </c>
      <c r="H398" s="330">
        <v>0</v>
      </c>
      <c r="I398" s="330">
        <v>0</v>
      </c>
      <c r="J398" s="330">
        <v>0</v>
      </c>
      <c r="K398" s="224">
        <v>0</v>
      </c>
    </row>
    <row r="399" spans="1:11" ht="24.6">
      <c r="A399" s="332" t="s">
        <v>60</v>
      </c>
      <c r="B399" s="330">
        <v>0</v>
      </c>
      <c r="C399" s="330">
        <v>0</v>
      </c>
      <c r="D399" s="330">
        <v>0</v>
      </c>
      <c r="E399" s="330">
        <v>0</v>
      </c>
      <c r="F399" s="330">
        <v>0</v>
      </c>
      <c r="G399" s="330">
        <v>0</v>
      </c>
      <c r="H399" s="330">
        <v>0</v>
      </c>
      <c r="I399" s="330">
        <v>0</v>
      </c>
      <c r="J399" s="330">
        <v>0</v>
      </c>
      <c r="K399" s="224">
        <v>0</v>
      </c>
    </row>
    <row r="400" spans="1:11" ht="24.6">
      <c r="A400" s="332" t="s">
        <v>61</v>
      </c>
      <c r="B400" s="330">
        <v>0</v>
      </c>
      <c r="C400" s="330">
        <v>0</v>
      </c>
      <c r="D400" s="330">
        <v>0</v>
      </c>
      <c r="E400" s="330">
        <v>0</v>
      </c>
      <c r="F400" s="330">
        <v>0</v>
      </c>
      <c r="G400" s="330">
        <v>0</v>
      </c>
      <c r="H400" s="330">
        <v>0</v>
      </c>
      <c r="I400" s="330">
        <v>0</v>
      </c>
      <c r="J400" s="330">
        <v>0</v>
      </c>
      <c r="K400" s="224">
        <v>0</v>
      </c>
    </row>
    <row r="401" spans="1:11" ht="24.6">
      <c r="A401" s="332" t="s">
        <v>62</v>
      </c>
      <c r="B401" s="330">
        <v>0</v>
      </c>
      <c r="C401" s="330">
        <v>0</v>
      </c>
      <c r="D401" s="330">
        <v>0</v>
      </c>
      <c r="E401" s="330">
        <v>0</v>
      </c>
      <c r="F401" s="330">
        <v>0</v>
      </c>
      <c r="G401" s="330">
        <v>0</v>
      </c>
      <c r="H401" s="330">
        <v>0</v>
      </c>
      <c r="I401" s="330">
        <v>0</v>
      </c>
      <c r="J401" s="330">
        <v>0</v>
      </c>
      <c r="K401" s="224">
        <v>0</v>
      </c>
    </row>
    <row r="402" spans="1:11" ht="24.6">
      <c r="A402" s="332" t="s">
        <v>63</v>
      </c>
      <c r="B402" s="330">
        <v>0</v>
      </c>
      <c r="C402" s="330">
        <v>0</v>
      </c>
      <c r="D402" s="330">
        <v>0</v>
      </c>
      <c r="E402" s="330">
        <v>0</v>
      </c>
      <c r="F402" s="330">
        <v>0</v>
      </c>
      <c r="G402" s="330">
        <v>0</v>
      </c>
      <c r="H402" s="330">
        <v>0</v>
      </c>
      <c r="I402" s="330">
        <v>0</v>
      </c>
      <c r="J402" s="330">
        <v>0</v>
      </c>
      <c r="K402" s="224">
        <v>0</v>
      </c>
    </row>
    <row r="403" spans="1:11" ht="24.6">
      <c r="A403" s="332" t="s">
        <v>64</v>
      </c>
      <c r="B403" s="330">
        <v>0</v>
      </c>
      <c r="C403" s="330">
        <v>0</v>
      </c>
      <c r="D403" s="330">
        <v>0</v>
      </c>
      <c r="E403" s="330">
        <v>0</v>
      </c>
      <c r="F403" s="330">
        <v>0</v>
      </c>
      <c r="G403" s="330">
        <v>0</v>
      </c>
      <c r="H403" s="330">
        <v>0</v>
      </c>
      <c r="I403" s="330">
        <v>0</v>
      </c>
      <c r="J403" s="330">
        <v>0</v>
      </c>
      <c r="K403" s="224">
        <v>0</v>
      </c>
    </row>
    <row r="404" spans="1:11" ht="27.6" thickBot="1">
      <c r="A404" s="333" t="s">
        <v>32</v>
      </c>
      <c r="B404" s="314">
        <f>SUM(B391:B403)</f>
        <v>0</v>
      </c>
      <c r="C404" s="314">
        <f>SUM(C391:C403)</f>
        <v>0</v>
      </c>
      <c r="D404" s="314">
        <f t="shared" ref="D404:G404" si="54">SUM(D391:D403)</f>
        <v>0</v>
      </c>
      <c r="E404" s="314">
        <f t="shared" si="54"/>
        <v>0</v>
      </c>
      <c r="F404" s="314">
        <f t="shared" si="54"/>
        <v>0</v>
      </c>
      <c r="G404" s="314">
        <f t="shared" si="54"/>
        <v>0</v>
      </c>
      <c r="H404" s="314" t="e">
        <f>K404/G404</f>
        <v>#DIV/0!</v>
      </c>
      <c r="I404" s="314">
        <f>SUM(I391:I403)</f>
        <v>0</v>
      </c>
      <c r="J404" s="315">
        <f>SUM(J391:J403)</f>
        <v>0</v>
      </c>
      <c r="K404" s="228">
        <f>SUM(K391:K403)</f>
        <v>0</v>
      </c>
    </row>
    <row r="415" spans="1:11" ht="24.6">
      <c r="A415" s="1265" t="s">
        <v>371</v>
      </c>
      <c r="B415" s="1265"/>
      <c r="C415" s="1265"/>
      <c r="D415" s="1265"/>
      <c r="E415" s="1265"/>
      <c r="F415" s="1265"/>
      <c r="G415" s="1265"/>
      <c r="H415" s="1265"/>
      <c r="I415" s="1265"/>
      <c r="J415" s="293"/>
      <c r="K415" s="293"/>
    </row>
    <row r="416" spans="1:11" ht="24.6">
      <c r="A416" s="1265" t="s">
        <v>243</v>
      </c>
      <c r="B416" s="1265"/>
      <c r="C416" s="1265"/>
      <c r="D416" s="1265"/>
      <c r="E416" s="1265"/>
      <c r="F416" s="1265"/>
      <c r="G416" s="1265"/>
      <c r="H416" s="1265"/>
      <c r="I416" s="1265"/>
      <c r="J416" s="293"/>
      <c r="K416" s="293"/>
    </row>
    <row r="417" spans="1:11" ht="24.6">
      <c r="A417" s="1265" t="s">
        <v>83</v>
      </c>
      <c r="B417" s="1265"/>
      <c r="C417" s="1265"/>
      <c r="D417" s="1265"/>
      <c r="E417" s="1265"/>
      <c r="F417" s="1265"/>
      <c r="G417" s="1265"/>
      <c r="H417" s="1265"/>
      <c r="I417" s="1265"/>
      <c r="J417" s="319"/>
      <c r="K417" s="319"/>
    </row>
    <row r="418" spans="1:11" ht="24.6">
      <c r="A418" s="1255" t="s">
        <v>23</v>
      </c>
      <c r="B418" s="320"/>
      <c r="C418" s="1279" t="s">
        <v>50</v>
      </c>
      <c r="D418" s="1280"/>
      <c r="E418" s="1280"/>
      <c r="F418" s="1280"/>
      <c r="G418" s="1280"/>
      <c r="H418" s="1281"/>
      <c r="I418" s="321"/>
      <c r="J418" s="322" t="s">
        <v>202</v>
      </c>
      <c r="K418" s="274"/>
    </row>
    <row r="419" spans="1:11" ht="24.6">
      <c r="A419" s="1256"/>
      <c r="B419" s="323" t="s">
        <v>2</v>
      </c>
      <c r="C419" s="324" t="s">
        <v>5</v>
      </c>
      <c r="D419" s="325" t="s">
        <v>6</v>
      </c>
      <c r="E419" s="325" t="s">
        <v>7</v>
      </c>
      <c r="F419" s="325" t="s">
        <v>8</v>
      </c>
      <c r="G419" s="325" t="s">
        <v>9</v>
      </c>
      <c r="H419" s="325" t="s">
        <v>10</v>
      </c>
      <c r="I419" s="323" t="s">
        <v>11</v>
      </c>
      <c r="J419" s="326" t="s">
        <v>203</v>
      </c>
      <c r="K419" s="326" t="s">
        <v>204</v>
      </c>
    </row>
    <row r="420" spans="1:11" ht="24.6">
      <c r="A420" s="1256"/>
      <c r="B420" s="323" t="s">
        <v>4</v>
      </c>
      <c r="C420" s="323" t="s">
        <v>13</v>
      </c>
      <c r="D420" s="328" t="s">
        <v>51</v>
      </c>
      <c r="E420" s="328" t="s">
        <v>15</v>
      </c>
      <c r="F420" s="328" t="s">
        <v>16</v>
      </c>
      <c r="G420" s="328" t="s">
        <v>17</v>
      </c>
      <c r="H420" s="328" t="s">
        <v>18</v>
      </c>
      <c r="I420" s="323" t="s">
        <v>19</v>
      </c>
      <c r="J420" s="329"/>
      <c r="K420" s="329"/>
    </row>
    <row r="421" spans="1:11" ht="24.6">
      <c r="A421" s="1257"/>
      <c r="B421" s="330" t="s">
        <v>12</v>
      </c>
      <c r="C421" s="330" t="s">
        <v>12</v>
      </c>
      <c r="D421" s="224" t="s">
        <v>12</v>
      </c>
      <c r="E421" s="224" t="s">
        <v>12</v>
      </c>
      <c r="F421" s="224" t="s">
        <v>12</v>
      </c>
      <c r="G421" s="224" t="s">
        <v>12</v>
      </c>
      <c r="H421" s="224" t="s">
        <v>20</v>
      </c>
      <c r="I421" s="330" t="s">
        <v>12</v>
      </c>
      <c r="J421" s="331"/>
      <c r="K421" s="331"/>
    </row>
    <row r="422" spans="1:11" ht="24.6">
      <c r="A422" s="332" t="s">
        <v>52</v>
      </c>
      <c r="B422" s="330">
        <f>+B13</f>
        <v>0</v>
      </c>
      <c r="C422" s="330">
        <f t="shared" ref="C422:J422" si="55">+C13</f>
        <v>0</v>
      </c>
      <c r="D422" s="330">
        <f t="shared" si="55"/>
        <v>0</v>
      </c>
      <c r="E422" s="330">
        <f t="shared" si="55"/>
        <v>0</v>
      </c>
      <c r="F422" s="330">
        <f t="shared" si="55"/>
        <v>0</v>
      </c>
      <c r="G422" s="330">
        <f t="shared" si="55"/>
        <v>0</v>
      </c>
      <c r="H422" s="330">
        <f t="shared" si="55"/>
        <v>0</v>
      </c>
      <c r="I422" s="330">
        <f t="shared" si="55"/>
        <v>0</v>
      </c>
      <c r="J422" s="330">
        <f t="shared" si="55"/>
        <v>0</v>
      </c>
      <c r="K422" s="230">
        <f>+H422*G422</f>
        <v>0</v>
      </c>
    </row>
    <row r="423" spans="1:11" ht="24.6">
      <c r="A423" s="332" t="s">
        <v>53</v>
      </c>
      <c r="B423" s="330">
        <f>+B39</f>
        <v>0</v>
      </c>
      <c r="C423" s="330">
        <f t="shared" ref="C423:J423" si="56">+C39</f>
        <v>0</v>
      </c>
      <c r="D423" s="330">
        <f t="shared" si="56"/>
        <v>0</v>
      </c>
      <c r="E423" s="330">
        <f t="shared" si="56"/>
        <v>0</v>
      </c>
      <c r="F423" s="330">
        <f t="shared" si="56"/>
        <v>0</v>
      </c>
      <c r="G423" s="330">
        <f t="shared" si="56"/>
        <v>0</v>
      </c>
      <c r="H423" s="330">
        <f t="shared" si="56"/>
        <v>0</v>
      </c>
      <c r="I423" s="330">
        <f t="shared" si="56"/>
        <v>0</v>
      </c>
      <c r="J423" s="330">
        <f t="shared" si="56"/>
        <v>0</v>
      </c>
      <c r="K423" s="224">
        <f>+H423*G423</f>
        <v>0</v>
      </c>
    </row>
    <row r="424" spans="1:11" ht="24.6">
      <c r="A424" s="332" t="s">
        <v>54</v>
      </c>
      <c r="B424" s="330">
        <f>+B65</f>
        <v>0</v>
      </c>
      <c r="C424" s="330">
        <f t="shared" ref="C424:K424" si="57">+C65</f>
        <v>0</v>
      </c>
      <c r="D424" s="330">
        <f t="shared" si="57"/>
        <v>0</v>
      </c>
      <c r="E424" s="330">
        <f t="shared" si="57"/>
        <v>0</v>
      </c>
      <c r="F424" s="330">
        <f t="shared" si="57"/>
        <v>0</v>
      </c>
      <c r="G424" s="330">
        <f t="shared" si="57"/>
        <v>0</v>
      </c>
      <c r="H424" s="330">
        <f t="shared" si="57"/>
        <v>0</v>
      </c>
      <c r="I424" s="330">
        <f t="shared" si="57"/>
        <v>0</v>
      </c>
      <c r="J424" s="330">
        <f t="shared" si="57"/>
        <v>0</v>
      </c>
      <c r="K424" s="330">
        <f t="shared" si="57"/>
        <v>0</v>
      </c>
    </row>
    <row r="425" spans="1:11" ht="24.6">
      <c r="A425" s="332" t="s">
        <v>55</v>
      </c>
      <c r="B425" s="330">
        <f>+B93</f>
        <v>0</v>
      </c>
      <c r="C425" s="330">
        <f t="shared" ref="C425:J425" si="58">+C93</f>
        <v>0</v>
      </c>
      <c r="D425" s="330">
        <f t="shared" si="58"/>
        <v>0</v>
      </c>
      <c r="E425" s="330">
        <f t="shared" si="58"/>
        <v>0</v>
      </c>
      <c r="F425" s="330">
        <f t="shared" si="58"/>
        <v>0</v>
      </c>
      <c r="G425" s="330">
        <f t="shared" si="58"/>
        <v>0</v>
      </c>
      <c r="H425" s="330">
        <f t="shared" si="58"/>
        <v>0</v>
      </c>
      <c r="I425" s="330">
        <f t="shared" si="58"/>
        <v>0</v>
      </c>
      <c r="J425" s="330">
        <f t="shared" si="58"/>
        <v>0</v>
      </c>
      <c r="K425" s="224"/>
    </row>
    <row r="426" spans="1:11" ht="24.6">
      <c r="A426" s="332" t="s">
        <v>56</v>
      </c>
      <c r="B426" s="330">
        <f>+B118</f>
        <v>0</v>
      </c>
      <c r="C426" s="330">
        <f t="shared" ref="C426:J426" si="59">+C118</f>
        <v>0</v>
      </c>
      <c r="D426" s="330">
        <f t="shared" si="59"/>
        <v>0</v>
      </c>
      <c r="E426" s="330">
        <f t="shared" si="59"/>
        <v>0</v>
      </c>
      <c r="F426" s="330">
        <f t="shared" si="59"/>
        <v>0</v>
      </c>
      <c r="G426" s="330">
        <f t="shared" si="59"/>
        <v>0</v>
      </c>
      <c r="H426" s="330">
        <f t="shared" si="59"/>
        <v>0</v>
      </c>
      <c r="I426" s="330">
        <f t="shared" si="59"/>
        <v>0</v>
      </c>
      <c r="J426" s="330">
        <f t="shared" si="59"/>
        <v>0</v>
      </c>
      <c r="K426" s="224"/>
    </row>
    <row r="427" spans="1:11" ht="24.6">
      <c r="A427" s="332" t="s">
        <v>57</v>
      </c>
      <c r="B427" s="330">
        <f>+B143</f>
        <v>0</v>
      </c>
      <c r="C427" s="330">
        <f t="shared" ref="C427:J427" si="60">+C143</f>
        <v>0</v>
      </c>
      <c r="D427" s="330">
        <f t="shared" si="60"/>
        <v>0</v>
      </c>
      <c r="E427" s="330">
        <f t="shared" si="60"/>
        <v>0</v>
      </c>
      <c r="F427" s="330">
        <f t="shared" si="60"/>
        <v>0</v>
      </c>
      <c r="G427" s="330">
        <f t="shared" si="60"/>
        <v>0</v>
      </c>
      <c r="H427" s="330">
        <f t="shared" si="60"/>
        <v>0</v>
      </c>
      <c r="I427" s="330">
        <f t="shared" si="60"/>
        <v>0</v>
      </c>
      <c r="J427" s="330">
        <f t="shared" si="60"/>
        <v>0</v>
      </c>
      <c r="K427" s="224"/>
    </row>
    <row r="428" spans="1:11" ht="24.6">
      <c r="A428" s="332" t="s">
        <v>58</v>
      </c>
      <c r="B428" s="330">
        <f>+B168</f>
        <v>0</v>
      </c>
      <c r="C428" s="330">
        <f t="shared" ref="C428:J428" si="61">+C168</f>
        <v>0</v>
      </c>
      <c r="D428" s="330">
        <f t="shared" si="61"/>
        <v>0</v>
      </c>
      <c r="E428" s="330">
        <f t="shared" si="61"/>
        <v>0</v>
      </c>
      <c r="F428" s="330">
        <f t="shared" si="61"/>
        <v>0</v>
      </c>
      <c r="G428" s="330">
        <f t="shared" si="61"/>
        <v>0</v>
      </c>
      <c r="H428" s="330">
        <f t="shared" si="61"/>
        <v>0</v>
      </c>
      <c r="I428" s="330">
        <f t="shared" si="61"/>
        <v>0</v>
      </c>
      <c r="J428" s="330">
        <f t="shared" si="61"/>
        <v>0</v>
      </c>
      <c r="K428" s="224"/>
    </row>
    <row r="429" spans="1:11" ht="24.6">
      <c r="A429" s="332" t="s">
        <v>59</v>
      </c>
      <c r="B429" s="330">
        <f>+B194</f>
        <v>0</v>
      </c>
      <c r="C429" s="330">
        <f t="shared" ref="C429:J429" si="62">+C194</f>
        <v>0</v>
      </c>
      <c r="D429" s="330">
        <f t="shared" si="62"/>
        <v>0</v>
      </c>
      <c r="E429" s="330">
        <f t="shared" si="62"/>
        <v>0</v>
      </c>
      <c r="F429" s="330">
        <f t="shared" si="62"/>
        <v>0</v>
      </c>
      <c r="G429" s="330">
        <f t="shared" si="62"/>
        <v>0</v>
      </c>
      <c r="H429" s="330">
        <f t="shared" si="62"/>
        <v>0</v>
      </c>
      <c r="I429" s="330">
        <f t="shared" si="62"/>
        <v>0</v>
      </c>
      <c r="J429" s="330">
        <f t="shared" si="62"/>
        <v>0</v>
      </c>
      <c r="K429" s="230"/>
    </row>
    <row r="430" spans="1:11" ht="24.6">
      <c r="A430" s="332" t="s">
        <v>60</v>
      </c>
      <c r="B430" s="330">
        <f>+B219</f>
        <v>0</v>
      </c>
      <c r="C430" s="330">
        <f t="shared" ref="C430:J430" si="63">+C219</f>
        <v>0</v>
      </c>
      <c r="D430" s="330">
        <f t="shared" si="63"/>
        <v>0</v>
      </c>
      <c r="E430" s="330">
        <f t="shared" si="63"/>
        <v>0</v>
      </c>
      <c r="F430" s="330">
        <f t="shared" si="63"/>
        <v>0</v>
      </c>
      <c r="G430" s="330">
        <f t="shared" si="63"/>
        <v>0</v>
      </c>
      <c r="H430" s="330">
        <f t="shared" si="63"/>
        <v>0</v>
      </c>
      <c r="I430" s="330">
        <f t="shared" si="63"/>
        <v>0</v>
      </c>
      <c r="J430" s="330">
        <f t="shared" si="63"/>
        <v>0</v>
      </c>
      <c r="K430" s="224"/>
    </row>
    <row r="431" spans="1:11" ht="24.6">
      <c r="A431" s="332" t="s">
        <v>61</v>
      </c>
      <c r="B431" s="330">
        <f>+B244</f>
        <v>0</v>
      </c>
      <c r="C431" s="330">
        <f t="shared" ref="C431:J431" si="64">+C244</f>
        <v>0</v>
      </c>
      <c r="D431" s="330">
        <f t="shared" si="64"/>
        <v>0</v>
      </c>
      <c r="E431" s="330">
        <f t="shared" si="64"/>
        <v>0</v>
      </c>
      <c r="F431" s="330">
        <f t="shared" si="64"/>
        <v>0</v>
      </c>
      <c r="G431" s="330">
        <f t="shared" si="64"/>
        <v>0</v>
      </c>
      <c r="H431" s="330">
        <f t="shared" si="64"/>
        <v>0</v>
      </c>
      <c r="I431" s="330">
        <f t="shared" si="64"/>
        <v>0</v>
      </c>
      <c r="J431" s="330">
        <f t="shared" si="64"/>
        <v>0</v>
      </c>
      <c r="K431" s="224"/>
    </row>
    <row r="432" spans="1:11" ht="24.6">
      <c r="A432" s="332" t="s">
        <v>62</v>
      </c>
      <c r="B432" s="330">
        <f>+B269</f>
        <v>0</v>
      </c>
      <c r="C432" s="330">
        <f t="shared" ref="C432:J432" si="65">+C269</f>
        <v>0</v>
      </c>
      <c r="D432" s="330">
        <f t="shared" si="65"/>
        <v>0</v>
      </c>
      <c r="E432" s="330">
        <f t="shared" si="65"/>
        <v>0</v>
      </c>
      <c r="F432" s="330">
        <f t="shared" si="65"/>
        <v>0</v>
      </c>
      <c r="G432" s="330">
        <f t="shared" si="65"/>
        <v>0</v>
      </c>
      <c r="H432" s="330">
        <f t="shared" si="65"/>
        <v>0</v>
      </c>
      <c r="I432" s="330">
        <f t="shared" si="65"/>
        <v>0</v>
      </c>
      <c r="J432" s="330">
        <f t="shared" si="65"/>
        <v>0</v>
      </c>
      <c r="K432" s="224"/>
    </row>
    <row r="433" spans="1:11" ht="24.6">
      <c r="A433" s="332" t="s">
        <v>63</v>
      </c>
      <c r="B433" s="330">
        <f>+B294</f>
        <v>0</v>
      </c>
      <c r="C433" s="330">
        <f t="shared" ref="C433:J433" si="66">+C294</f>
        <v>0</v>
      </c>
      <c r="D433" s="330">
        <f t="shared" si="66"/>
        <v>0</v>
      </c>
      <c r="E433" s="330">
        <f t="shared" si="66"/>
        <v>0</v>
      </c>
      <c r="F433" s="330">
        <f t="shared" si="66"/>
        <v>0</v>
      </c>
      <c r="G433" s="330">
        <f t="shared" si="66"/>
        <v>0</v>
      </c>
      <c r="H433" s="330">
        <f t="shared" si="66"/>
        <v>0</v>
      </c>
      <c r="I433" s="330">
        <f t="shared" si="66"/>
        <v>0</v>
      </c>
      <c r="J433" s="330">
        <f t="shared" si="66"/>
        <v>0</v>
      </c>
      <c r="K433" s="224"/>
    </row>
    <row r="434" spans="1:11" ht="24.6">
      <c r="A434" s="332" t="s">
        <v>64</v>
      </c>
      <c r="B434" s="330">
        <f>+B319</f>
        <v>0</v>
      </c>
      <c r="C434" s="330">
        <f t="shared" ref="C434:J434" si="67">+C319</f>
        <v>0</v>
      </c>
      <c r="D434" s="330">
        <f t="shared" si="67"/>
        <v>0</v>
      </c>
      <c r="E434" s="330">
        <f t="shared" si="67"/>
        <v>0</v>
      </c>
      <c r="F434" s="330">
        <f t="shared" si="67"/>
        <v>0</v>
      </c>
      <c r="G434" s="330">
        <f t="shared" si="67"/>
        <v>0</v>
      </c>
      <c r="H434" s="330">
        <f t="shared" si="67"/>
        <v>0</v>
      </c>
      <c r="I434" s="330">
        <f t="shared" si="67"/>
        <v>0</v>
      </c>
      <c r="J434" s="330">
        <f t="shared" si="67"/>
        <v>0</v>
      </c>
      <c r="K434" s="224"/>
    </row>
    <row r="435" spans="1:11" ht="27.6" thickBot="1">
      <c r="A435" s="333" t="s">
        <v>32</v>
      </c>
      <c r="B435" s="314">
        <f>SUM(B422:B434)</f>
        <v>0</v>
      </c>
      <c r="C435" s="314">
        <f>SUM(C422:C434)</f>
        <v>0</v>
      </c>
      <c r="D435" s="314">
        <f t="shared" ref="D435:G435" si="68">SUM(D422:D434)</f>
        <v>0</v>
      </c>
      <c r="E435" s="314">
        <f t="shared" si="68"/>
        <v>0</v>
      </c>
      <c r="F435" s="314">
        <f t="shared" si="68"/>
        <v>0</v>
      </c>
      <c r="G435" s="314">
        <f t="shared" si="68"/>
        <v>0</v>
      </c>
      <c r="H435" s="314" t="e">
        <f>K435/G435</f>
        <v>#DIV/0!</v>
      </c>
      <c r="I435" s="314">
        <f>SUM(I422:I434)</f>
        <v>0</v>
      </c>
      <c r="J435" s="315">
        <f>SUM(J422:J434)</f>
        <v>0</v>
      </c>
      <c r="K435" s="228">
        <f>SUM(K422:K434)</f>
        <v>0</v>
      </c>
    </row>
    <row r="442" spans="1:11" ht="24.6">
      <c r="A442" s="1265" t="s">
        <v>371</v>
      </c>
      <c r="B442" s="1265"/>
      <c r="C442" s="1265"/>
      <c r="D442" s="1265"/>
      <c r="E442" s="1265"/>
      <c r="F442" s="1265"/>
      <c r="G442" s="1265"/>
      <c r="H442" s="1265"/>
      <c r="I442" s="1265"/>
      <c r="J442" s="293"/>
      <c r="K442" s="293"/>
    </row>
    <row r="443" spans="1:11" ht="24.6">
      <c r="A443" s="1265" t="s">
        <v>238</v>
      </c>
      <c r="B443" s="1265"/>
      <c r="C443" s="1265"/>
      <c r="D443" s="1265"/>
      <c r="E443" s="1265"/>
      <c r="F443" s="1265"/>
      <c r="G443" s="1265"/>
      <c r="H443" s="1265"/>
      <c r="I443" s="1265"/>
      <c r="J443" s="293"/>
      <c r="K443" s="293"/>
    </row>
    <row r="444" spans="1:11" ht="24.6">
      <c r="A444" s="1265" t="s">
        <v>83</v>
      </c>
      <c r="B444" s="1265"/>
      <c r="C444" s="1265"/>
      <c r="D444" s="1265"/>
      <c r="E444" s="1265"/>
      <c r="F444" s="1265"/>
      <c r="G444" s="1265"/>
      <c r="H444" s="1265"/>
      <c r="I444" s="1265"/>
      <c r="J444" s="319"/>
      <c r="K444" s="319"/>
    </row>
    <row r="445" spans="1:11" ht="24.6">
      <c r="A445" s="1255" t="s">
        <v>23</v>
      </c>
      <c r="B445" s="320"/>
      <c r="C445" s="1279" t="s">
        <v>50</v>
      </c>
      <c r="D445" s="1280"/>
      <c r="E445" s="1280"/>
      <c r="F445" s="1280"/>
      <c r="G445" s="1280"/>
      <c r="H445" s="1281"/>
      <c r="I445" s="321"/>
      <c r="J445" s="322" t="s">
        <v>202</v>
      </c>
      <c r="K445" s="274"/>
    </row>
    <row r="446" spans="1:11" ht="24.6">
      <c r="A446" s="1256"/>
      <c r="B446" s="323" t="s">
        <v>2</v>
      </c>
      <c r="C446" s="324" t="s">
        <v>5</v>
      </c>
      <c r="D446" s="325" t="s">
        <v>6</v>
      </c>
      <c r="E446" s="325" t="s">
        <v>7</v>
      </c>
      <c r="F446" s="325" t="s">
        <v>8</v>
      </c>
      <c r="G446" s="325" t="s">
        <v>9</v>
      </c>
      <c r="H446" s="325" t="s">
        <v>10</v>
      </c>
      <c r="I446" s="323" t="s">
        <v>11</v>
      </c>
      <c r="J446" s="326" t="s">
        <v>203</v>
      </c>
      <c r="K446" s="326" t="s">
        <v>204</v>
      </c>
    </row>
    <row r="447" spans="1:11" ht="24.6">
      <c r="A447" s="1256"/>
      <c r="B447" s="323" t="s">
        <v>4</v>
      </c>
      <c r="C447" s="323" t="s">
        <v>13</v>
      </c>
      <c r="D447" s="328" t="s">
        <v>51</v>
      </c>
      <c r="E447" s="328" t="s">
        <v>15</v>
      </c>
      <c r="F447" s="328" t="s">
        <v>16</v>
      </c>
      <c r="G447" s="328" t="s">
        <v>17</v>
      </c>
      <c r="H447" s="328" t="s">
        <v>18</v>
      </c>
      <c r="I447" s="323" t="s">
        <v>19</v>
      </c>
      <c r="J447" s="329"/>
      <c r="K447" s="329"/>
    </row>
    <row r="448" spans="1:11" ht="24.6">
      <c r="A448" s="1257"/>
      <c r="B448" s="330" t="s">
        <v>12</v>
      </c>
      <c r="C448" s="330" t="s">
        <v>12</v>
      </c>
      <c r="D448" s="224" t="s">
        <v>12</v>
      </c>
      <c r="E448" s="224" t="s">
        <v>12</v>
      </c>
      <c r="F448" s="224" t="s">
        <v>12</v>
      </c>
      <c r="G448" s="224" t="s">
        <v>12</v>
      </c>
      <c r="H448" s="224" t="s">
        <v>20</v>
      </c>
      <c r="I448" s="330" t="s">
        <v>12</v>
      </c>
      <c r="J448" s="331"/>
      <c r="K448" s="331"/>
    </row>
    <row r="449" spans="1:11" ht="24.6">
      <c r="A449" s="332" t="s">
        <v>52</v>
      </c>
      <c r="B449" s="330">
        <f>+B14</f>
        <v>0</v>
      </c>
      <c r="C449" s="330">
        <f t="shared" ref="C449:K449" si="69">+C14</f>
        <v>0</v>
      </c>
      <c r="D449" s="330">
        <f t="shared" si="69"/>
        <v>0</v>
      </c>
      <c r="E449" s="330">
        <f t="shared" si="69"/>
        <v>0</v>
      </c>
      <c r="F449" s="330">
        <f t="shared" si="69"/>
        <v>0</v>
      </c>
      <c r="G449" s="330">
        <f t="shared" si="69"/>
        <v>0</v>
      </c>
      <c r="H449" s="330">
        <f t="shared" si="69"/>
        <v>0</v>
      </c>
      <c r="I449" s="330">
        <f t="shared" si="69"/>
        <v>0</v>
      </c>
      <c r="J449" s="330">
        <f t="shared" si="69"/>
        <v>0</v>
      </c>
      <c r="K449" s="230">
        <f t="shared" si="69"/>
        <v>0</v>
      </c>
    </row>
    <row r="450" spans="1:11" ht="24.6">
      <c r="A450" s="332" t="s">
        <v>53</v>
      </c>
      <c r="B450" s="330">
        <f>+B40</f>
        <v>0</v>
      </c>
      <c r="C450" s="330">
        <f t="shared" ref="C450:J450" si="70">+C40</f>
        <v>0</v>
      </c>
      <c r="D450" s="330">
        <f t="shared" si="70"/>
        <v>0</v>
      </c>
      <c r="E450" s="330">
        <f t="shared" si="70"/>
        <v>0</v>
      </c>
      <c r="F450" s="330">
        <f t="shared" si="70"/>
        <v>0</v>
      </c>
      <c r="G450" s="330">
        <f t="shared" si="70"/>
        <v>0</v>
      </c>
      <c r="H450" s="330">
        <f t="shared" si="70"/>
        <v>0</v>
      </c>
      <c r="I450" s="330">
        <f t="shared" si="70"/>
        <v>0</v>
      </c>
      <c r="J450" s="330">
        <f t="shared" si="70"/>
        <v>0</v>
      </c>
      <c r="K450" s="224"/>
    </row>
    <row r="451" spans="1:11" ht="24.6">
      <c r="A451" s="332" t="s">
        <v>54</v>
      </c>
      <c r="B451" s="330">
        <f>+B66</f>
        <v>0</v>
      </c>
      <c r="C451" s="330">
        <f t="shared" ref="C451:K451" si="71">+C66</f>
        <v>0</v>
      </c>
      <c r="D451" s="330">
        <f t="shared" si="71"/>
        <v>0</v>
      </c>
      <c r="E451" s="330">
        <f t="shared" si="71"/>
        <v>0</v>
      </c>
      <c r="F451" s="330">
        <f t="shared" si="71"/>
        <v>0</v>
      </c>
      <c r="G451" s="330">
        <f t="shared" si="71"/>
        <v>0</v>
      </c>
      <c r="H451" s="330">
        <f t="shared" si="71"/>
        <v>0</v>
      </c>
      <c r="I451" s="330">
        <f t="shared" si="71"/>
        <v>0</v>
      </c>
      <c r="J451" s="330">
        <f t="shared" si="71"/>
        <v>0</v>
      </c>
      <c r="K451" s="224">
        <f t="shared" si="71"/>
        <v>0</v>
      </c>
    </row>
    <row r="452" spans="1:11" ht="24.6">
      <c r="A452" s="332" t="s">
        <v>55</v>
      </c>
      <c r="B452" s="330">
        <f>+B94</f>
        <v>0</v>
      </c>
      <c r="C452" s="330">
        <f t="shared" ref="C452:K452" si="72">+C94</f>
        <v>0</v>
      </c>
      <c r="D452" s="330">
        <f t="shared" si="72"/>
        <v>0</v>
      </c>
      <c r="E452" s="330">
        <f t="shared" si="72"/>
        <v>0</v>
      </c>
      <c r="F452" s="330">
        <f t="shared" si="72"/>
        <v>0</v>
      </c>
      <c r="G452" s="330">
        <f t="shared" si="72"/>
        <v>0</v>
      </c>
      <c r="H452" s="330">
        <f t="shared" si="72"/>
        <v>0</v>
      </c>
      <c r="I452" s="330">
        <f t="shared" si="72"/>
        <v>0</v>
      </c>
      <c r="J452" s="330">
        <f t="shared" si="72"/>
        <v>0</v>
      </c>
      <c r="K452" s="224">
        <f t="shared" si="72"/>
        <v>0</v>
      </c>
    </row>
    <row r="453" spans="1:11" ht="24.6">
      <c r="A453" s="332" t="s">
        <v>56</v>
      </c>
      <c r="B453" s="330">
        <f>+B119</f>
        <v>0</v>
      </c>
      <c r="C453" s="330">
        <f t="shared" ref="C453:J453" si="73">+C119</f>
        <v>0</v>
      </c>
      <c r="D453" s="330">
        <f t="shared" si="73"/>
        <v>0</v>
      </c>
      <c r="E453" s="330">
        <f t="shared" si="73"/>
        <v>0</v>
      </c>
      <c r="F453" s="330">
        <f t="shared" si="73"/>
        <v>0</v>
      </c>
      <c r="G453" s="330">
        <f t="shared" si="73"/>
        <v>0</v>
      </c>
      <c r="H453" s="330">
        <f t="shared" si="73"/>
        <v>0</v>
      </c>
      <c r="I453" s="330">
        <f t="shared" si="73"/>
        <v>0</v>
      </c>
      <c r="J453" s="330">
        <f t="shared" si="73"/>
        <v>0</v>
      </c>
      <c r="K453" s="224"/>
    </row>
    <row r="454" spans="1:11" ht="24.6">
      <c r="A454" s="332" t="s">
        <v>57</v>
      </c>
      <c r="B454" s="330">
        <f>+B144</f>
        <v>0</v>
      </c>
      <c r="C454" s="330">
        <f t="shared" ref="C454:J454" si="74">+C144</f>
        <v>0</v>
      </c>
      <c r="D454" s="330">
        <f t="shared" si="74"/>
        <v>0</v>
      </c>
      <c r="E454" s="330">
        <f t="shared" si="74"/>
        <v>0</v>
      </c>
      <c r="F454" s="330">
        <f t="shared" si="74"/>
        <v>0</v>
      </c>
      <c r="G454" s="330">
        <f t="shared" si="74"/>
        <v>0</v>
      </c>
      <c r="H454" s="330">
        <f t="shared" si="74"/>
        <v>0</v>
      </c>
      <c r="I454" s="330">
        <f t="shared" si="74"/>
        <v>0</v>
      </c>
      <c r="J454" s="330">
        <f t="shared" si="74"/>
        <v>0</v>
      </c>
      <c r="K454" s="224"/>
    </row>
    <row r="455" spans="1:11" ht="24.6">
      <c r="A455" s="332" t="s">
        <v>58</v>
      </c>
      <c r="B455" s="330">
        <f>+B169</f>
        <v>0</v>
      </c>
      <c r="C455" s="330">
        <f t="shared" ref="C455:J455" si="75">+C169</f>
        <v>0</v>
      </c>
      <c r="D455" s="330">
        <f t="shared" si="75"/>
        <v>0</v>
      </c>
      <c r="E455" s="330">
        <f t="shared" si="75"/>
        <v>0</v>
      </c>
      <c r="F455" s="330">
        <f t="shared" si="75"/>
        <v>0</v>
      </c>
      <c r="G455" s="330">
        <f t="shared" si="75"/>
        <v>0</v>
      </c>
      <c r="H455" s="330">
        <f t="shared" si="75"/>
        <v>0</v>
      </c>
      <c r="I455" s="330">
        <f t="shared" si="75"/>
        <v>0</v>
      </c>
      <c r="J455" s="330">
        <f t="shared" si="75"/>
        <v>0</v>
      </c>
      <c r="K455" s="224"/>
    </row>
    <row r="456" spans="1:11" ht="24.6">
      <c r="A456" s="332" t="s">
        <v>59</v>
      </c>
      <c r="B456" s="330">
        <f>+B195</f>
        <v>0</v>
      </c>
      <c r="C456" s="330">
        <f t="shared" ref="C456:J456" si="76">+C195</f>
        <v>0</v>
      </c>
      <c r="D456" s="330">
        <f t="shared" si="76"/>
        <v>0</v>
      </c>
      <c r="E456" s="330">
        <f t="shared" si="76"/>
        <v>0</v>
      </c>
      <c r="F456" s="330">
        <f t="shared" si="76"/>
        <v>0</v>
      </c>
      <c r="G456" s="330">
        <f t="shared" si="76"/>
        <v>0</v>
      </c>
      <c r="H456" s="330">
        <f t="shared" si="76"/>
        <v>0</v>
      </c>
      <c r="I456" s="330">
        <f t="shared" si="76"/>
        <v>0</v>
      </c>
      <c r="J456" s="330">
        <f t="shared" si="76"/>
        <v>0</v>
      </c>
      <c r="K456" s="230"/>
    </row>
    <row r="457" spans="1:11" ht="24.6">
      <c r="A457" s="332" t="s">
        <v>60</v>
      </c>
      <c r="B457" s="330">
        <f>+B220</f>
        <v>0</v>
      </c>
      <c r="C457" s="330">
        <f t="shared" ref="C457:J457" si="77">+C220</f>
        <v>0</v>
      </c>
      <c r="D457" s="330">
        <f t="shared" si="77"/>
        <v>0</v>
      </c>
      <c r="E457" s="330">
        <f t="shared" si="77"/>
        <v>0</v>
      </c>
      <c r="F457" s="330">
        <f t="shared" si="77"/>
        <v>0</v>
      </c>
      <c r="G457" s="330">
        <f t="shared" si="77"/>
        <v>0</v>
      </c>
      <c r="H457" s="330">
        <f t="shared" si="77"/>
        <v>0</v>
      </c>
      <c r="I457" s="330">
        <f t="shared" si="77"/>
        <v>0</v>
      </c>
      <c r="J457" s="330">
        <f t="shared" si="77"/>
        <v>0</v>
      </c>
      <c r="K457" s="224"/>
    </row>
    <row r="458" spans="1:11" ht="24.6">
      <c r="A458" s="332" t="s">
        <v>61</v>
      </c>
      <c r="B458" s="330">
        <f>+B245</f>
        <v>0</v>
      </c>
      <c r="C458" s="330">
        <f t="shared" ref="C458:J458" si="78">+C245</f>
        <v>0</v>
      </c>
      <c r="D458" s="330">
        <f t="shared" si="78"/>
        <v>0</v>
      </c>
      <c r="E458" s="330">
        <f t="shared" si="78"/>
        <v>0</v>
      </c>
      <c r="F458" s="330">
        <f t="shared" si="78"/>
        <v>0</v>
      </c>
      <c r="G458" s="330">
        <f t="shared" si="78"/>
        <v>0</v>
      </c>
      <c r="H458" s="330">
        <f t="shared" si="78"/>
        <v>0</v>
      </c>
      <c r="I458" s="330">
        <f t="shared" si="78"/>
        <v>0</v>
      </c>
      <c r="J458" s="330">
        <f t="shared" si="78"/>
        <v>0</v>
      </c>
      <c r="K458" s="224"/>
    </row>
    <row r="459" spans="1:11" ht="24.6">
      <c r="A459" s="332" t="s">
        <v>62</v>
      </c>
      <c r="B459" s="330">
        <f>+B270</f>
        <v>0</v>
      </c>
      <c r="C459" s="330">
        <f t="shared" ref="C459:K459" si="79">+C270</f>
        <v>0</v>
      </c>
      <c r="D459" s="330">
        <f t="shared" si="79"/>
        <v>0</v>
      </c>
      <c r="E459" s="330">
        <f t="shared" si="79"/>
        <v>0</v>
      </c>
      <c r="F459" s="330">
        <f t="shared" si="79"/>
        <v>0</v>
      </c>
      <c r="G459" s="330">
        <f t="shared" si="79"/>
        <v>0</v>
      </c>
      <c r="H459" s="330">
        <f t="shared" si="79"/>
        <v>0</v>
      </c>
      <c r="I459" s="330">
        <f t="shared" si="79"/>
        <v>0</v>
      </c>
      <c r="J459" s="330">
        <f t="shared" si="79"/>
        <v>0</v>
      </c>
      <c r="K459" s="224">
        <f t="shared" si="79"/>
        <v>0</v>
      </c>
    </row>
    <row r="460" spans="1:11" ht="24.6">
      <c r="A460" s="332" t="s">
        <v>63</v>
      </c>
      <c r="B460" s="330">
        <f>+B295</f>
        <v>0</v>
      </c>
      <c r="C460" s="330">
        <f t="shared" ref="C460:J460" si="80">+C295</f>
        <v>0</v>
      </c>
      <c r="D460" s="330">
        <f t="shared" si="80"/>
        <v>0</v>
      </c>
      <c r="E460" s="330">
        <f t="shared" si="80"/>
        <v>0</v>
      </c>
      <c r="F460" s="330">
        <f t="shared" si="80"/>
        <v>0</v>
      </c>
      <c r="G460" s="330">
        <f t="shared" si="80"/>
        <v>0</v>
      </c>
      <c r="H460" s="330">
        <f t="shared" si="80"/>
        <v>0</v>
      </c>
      <c r="I460" s="330">
        <f t="shared" si="80"/>
        <v>0</v>
      </c>
      <c r="J460" s="330">
        <f t="shared" si="80"/>
        <v>0</v>
      </c>
      <c r="K460" s="224"/>
    </row>
    <row r="461" spans="1:11" ht="24.6">
      <c r="A461" s="332" t="s">
        <v>64</v>
      </c>
      <c r="B461" s="330">
        <f>+B320</f>
        <v>0</v>
      </c>
      <c r="C461" s="330">
        <f t="shared" ref="C461:J461" si="81">+C320</f>
        <v>0</v>
      </c>
      <c r="D461" s="330">
        <f t="shared" si="81"/>
        <v>0</v>
      </c>
      <c r="E461" s="330">
        <f t="shared" si="81"/>
        <v>0</v>
      </c>
      <c r="F461" s="330">
        <f t="shared" si="81"/>
        <v>0</v>
      </c>
      <c r="G461" s="330">
        <f t="shared" si="81"/>
        <v>0</v>
      </c>
      <c r="H461" s="330">
        <f t="shared" si="81"/>
        <v>0</v>
      </c>
      <c r="I461" s="330">
        <f t="shared" si="81"/>
        <v>0</v>
      </c>
      <c r="J461" s="330">
        <f t="shared" si="81"/>
        <v>0</v>
      </c>
      <c r="K461" s="224"/>
    </row>
    <row r="462" spans="1:11" ht="27.6" thickBot="1">
      <c r="A462" s="333" t="s">
        <v>32</v>
      </c>
      <c r="B462" s="314">
        <f>SUM(B449:B461)</f>
        <v>0</v>
      </c>
      <c r="C462" s="314">
        <f>SUM(C449:C461)</f>
        <v>0</v>
      </c>
      <c r="D462" s="314">
        <f t="shared" ref="D462:G462" si="82">SUM(D449:D461)</f>
        <v>0</v>
      </c>
      <c r="E462" s="314">
        <f t="shared" si="82"/>
        <v>0</v>
      </c>
      <c r="F462" s="314">
        <f t="shared" si="82"/>
        <v>0</v>
      </c>
      <c r="G462" s="314">
        <f t="shared" si="82"/>
        <v>0</v>
      </c>
      <c r="H462" s="314" t="e">
        <f>K462/G462</f>
        <v>#DIV/0!</v>
      </c>
      <c r="I462" s="314">
        <f>SUM(I449:I461)</f>
        <v>0</v>
      </c>
      <c r="J462" s="315">
        <f>SUM(J449:J461)</f>
        <v>0</v>
      </c>
      <c r="K462" s="228">
        <f>SUM(K449:K461)</f>
        <v>0</v>
      </c>
    </row>
    <row r="475" spans="1:11" ht="24.6">
      <c r="A475" s="1265" t="s">
        <v>371</v>
      </c>
      <c r="B475" s="1265"/>
      <c r="C475" s="1265"/>
      <c r="D475" s="1265"/>
      <c r="E475" s="1265"/>
      <c r="F475" s="1265"/>
      <c r="G475" s="1265"/>
      <c r="H475" s="1265"/>
      <c r="I475" s="1265"/>
      <c r="J475" s="293"/>
      <c r="K475" s="293"/>
    </row>
    <row r="476" spans="1:11" ht="24.6">
      <c r="A476" s="1265" t="s">
        <v>188</v>
      </c>
      <c r="B476" s="1265"/>
      <c r="C476" s="1265"/>
      <c r="D476" s="1265"/>
      <c r="E476" s="1265"/>
      <c r="F476" s="1265"/>
      <c r="G476" s="1265"/>
      <c r="H476" s="1265"/>
      <c r="I476" s="1265"/>
      <c r="J476" s="293"/>
      <c r="K476" s="293"/>
    </row>
    <row r="477" spans="1:11" ht="24.6">
      <c r="A477" s="1265" t="s">
        <v>83</v>
      </c>
      <c r="B477" s="1265"/>
      <c r="C477" s="1265"/>
      <c r="D477" s="1265"/>
      <c r="E477" s="1265"/>
      <c r="F477" s="1265"/>
      <c r="G477" s="1265"/>
      <c r="H477" s="1265"/>
      <c r="I477" s="1265"/>
      <c r="J477" s="319"/>
      <c r="K477" s="319"/>
    </row>
    <row r="478" spans="1:11" ht="24.6">
      <c r="A478" s="1255" t="s">
        <v>188</v>
      </c>
      <c r="B478" s="320"/>
      <c r="C478" s="1279" t="s">
        <v>50</v>
      </c>
      <c r="D478" s="1280"/>
      <c r="E478" s="1280"/>
      <c r="F478" s="1280"/>
      <c r="G478" s="1280"/>
      <c r="H478" s="1281"/>
      <c r="I478" s="321"/>
      <c r="J478" s="322" t="s">
        <v>202</v>
      </c>
      <c r="K478" s="274"/>
    </row>
    <row r="479" spans="1:11" ht="24.6">
      <c r="A479" s="1256"/>
      <c r="B479" s="323" t="s">
        <v>2</v>
      </c>
      <c r="C479" s="324" t="s">
        <v>5</v>
      </c>
      <c r="D479" s="325" t="s">
        <v>6</v>
      </c>
      <c r="E479" s="325" t="s">
        <v>7</v>
      </c>
      <c r="F479" s="325" t="s">
        <v>8</v>
      </c>
      <c r="G479" s="325" t="s">
        <v>9</v>
      </c>
      <c r="H479" s="325" t="s">
        <v>10</v>
      </c>
      <c r="I479" s="323" t="s">
        <v>11</v>
      </c>
      <c r="J479" s="326" t="s">
        <v>203</v>
      </c>
      <c r="K479" s="326" t="s">
        <v>204</v>
      </c>
    </row>
    <row r="480" spans="1:11" ht="24.6">
      <c r="A480" s="1256"/>
      <c r="B480" s="323" t="s">
        <v>4</v>
      </c>
      <c r="C480" s="323" t="s">
        <v>13</v>
      </c>
      <c r="D480" s="328" t="s">
        <v>51</v>
      </c>
      <c r="E480" s="328" t="s">
        <v>15</v>
      </c>
      <c r="F480" s="328" t="s">
        <v>16</v>
      </c>
      <c r="G480" s="328" t="s">
        <v>17</v>
      </c>
      <c r="H480" s="328" t="s">
        <v>18</v>
      </c>
      <c r="I480" s="323" t="s">
        <v>19</v>
      </c>
      <c r="J480" s="329"/>
      <c r="K480" s="329"/>
    </row>
    <row r="481" spans="1:11" ht="24.6">
      <c r="A481" s="1257"/>
      <c r="B481" s="330" t="s">
        <v>12</v>
      </c>
      <c r="C481" s="330" t="s">
        <v>12</v>
      </c>
      <c r="D481" s="224" t="s">
        <v>12</v>
      </c>
      <c r="E481" s="224" t="s">
        <v>12</v>
      </c>
      <c r="F481" s="224" t="s">
        <v>12</v>
      </c>
      <c r="G481" s="224" t="s">
        <v>12</v>
      </c>
      <c r="H481" s="224" t="s">
        <v>20</v>
      </c>
      <c r="I481" s="330" t="s">
        <v>12</v>
      </c>
      <c r="J481" s="331"/>
      <c r="K481" s="331"/>
    </row>
    <row r="482" spans="1:11" ht="24.6">
      <c r="A482" s="332" t="s">
        <v>52</v>
      </c>
      <c r="B482" s="330">
        <f>+B15</f>
        <v>0</v>
      </c>
      <c r="C482" s="330">
        <f t="shared" ref="C482:J482" si="83">+C15</f>
        <v>0</v>
      </c>
      <c r="D482" s="330">
        <f t="shared" si="83"/>
        <v>0</v>
      </c>
      <c r="E482" s="330">
        <f t="shared" si="83"/>
        <v>0</v>
      </c>
      <c r="F482" s="330">
        <f t="shared" si="83"/>
        <v>0</v>
      </c>
      <c r="G482" s="330">
        <f t="shared" si="83"/>
        <v>0</v>
      </c>
      <c r="H482" s="330">
        <f t="shared" si="83"/>
        <v>0</v>
      </c>
      <c r="I482" s="330">
        <f t="shared" si="83"/>
        <v>0</v>
      </c>
      <c r="J482" s="330">
        <f t="shared" si="83"/>
        <v>0</v>
      </c>
      <c r="K482" s="230">
        <f>+K15</f>
        <v>0</v>
      </c>
    </row>
    <row r="483" spans="1:11" ht="24.6">
      <c r="A483" s="332" t="s">
        <v>53</v>
      </c>
      <c r="B483" s="330">
        <f>+B41</f>
        <v>0</v>
      </c>
      <c r="C483" s="330">
        <f t="shared" ref="C483:J483" si="84">+C41</f>
        <v>0</v>
      </c>
      <c r="D483" s="330">
        <f t="shared" si="84"/>
        <v>0</v>
      </c>
      <c r="E483" s="330">
        <f t="shared" si="84"/>
        <v>0</v>
      </c>
      <c r="F483" s="330">
        <f t="shared" si="84"/>
        <v>0</v>
      </c>
      <c r="G483" s="330">
        <f t="shared" si="84"/>
        <v>0</v>
      </c>
      <c r="H483" s="330">
        <f t="shared" si="84"/>
        <v>0</v>
      </c>
      <c r="I483" s="330">
        <f t="shared" si="84"/>
        <v>0</v>
      </c>
      <c r="J483" s="330">
        <f t="shared" si="84"/>
        <v>0</v>
      </c>
      <c r="K483" s="224">
        <f>+K41</f>
        <v>0</v>
      </c>
    </row>
    <row r="484" spans="1:11" ht="24.6">
      <c r="A484" s="332" t="s">
        <v>54</v>
      </c>
      <c r="B484" s="330">
        <f>+B67</f>
        <v>0</v>
      </c>
      <c r="C484" s="330">
        <f t="shared" ref="C484:J484" si="85">+C67</f>
        <v>0</v>
      </c>
      <c r="D484" s="330">
        <f t="shared" si="85"/>
        <v>0</v>
      </c>
      <c r="E484" s="330">
        <f t="shared" si="85"/>
        <v>0</v>
      </c>
      <c r="F484" s="330">
        <f t="shared" si="85"/>
        <v>0</v>
      </c>
      <c r="G484" s="330">
        <f t="shared" si="85"/>
        <v>0</v>
      </c>
      <c r="H484" s="330">
        <f t="shared" si="85"/>
        <v>0</v>
      </c>
      <c r="I484" s="330">
        <f t="shared" si="85"/>
        <v>0</v>
      </c>
      <c r="J484" s="330">
        <f t="shared" si="85"/>
        <v>0</v>
      </c>
      <c r="K484" s="224">
        <f>+K67</f>
        <v>0</v>
      </c>
    </row>
    <row r="485" spans="1:11" ht="24.6">
      <c r="A485" s="332" t="s">
        <v>55</v>
      </c>
      <c r="B485" s="330">
        <f>+B95</f>
        <v>0</v>
      </c>
      <c r="C485" s="330">
        <f t="shared" ref="C485:J485" si="86">+C95</f>
        <v>0</v>
      </c>
      <c r="D485" s="330">
        <f t="shared" si="86"/>
        <v>0</v>
      </c>
      <c r="E485" s="330">
        <f t="shared" si="86"/>
        <v>0</v>
      </c>
      <c r="F485" s="330">
        <f t="shared" si="86"/>
        <v>0</v>
      </c>
      <c r="G485" s="330">
        <f t="shared" si="86"/>
        <v>0</v>
      </c>
      <c r="H485" s="330">
        <f t="shared" si="86"/>
        <v>0</v>
      </c>
      <c r="I485" s="330">
        <f t="shared" si="86"/>
        <v>0</v>
      </c>
      <c r="J485" s="330">
        <f t="shared" si="86"/>
        <v>0</v>
      </c>
      <c r="K485" s="224">
        <v>0</v>
      </c>
    </row>
    <row r="486" spans="1:11" ht="24.6">
      <c r="A486" s="332" t="s">
        <v>56</v>
      </c>
      <c r="B486" s="330">
        <f>+B120</f>
        <v>0</v>
      </c>
      <c r="C486" s="330">
        <f t="shared" ref="C486:K486" si="87">+C120</f>
        <v>0</v>
      </c>
      <c r="D486" s="330">
        <f t="shared" si="87"/>
        <v>0</v>
      </c>
      <c r="E486" s="330">
        <f t="shared" si="87"/>
        <v>0</v>
      </c>
      <c r="F486" s="330">
        <f t="shared" si="87"/>
        <v>0</v>
      </c>
      <c r="G486" s="330">
        <f t="shared" si="87"/>
        <v>0</v>
      </c>
      <c r="H486" s="330">
        <f t="shared" si="87"/>
        <v>0</v>
      </c>
      <c r="I486" s="330">
        <f t="shared" si="87"/>
        <v>0</v>
      </c>
      <c r="J486" s="330">
        <f t="shared" si="87"/>
        <v>0</v>
      </c>
      <c r="K486" s="230">
        <f t="shared" si="87"/>
        <v>0</v>
      </c>
    </row>
    <row r="487" spans="1:11" ht="24.6">
      <c r="A487" s="332" t="s">
        <v>57</v>
      </c>
      <c r="B487" s="330">
        <f>+B145</f>
        <v>0</v>
      </c>
      <c r="C487" s="330">
        <f t="shared" ref="C487:K487" si="88">+C145</f>
        <v>0</v>
      </c>
      <c r="D487" s="330">
        <f t="shared" si="88"/>
        <v>0</v>
      </c>
      <c r="E487" s="330">
        <f t="shared" si="88"/>
        <v>0</v>
      </c>
      <c r="F487" s="330">
        <f t="shared" si="88"/>
        <v>0</v>
      </c>
      <c r="G487" s="330">
        <f t="shared" si="88"/>
        <v>0</v>
      </c>
      <c r="H487" s="330">
        <f t="shared" si="88"/>
        <v>0</v>
      </c>
      <c r="I487" s="330">
        <f t="shared" si="88"/>
        <v>0</v>
      </c>
      <c r="J487" s="330">
        <f t="shared" si="88"/>
        <v>0</v>
      </c>
      <c r="K487" s="224">
        <f t="shared" si="88"/>
        <v>0</v>
      </c>
    </row>
    <row r="488" spans="1:11" ht="24.6">
      <c r="A488" s="332" t="s">
        <v>58</v>
      </c>
      <c r="B488" s="330">
        <f>+B170</f>
        <v>0</v>
      </c>
      <c r="C488" s="330">
        <f t="shared" ref="C488:J488" si="89">+C170</f>
        <v>0</v>
      </c>
      <c r="D488" s="330">
        <f t="shared" si="89"/>
        <v>0</v>
      </c>
      <c r="E488" s="330">
        <f t="shared" si="89"/>
        <v>0</v>
      </c>
      <c r="F488" s="330">
        <f t="shared" si="89"/>
        <v>0</v>
      </c>
      <c r="G488" s="330">
        <f t="shared" si="89"/>
        <v>0</v>
      </c>
      <c r="H488" s="330">
        <f t="shared" si="89"/>
        <v>0</v>
      </c>
      <c r="I488" s="330">
        <f t="shared" si="89"/>
        <v>0</v>
      </c>
      <c r="J488" s="330">
        <f t="shared" si="89"/>
        <v>0</v>
      </c>
      <c r="K488" s="224">
        <f>+K124</f>
        <v>0</v>
      </c>
    </row>
    <row r="489" spans="1:11" ht="24.6">
      <c r="A489" s="332" t="s">
        <v>59</v>
      </c>
      <c r="B489" s="330">
        <f>+B196</f>
        <v>0</v>
      </c>
      <c r="C489" s="330">
        <f t="shared" ref="C489:J489" si="90">+C196</f>
        <v>0</v>
      </c>
      <c r="D489" s="330">
        <f t="shared" si="90"/>
        <v>0</v>
      </c>
      <c r="E489" s="330">
        <f t="shared" si="90"/>
        <v>0</v>
      </c>
      <c r="F489" s="330">
        <f t="shared" si="90"/>
        <v>0</v>
      </c>
      <c r="G489" s="330">
        <f t="shared" si="90"/>
        <v>0</v>
      </c>
      <c r="H489" s="330">
        <f t="shared" si="90"/>
        <v>0</v>
      </c>
      <c r="I489" s="330">
        <f t="shared" si="90"/>
        <v>0</v>
      </c>
      <c r="J489" s="330">
        <f t="shared" si="90"/>
        <v>0</v>
      </c>
      <c r="K489" s="224">
        <f>+K203</f>
        <v>0</v>
      </c>
    </row>
    <row r="490" spans="1:11" ht="24.6">
      <c r="A490" s="332" t="s">
        <v>60</v>
      </c>
      <c r="B490" s="330">
        <f>+B221</f>
        <v>0</v>
      </c>
      <c r="C490" s="330">
        <f t="shared" ref="C490:J490" si="91">+C221</f>
        <v>0</v>
      </c>
      <c r="D490" s="330">
        <f t="shared" si="91"/>
        <v>0</v>
      </c>
      <c r="E490" s="330">
        <f t="shared" si="91"/>
        <v>0</v>
      </c>
      <c r="F490" s="330">
        <f t="shared" si="91"/>
        <v>0</v>
      </c>
      <c r="G490" s="330">
        <f t="shared" si="91"/>
        <v>0</v>
      </c>
      <c r="H490" s="330">
        <f t="shared" si="91"/>
        <v>0</v>
      </c>
      <c r="I490" s="330">
        <f t="shared" si="91"/>
        <v>0</v>
      </c>
      <c r="J490" s="330">
        <f t="shared" si="91"/>
        <v>0</v>
      </c>
      <c r="K490" s="224">
        <f>+K228</f>
        <v>0</v>
      </c>
    </row>
    <row r="491" spans="1:11" ht="24.6">
      <c r="A491" s="332" t="s">
        <v>61</v>
      </c>
      <c r="B491" s="330">
        <f>+B246</f>
        <v>0</v>
      </c>
      <c r="C491" s="330">
        <f t="shared" ref="C491:J491" si="92">+C246</f>
        <v>0</v>
      </c>
      <c r="D491" s="330">
        <f t="shared" si="92"/>
        <v>0</v>
      </c>
      <c r="E491" s="330">
        <f t="shared" si="92"/>
        <v>0</v>
      </c>
      <c r="F491" s="330">
        <f t="shared" si="92"/>
        <v>0</v>
      </c>
      <c r="G491" s="330">
        <f t="shared" si="92"/>
        <v>0</v>
      </c>
      <c r="H491" s="330">
        <f t="shared" si="92"/>
        <v>0</v>
      </c>
      <c r="I491" s="330">
        <f t="shared" si="92"/>
        <v>0</v>
      </c>
      <c r="J491" s="330">
        <f t="shared" si="92"/>
        <v>0</v>
      </c>
      <c r="K491" s="224">
        <f>+K253</f>
        <v>0</v>
      </c>
    </row>
    <row r="492" spans="1:11" ht="24.6">
      <c r="A492" s="332" t="s">
        <v>62</v>
      </c>
      <c r="B492" s="330">
        <f>+B271</f>
        <v>0</v>
      </c>
      <c r="C492" s="330">
        <f t="shared" ref="C492:K492" si="93">+C271</f>
        <v>0</v>
      </c>
      <c r="D492" s="330">
        <f t="shared" si="93"/>
        <v>0</v>
      </c>
      <c r="E492" s="330">
        <f t="shared" si="93"/>
        <v>0</v>
      </c>
      <c r="F492" s="330">
        <f t="shared" si="93"/>
        <v>0</v>
      </c>
      <c r="G492" s="330">
        <f t="shared" si="93"/>
        <v>0</v>
      </c>
      <c r="H492" s="330">
        <f t="shared" si="93"/>
        <v>0</v>
      </c>
      <c r="I492" s="330">
        <f t="shared" si="93"/>
        <v>0</v>
      </c>
      <c r="J492" s="330">
        <f t="shared" si="93"/>
        <v>0</v>
      </c>
      <c r="K492" s="224">
        <f t="shared" si="93"/>
        <v>0</v>
      </c>
    </row>
    <row r="493" spans="1:11" ht="24.6">
      <c r="A493" s="332" t="s">
        <v>63</v>
      </c>
      <c r="B493" s="330">
        <f>+B296</f>
        <v>0</v>
      </c>
      <c r="C493" s="330">
        <f t="shared" ref="C493:K493" si="94">+C296</f>
        <v>0</v>
      </c>
      <c r="D493" s="330">
        <f t="shared" si="94"/>
        <v>0</v>
      </c>
      <c r="E493" s="330">
        <f t="shared" si="94"/>
        <v>0</v>
      </c>
      <c r="F493" s="330">
        <f t="shared" si="94"/>
        <v>0</v>
      </c>
      <c r="G493" s="330">
        <f t="shared" si="94"/>
        <v>0</v>
      </c>
      <c r="H493" s="330">
        <f t="shared" si="94"/>
        <v>0</v>
      </c>
      <c r="I493" s="330">
        <f t="shared" si="94"/>
        <v>0</v>
      </c>
      <c r="J493" s="330">
        <f t="shared" si="94"/>
        <v>0</v>
      </c>
      <c r="K493" s="224">
        <f t="shared" si="94"/>
        <v>0</v>
      </c>
    </row>
    <row r="494" spans="1:11" ht="24.6">
      <c r="A494" s="332" t="s">
        <v>64</v>
      </c>
      <c r="B494" s="330">
        <f>+B321</f>
        <v>0</v>
      </c>
      <c r="C494" s="330">
        <f t="shared" ref="C494:J494" si="95">+C321</f>
        <v>0</v>
      </c>
      <c r="D494" s="330">
        <f t="shared" si="95"/>
        <v>0</v>
      </c>
      <c r="E494" s="330">
        <f t="shared" si="95"/>
        <v>0</v>
      </c>
      <c r="F494" s="330">
        <f t="shared" si="95"/>
        <v>0</v>
      </c>
      <c r="G494" s="330">
        <f t="shared" si="95"/>
        <v>0</v>
      </c>
      <c r="H494" s="330">
        <f t="shared" si="95"/>
        <v>0</v>
      </c>
      <c r="I494" s="330">
        <f t="shared" si="95"/>
        <v>0</v>
      </c>
      <c r="J494" s="330">
        <f t="shared" si="95"/>
        <v>0</v>
      </c>
      <c r="K494" s="224">
        <f>+K322</f>
        <v>0</v>
      </c>
    </row>
    <row r="495" spans="1:11" ht="27.6" thickBot="1">
      <c r="A495" s="333" t="s">
        <v>32</v>
      </c>
      <c r="B495" s="314">
        <f>SUM(B482:B494)</f>
        <v>0</v>
      </c>
      <c r="C495" s="314">
        <f>SUM(C482:C494)</f>
        <v>0</v>
      </c>
      <c r="D495" s="314">
        <f t="shared" ref="D495:G495" si="96">SUM(D482:D494)</f>
        <v>0</v>
      </c>
      <c r="E495" s="314">
        <f t="shared" si="96"/>
        <v>0</v>
      </c>
      <c r="F495" s="314">
        <f t="shared" si="96"/>
        <v>0</v>
      </c>
      <c r="G495" s="314">
        <f t="shared" si="96"/>
        <v>0</v>
      </c>
      <c r="H495" s="314" t="e">
        <f>K495/G495</f>
        <v>#DIV/0!</v>
      </c>
      <c r="I495" s="314">
        <f>SUM(I482:I494)</f>
        <v>0</v>
      </c>
      <c r="J495" s="315">
        <f>SUM(J482:J494)</f>
        <v>0</v>
      </c>
      <c r="K495" s="228">
        <f>SUM(K482:K494)</f>
        <v>0</v>
      </c>
    </row>
    <row r="501" spans="1:11" ht="24.6">
      <c r="A501" s="1272" t="s">
        <v>371</v>
      </c>
      <c r="B501" s="1272"/>
      <c r="C501" s="1272"/>
      <c r="D501" s="1272"/>
      <c r="E501" s="1272"/>
      <c r="F501" s="1272"/>
      <c r="G501" s="1272"/>
      <c r="H501" s="1272"/>
      <c r="I501" s="1272"/>
      <c r="J501" s="290"/>
      <c r="K501" s="290"/>
    </row>
    <row r="502" spans="1:11" ht="24.6">
      <c r="A502" s="1272" t="s">
        <v>254</v>
      </c>
      <c r="B502" s="1272"/>
      <c r="C502" s="1272"/>
      <c r="D502" s="1272"/>
      <c r="E502" s="1272"/>
      <c r="F502" s="1272"/>
      <c r="G502" s="1272"/>
      <c r="H502" s="1272"/>
      <c r="I502" s="1272"/>
      <c r="J502" s="290"/>
      <c r="K502" s="290"/>
    </row>
    <row r="503" spans="1:11" ht="24.6">
      <c r="A503" s="1272" t="s">
        <v>83</v>
      </c>
      <c r="B503" s="1272"/>
      <c r="C503" s="1272"/>
      <c r="D503" s="1272"/>
      <c r="E503" s="1272"/>
      <c r="F503" s="1272"/>
      <c r="G503" s="1272"/>
      <c r="H503" s="1272"/>
      <c r="I503" s="1272"/>
      <c r="J503" s="290"/>
      <c r="K503" s="290"/>
    </row>
    <row r="504" spans="1:11" ht="23.25" customHeight="1">
      <c r="A504" s="1288" t="s">
        <v>254</v>
      </c>
      <c r="B504" s="334"/>
      <c r="C504" s="1282" t="s">
        <v>50</v>
      </c>
      <c r="D504" s="1283"/>
      <c r="E504" s="1283"/>
      <c r="F504" s="1283"/>
      <c r="G504" s="1283"/>
      <c r="H504" s="1284"/>
      <c r="I504" s="334"/>
      <c r="J504" s="335" t="s">
        <v>202</v>
      </c>
      <c r="K504" s="254"/>
    </row>
    <row r="505" spans="1:11" ht="23.25" customHeight="1">
      <c r="A505" s="1289"/>
      <c r="B505" s="336" t="s">
        <v>2</v>
      </c>
      <c r="C505" s="337" t="s">
        <v>5</v>
      </c>
      <c r="D505" s="338" t="s">
        <v>6</v>
      </c>
      <c r="E505" s="338" t="s">
        <v>7</v>
      </c>
      <c r="F505" s="338" t="s">
        <v>8</v>
      </c>
      <c r="G505" s="338" t="s">
        <v>9</v>
      </c>
      <c r="H505" s="338" t="s">
        <v>10</v>
      </c>
      <c r="I505" s="339" t="s">
        <v>11</v>
      </c>
      <c r="J505" s="340" t="s">
        <v>203</v>
      </c>
      <c r="K505" s="340" t="s">
        <v>204</v>
      </c>
    </row>
    <row r="506" spans="1:11" ht="23.25" customHeight="1">
      <c r="A506" s="1289"/>
      <c r="B506" s="336" t="s">
        <v>4</v>
      </c>
      <c r="C506" s="336" t="s">
        <v>13</v>
      </c>
      <c r="D506" s="339" t="s">
        <v>51</v>
      </c>
      <c r="E506" s="339" t="s">
        <v>15</v>
      </c>
      <c r="F506" s="339" t="s">
        <v>16</v>
      </c>
      <c r="G506" s="339" t="s">
        <v>17</v>
      </c>
      <c r="H506" s="339" t="s">
        <v>18</v>
      </c>
      <c r="I506" s="339" t="s">
        <v>19</v>
      </c>
      <c r="J506" s="341"/>
      <c r="K506" s="341"/>
    </row>
    <row r="507" spans="1:11" ht="23.25" customHeight="1">
      <c r="A507" s="1290"/>
      <c r="B507" s="342" t="s">
        <v>12</v>
      </c>
      <c r="C507" s="342" t="s">
        <v>12</v>
      </c>
      <c r="D507" s="343" t="s">
        <v>12</v>
      </c>
      <c r="E507" s="343" t="s">
        <v>12</v>
      </c>
      <c r="F507" s="343" t="s">
        <v>12</v>
      </c>
      <c r="G507" s="343" t="s">
        <v>12</v>
      </c>
      <c r="H507" s="343" t="s">
        <v>20</v>
      </c>
      <c r="I507" s="343" t="s">
        <v>12</v>
      </c>
      <c r="J507" s="344"/>
      <c r="K507" s="341"/>
    </row>
    <row r="508" spans="1:11" ht="24.6">
      <c r="A508" s="345" t="s">
        <v>52</v>
      </c>
      <c r="B508" s="342">
        <f t="shared" ref="B508:K508" si="97">+B17</f>
        <v>0</v>
      </c>
      <c r="C508" s="342">
        <f t="shared" si="97"/>
        <v>0</v>
      </c>
      <c r="D508" s="342">
        <f t="shared" si="97"/>
        <v>0</v>
      </c>
      <c r="E508" s="342">
        <f t="shared" si="97"/>
        <v>0</v>
      </c>
      <c r="F508" s="342">
        <f t="shared" si="97"/>
        <v>0</v>
      </c>
      <c r="G508" s="342">
        <f t="shared" si="97"/>
        <v>0</v>
      </c>
      <c r="H508" s="342">
        <f t="shared" si="97"/>
        <v>0</v>
      </c>
      <c r="I508" s="342">
        <f t="shared" si="97"/>
        <v>0</v>
      </c>
      <c r="J508" s="342">
        <f t="shared" si="97"/>
        <v>0</v>
      </c>
      <c r="K508" s="233">
        <f t="shared" si="97"/>
        <v>0</v>
      </c>
    </row>
    <row r="509" spans="1:11" ht="24.6">
      <c r="A509" s="345" t="s">
        <v>53</v>
      </c>
      <c r="B509" s="342">
        <f t="shared" ref="B509:K509" si="98">+B42</f>
        <v>0</v>
      </c>
      <c r="C509" s="342">
        <f t="shared" si="98"/>
        <v>0</v>
      </c>
      <c r="D509" s="342">
        <f t="shared" si="98"/>
        <v>0</v>
      </c>
      <c r="E509" s="342">
        <f t="shared" si="98"/>
        <v>0</v>
      </c>
      <c r="F509" s="342">
        <f t="shared" si="98"/>
        <v>0</v>
      </c>
      <c r="G509" s="342">
        <f t="shared" si="98"/>
        <v>0</v>
      </c>
      <c r="H509" s="342">
        <f t="shared" si="98"/>
        <v>0</v>
      </c>
      <c r="I509" s="342">
        <f t="shared" si="98"/>
        <v>0</v>
      </c>
      <c r="J509" s="342">
        <f t="shared" si="98"/>
        <v>0</v>
      </c>
      <c r="K509" s="343">
        <f t="shared" si="98"/>
        <v>0</v>
      </c>
    </row>
    <row r="510" spans="1:11" ht="24.6">
      <c r="A510" s="345" t="s">
        <v>54</v>
      </c>
      <c r="B510" s="342">
        <f t="shared" ref="B510:K510" si="99">+B69</f>
        <v>0</v>
      </c>
      <c r="C510" s="342">
        <f t="shared" si="99"/>
        <v>0</v>
      </c>
      <c r="D510" s="342">
        <f t="shared" si="99"/>
        <v>0</v>
      </c>
      <c r="E510" s="342">
        <f t="shared" si="99"/>
        <v>0</v>
      </c>
      <c r="F510" s="342">
        <f t="shared" si="99"/>
        <v>0</v>
      </c>
      <c r="G510" s="342">
        <f t="shared" si="99"/>
        <v>0</v>
      </c>
      <c r="H510" s="342">
        <f t="shared" si="99"/>
        <v>0</v>
      </c>
      <c r="I510" s="342">
        <f t="shared" si="99"/>
        <v>0</v>
      </c>
      <c r="J510" s="342">
        <f t="shared" si="99"/>
        <v>0</v>
      </c>
      <c r="K510" s="343">
        <f t="shared" si="99"/>
        <v>0</v>
      </c>
    </row>
    <row r="511" spans="1:11" ht="24.6">
      <c r="A511" s="345" t="s">
        <v>55</v>
      </c>
      <c r="B511" s="342">
        <f t="shared" ref="B511:K511" si="100">+B96</f>
        <v>0</v>
      </c>
      <c r="C511" s="342">
        <f t="shared" si="100"/>
        <v>0</v>
      </c>
      <c r="D511" s="342">
        <f t="shared" si="100"/>
        <v>0</v>
      </c>
      <c r="E511" s="342">
        <f t="shared" si="100"/>
        <v>0</v>
      </c>
      <c r="F511" s="342">
        <f t="shared" si="100"/>
        <v>0</v>
      </c>
      <c r="G511" s="342">
        <f t="shared" si="100"/>
        <v>0</v>
      </c>
      <c r="H511" s="342">
        <f t="shared" si="100"/>
        <v>0</v>
      </c>
      <c r="I511" s="342">
        <f t="shared" si="100"/>
        <v>0</v>
      </c>
      <c r="J511" s="342">
        <f t="shared" si="100"/>
        <v>0</v>
      </c>
      <c r="K511" s="343">
        <f t="shared" si="100"/>
        <v>0</v>
      </c>
    </row>
    <row r="512" spans="1:11" ht="24.6">
      <c r="A512" s="345" t="s">
        <v>56</v>
      </c>
      <c r="B512" s="342">
        <f t="shared" ref="B512:K512" si="101">+B121</f>
        <v>0</v>
      </c>
      <c r="C512" s="342">
        <f t="shared" si="101"/>
        <v>0</v>
      </c>
      <c r="D512" s="342">
        <f t="shared" si="101"/>
        <v>0</v>
      </c>
      <c r="E512" s="342">
        <f t="shared" si="101"/>
        <v>0</v>
      </c>
      <c r="F512" s="342">
        <f t="shared" si="101"/>
        <v>0</v>
      </c>
      <c r="G512" s="342">
        <f t="shared" si="101"/>
        <v>0</v>
      </c>
      <c r="H512" s="342">
        <f t="shared" si="101"/>
        <v>0</v>
      </c>
      <c r="I512" s="342">
        <f t="shared" si="101"/>
        <v>0</v>
      </c>
      <c r="J512" s="342">
        <f t="shared" si="101"/>
        <v>0</v>
      </c>
      <c r="K512" s="343">
        <f t="shared" si="101"/>
        <v>0</v>
      </c>
    </row>
    <row r="513" spans="1:11" ht="24.6">
      <c r="A513" s="345" t="s">
        <v>57</v>
      </c>
      <c r="B513" s="342"/>
      <c r="C513" s="342"/>
      <c r="D513" s="342"/>
      <c r="E513" s="342"/>
      <c r="F513" s="342"/>
      <c r="G513" s="342"/>
      <c r="H513" s="342"/>
      <c r="I513" s="342"/>
      <c r="J513" s="342"/>
      <c r="K513" s="343"/>
    </row>
    <row r="514" spans="1:11" ht="24.6">
      <c r="A514" s="345" t="s">
        <v>58</v>
      </c>
      <c r="B514" s="342"/>
      <c r="C514" s="342"/>
      <c r="D514" s="342"/>
      <c r="E514" s="342"/>
      <c r="F514" s="342"/>
      <c r="G514" s="342"/>
      <c r="H514" s="342"/>
      <c r="I514" s="342"/>
      <c r="J514" s="342"/>
      <c r="K514" s="343"/>
    </row>
    <row r="515" spans="1:11" ht="24.6">
      <c r="A515" s="345" t="s">
        <v>59</v>
      </c>
      <c r="B515" s="342"/>
      <c r="C515" s="342"/>
      <c r="D515" s="342"/>
      <c r="E515" s="342"/>
      <c r="F515" s="342"/>
      <c r="G515" s="342"/>
      <c r="H515" s="342"/>
      <c r="I515" s="342"/>
      <c r="J515" s="342"/>
      <c r="K515" s="343"/>
    </row>
    <row r="516" spans="1:11" ht="24.6">
      <c r="A516" s="345" t="s">
        <v>60</v>
      </c>
      <c r="B516" s="342"/>
      <c r="C516" s="342"/>
      <c r="D516" s="342"/>
      <c r="E516" s="342"/>
      <c r="F516" s="342"/>
      <c r="G516" s="342"/>
      <c r="H516" s="342"/>
      <c r="I516" s="342"/>
      <c r="J516" s="342"/>
      <c r="K516" s="343"/>
    </row>
    <row r="517" spans="1:11" ht="24.6">
      <c r="A517" s="345" t="s">
        <v>61</v>
      </c>
      <c r="B517" s="342">
        <v>0</v>
      </c>
      <c r="C517" s="342">
        <v>0</v>
      </c>
      <c r="D517" s="342">
        <f>+D351</f>
        <v>0</v>
      </c>
      <c r="E517" s="342">
        <f>+E351</f>
        <v>0</v>
      </c>
      <c r="F517" s="342">
        <v>0</v>
      </c>
      <c r="G517" s="342">
        <v>0</v>
      </c>
      <c r="H517" s="342">
        <v>0</v>
      </c>
      <c r="I517" s="342">
        <v>0</v>
      </c>
      <c r="J517" s="342">
        <v>0</v>
      </c>
      <c r="K517" s="343">
        <v>0</v>
      </c>
    </row>
    <row r="518" spans="1:11" ht="24.6">
      <c r="A518" s="345" t="s">
        <v>62</v>
      </c>
      <c r="B518" s="342">
        <v>0</v>
      </c>
      <c r="C518" s="342">
        <v>0</v>
      </c>
      <c r="D518" s="342">
        <f>+D374</f>
        <v>0</v>
      </c>
      <c r="E518" s="342">
        <f>+E374</f>
        <v>0</v>
      </c>
      <c r="F518" s="342">
        <f>+F374</f>
        <v>0</v>
      </c>
      <c r="G518" s="342">
        <v>0</v>
      </c>
      <c r="H518" s="342">
        <v>0</v>
      </c>
      <c r="I518" s="342">
        <v>0</v>
      </c>
      <c r="J518" s="342">
        <v>0</v>
      </c>
      <c r="K518" s="343">
        <v>0</v>
      </c>
    </row>
    <row r="519" spans="1:11" ht="24.6">
      <c r="A519" s="345" t="s">
        <v>63</v>
      </c>
      <c r="B519" s="342">
        <f t="shared" ref="B519:K519" si="102">+B428</f>
        <v>0</v>
      </c>
      <c r="C519" s="342">
        <f t="shared" si="102"/>
        <v>0</v>
      </c>
      <c r="D519" s="342">
        <f t="shared" si="102"/>
        <v>0</v>
      </c>
      <c r="E519" s="342">
        <f t="shared" si="102"/>
        <v>0</v>
      </c>
      <c r="F519" s="342">
        <f t="shared" si="102"/>
        <v>0</v>
      </c>
      <c r="G519" s="342">
        <f t="shared" si="102"/>
        <v>0</v>
      </c>
      <c r="H519" s="342">
        <f t="shared" si="102"/>
        <v>0</v>
      </c>
      <c r="I519" s="342">
        <f t="shared" si="102"/>
        <v>0</v>
      </c>
      <c r="J519" s="342">
        <f t="shared" si="102"/>
        <v>0</v>
      </c>
      <c r="K519" s="343">
        <f t="shared" si="102"/>
        <v>0</v>
      </c>
    </row>
    <row r="520" spans="1:11" ht="24.6">
      <c r="A520" s="345" t="s">
        <v>64</v>
      </c>
      <c r="B520" s="342">
        <v>0</v>
      </c>
      <c r="C520" s="342">
        <v>0</v>
      </c>
      <c r="D520" s="342">
        <f>+D485</f>
        <v>0</v>
      </c>
      <c r="E520" s="342">
        <f>+E485</f>
        <v>0</v>
      </c>
      <c r="F520" s="342">
        <f>+F485</f>
        <v>0</v>
      </c>
      <c r="G520" s="342">
        <v>0</v>
      </c>
      <c r="H520" s="342">
        <v>0</v>
      </c>
      <c r="I520" s="342">
        <v>0</v>
      </c>
      <c r="J520" s="342">
        <v>0</v>
      </c>
      <c r="K520" s="343">
        <v>0</v>
      </c>
    </row>
    <row r="521" spans="1:11" ht="27.6" thickBot="1">
      <c r="A521" s="346" t="s">
        <v>32</v>
      </c>
      <c r="B521" s="314">
        <f>SUM(B508:B520)</f>
        <v>0</v>
      </c>
      <c r="C521" s="314">
        <f>SUM(C508:C520)</f>
        <v>0</v>
      </c>
      <c r="D521" s="314">
        <f t="shared" ref="D521:G521" si="103">SUM(D508:D520)</f>
        <v>0</v>
      </c>
      <c r="E521" s="314">
        <f t="shared" si="103"/>
        <v>0</v>
      </c>
      <c r="F521" s="314">
        <f t="shared" si="103"/>
        <v>0</v>
      </c>
      <c r="G521" s="314">
        <f t="shared" si="103"/>
        <v>0</v>
      </c>
      <c r="H521" s="314" t="e">
        <f>K521/G521</f>
        <v>#DIV/0!</v>
      </c>
      <c r="I521" s="314">
        <f>SUM(I508:I520)</f>
        <v>0</v>
      </c>
      <c r="J521" s="315">
        <f>SUM(J508:J520)</f>
        <v>0</v>
      </c>
      <c r="K521" s="228">
        <f>SUM(K508:K520)</f>
        <v>0</v>
      </c>
    </row>
    <row r="522" spans="1:11">
      <c r="A522" s="349"/>
      <c r="B522" s="349"/>
      <c r="C522" s="349"/>
      <c r="D522" s="349"/>
      <c r="E522" s="349"/>
      <c r="F522" s="349"/>
      <c r="G522" s="349"/>
      <c r="H522" s="349"/>
      <c r="I522" s="349"/>
      <c r="J522" s="349"/>
      <c r="K522" s="349"/>
    </row>
    <row r="528" spans="1:11" ht="24.6">
      <c r="A528" s="1265" t="s">
        <v>371</v>
      </c>
      <c r="B528" s="1265"/>
      <c r="C528" s="1265"/>
      <c r="D528" s="1265"/>
      <c r="E528" s="1265"/>
      <c r="F528" s="1265"/>
      <c r="G528" s="1265"/>
      <c r="H528" s="1265"/>
      <c r="I528" s="1265"/>
      <c r="J528" s="293"/>
      <c r="K528" s="293"/>
    </row>
    <row r="529" spans="1:11" ht="24.6">
      <c r="A529" s="1265" t="s">
        <v>253</v>
      </c>
      <c r="B529" s="1265"/>
      <c r="C529" s="1265"/>
      <c r="D529" s="1265"/>
      <c r="E529" s="1265"/>
      <c r="F529" s="1265"/>
      <c r="G529" s="1265"/>
      <c r="H529" s="1265"/>
      <c r="I529" s="1265"/>
      <c r="J529" s="293"/>
      <c r="K529" s="293"/>
    </row>
    <row r="530" spans="1:11" ht="24.6">
      <c r="A530" s="1265" t="s">
        <v>83</v>
      </c>
      <c r="B530" s="1265"/>
      <c r="C530" s="1265"/>
      <c r="D530" s="1265"/>
      <c r="E530" s="1265"/>
      <c r="F530" s="1265"/>
      <c r="G530" s="1265"/>
      <c r="H530" s="1265"/>
      <c r="I530" s="1265"/>
      <c r="J530" s="293"/>
      <c r="K530" s="293"/>
    </row>
    <row r="531" spans="1:11" ht="23.25" customHeight="1">
      <c r="A531" s="1276" t="s">
        <v>255</v>
      </c>
      <c r="B531" s="320"/>
      <c r="C531" s="1279" t="s">
        <v>50</v>
      </c>
      <c r="D531" s="1280"/>
      <c r="E531" s="1280"/>
      <c r="F531" s="1280"/>
      <c r="G531" s="1280"/>
      <c r="H531" s="1281"/>
      <c r="I531" s="320"/>
      <c r="J531" s="322" t="s">
        <v>202</v>
      </c>
      <c r="K531" s="274"/>
    </row>
    <row r="532" spans="1:11" ht="23.25" customHeight="1">
      <c r="A532" s="1277"/>
      <c r="B532" s="323" t="s">
        <v>2</v>
      </c>
      <c r="C532" s="324" t="s">
        <v>5</v>
      </c>
      <c r="D532" s="325" t="s">
        <v>6</v>
      </c>
      <c r="E532" s="325" t="s">
        <v>7</v>
      </c>
      <c r="F532" s="325" t="s">
        <v>8</v>
      </c>
      <c r="G532" s="325" t="s">
        <v>9</v>
      </c>
      <c r="H532" s="325" t="s">
        <v>10</v>
      </c>
      <c r="I532" s="328" t="s">
        <v>11</v>
      </c>
      <c r="J532" s="326" t="s">
        <v>203</v>
      </c>
      <c r="K532" s="326" t="s">
        <v>204</v>
      </c>
    </row>
    <row r="533" spans="1:11" ht="23.25" customHeight="1">
      <c r="A533" s="1277"/>
      <c r="B533" s="323" t="s">
        <v>4</v>
      </c>
      <c r="C533" s="323" t="s">
        <v>13</v>
      </c>
      <c r="D533" s="328" t="s">
        <v>51</v>
      </c>
      <c r="E533" s="328" t="s">
        <v>15</v>
      </c>
      <c r="F533" s="328" t="s">
        <v>16</v>
      </c>
      <c r="G533" s="328" t="s">
        <v>17</v>
      </c>
      <c r="H533" s="328" t="s">
        <v>18</v>
      </c>
      <c r="I533" s="328" t="s">
        <v>19</v>
      </c>
      <c r="J533" s="329"/>
      <c r="K533" s="329"/>
    </row>
    <row r="534" spans="1:11" ht="23.25" customHeight="1">
      <c r="A534" s="1278"/>
      <c r="B534" s="330" t="s">
        <v>12</v>
      </c>
      <c r="C534" s="330" t="s">
        <v>12</v>
      </c>
      <c r="D534" s="224" t="s">
        <v>12</v>
      </c>
      <c r="E534" s="224" t="s">
        <v>12</v>
      </c>
      <c r="F534" s="224" t="s">
        <v>12</v>
      </c>
      <c r="G534" s="224" t="s">
        <v>12</v>
      </c>
      <c r="H534" s="224" t="s">
        <v>20</v>
      </c>
      <c r="I534" s="224" t="s">
        <v>12</v>
      </c>
      <c r="J534" s="331"/>
      <c r="K534" s="329"/>
    </row>
    <row r="535" spans="1:11" ht="24.6">
      <c r="A535" s="332" t="s">
        <v>52</v>
      </c>
      <c r="B535" s="330">
        <f t="shared" ref="B535:K535" si="104">+B18</f>
        <v>0</v>
      </c>
      <c r="C535" s="330">
        <f t="shared" si="104"/>
        <v>0</v>
      </c>
      <c r="D535" s="330">
        <f t="shared" si="104"/>
        <v>0</v>
      </c>
      <c r="E535" s="330">
        <f t="shared" si="104"/>
        <v>0</v>
      </c>
      <c r="F535" s="330">
        <f t="shared" si="104"/>
        <v>0</v>
      </c>
      <c r="G535" s="330">
        <f t="shared" si="104"/>
        <v>0</v>
      </c>
      <c r="H535" s="330">
        <f t="shared" si="104"/>
        <v>0</v>
      </c>
      <c r="I535" s="330">
        <f t="shared" si="104"/>
        <v>0</v>
      </c>
      <c r="J535" s="330">
        <f t="shared" si="104"/>
        <v>0</v>
      </c>
      <c r="K535" s="224">
        <f t="shared" si="104"/>
        <v>0</v>
      </c>
    </row>
    <row r="536" spans="1:11" ht="24.6">
      <c r="A536" s="332" t="s">
        <v>53</v>
      </c>
      <c r="B536" s="330">
        <f t="shared" ref="B536:J536" si="105">+B43</f>
        <v>0</v>
      </c>
      <c r="C536" s="330">
        <f t="shared" si="105"/>
        <v>0</v>
      </c>
      <c r="D536" s="330">
        <f t="shared" si="105"/>
        <v>0</v>
      </c>
      <c r="E536" s="330">
        <f t="shared" si="105"/>
        <v>0</v>
      </c>
      <c r="F536" s="330">
        <f t="shared" si="105"/>
        <v>0</v>
      </c>
      <c r="G536" s="330">
        <f t="shared" si="105"/>
        <v>0</v>
      </c>
      <c r="H536" s="330">
        <f t="shared" si="105"/>
        <v>0</v>
      </c>
      <c r="I536" s="330">
        <f t="shared" si="105"/>
        <v>0</v>
      </c>
      <c r="J536" s="330">
        <f t="shared" si="105"/>
        <v>0</v>
      </c>
      <c r="K536" s="330">
        <f>+H536*G536</f>
        <v>0</v>
      </c>
    </row>
    <row r="537" spans="1:11" ht="24.6">
      <c r="A537" s="332" t="s">
        <v>54</v>
      </c>
      <c r="B537" s="330">
        <f t="shared" ref="B537:K537" si="106">+B70</f>
        <v>0</v>
      </c>
      <c r="C537" s="330">
        <f t="shared" si="106"/>
        <v>0</v>
      </c>
      <c r="D537" s="330">
        <f t="shared" si="106"/>
        <v>0</v>
      </c>
      <c r="E537" s="330">
        <f t="shared" si="106"/>
        <v>0</v>
      </c>
      <c r="F537" s="330">
        <f t="shared" si="106"/>
        <v>0</v>
      </c>
      <c r="G537" s="330">
        <f t="shared" si="106"/>
        <v>0</v>
      </c>
      <c r="H537" s="330">
        <f t="shared" si="106"/>
        <v>0</v>
      </c>
      <c r="I537" s="330">
        <f t="shared" si="106"/>
        <v>0</v>
      </c>
      <c r="J537" s="330">
        <f t="shared" si="106"/>
        <v>0</v>
      </c>
      <c r="K537" s="224">
        <f t="shared" si="106"/>
        <v>0</v>
      </c>
    </row>
    <row r="538" spans="1:11" ht="24.6">
      <c r="A538" s="332" t="s">
        <v>55</v>
      </c>
      <c r="B538" s="330">
        <f t="shared" ref="B538:J538" si="107">+B97</f>
        <v>0</v>
      </c>
      <c r="C538" s="330">
        <f t="shared" si="107"/>
        <v>0</v>
      </c>
      <c r="D538" s="330">
        <f t="shared" si="107"/>
        <v>0</v>
      </c>
      <c r="E538" s="330">
        <f t="shared" si="107"/>
        <v>0</v>
      </c>
      <c r="F538" s="330">
        <f t="shared" si="107"/>
        <v>0</v>
      </c>
      <c r="G538" s="330">
        <f t="shared" si="107"/>
        <v>0</v>
      </c>
      <c r="H538" s="330">
        <f t="shared" si="107"/>
        <v>0</v>
      </c>
      <c r="I538" s="330">
        <f t="shared" si="107"/>
        <v>0</v>
      </c>
      <c r="J538" s="330">
        <f t="shared" si="107"/>
        <v>0</v>
      </c>
      <c r="K538" s="224"/>
    </row>
    <row r="539" spans="1:11" ht="24.6">
      <c r="A539" s="332" t="s">
        <v>56</v>
      </c>
      <c r="B539" s="330">
        <f t="shared" ref="B539:J539" si="108">+B122</f>
        <v>0</v>
      </c>
      <c r="C539" s="330">
        <f t="shared" si="108"/>
        <v>0</v>
      </c>
      <c r="D539" s="330">
        <f t="shared" si="108"/>
        <v>0</v>
      </c>
      <c r="E539" s="330">
        <f t="shared" si="108"/>
        <v>0</v>
      </c>
      <c r="F539" s="330">
        <f t="shared" si="108"/>
        <v>0</v>
      </c>
      <c r="G539" s="330">
        <f t="shared" si="108"/>
        <v>0</v>
      </c>
      <c r="H539" s="330">
        <f t="shared" si="108"/>
        <v>0</v>
      </c>
      <c r="I539" s="330">
        <f t="shared" si="108"/>
        <v>0</v>
      </c>
      <c r="J539" s="330">
        <f t="shared" si="108"/>
        <v>0</v>
      </c>
      <c r="K539" s="224">
        <f>+H539*G539</f>
        <v>0</v>
      </c>
    </row>
    <row r="540" spans="1:11" ht="24.6">
      <c r="A540" s="332" t="s">
        <v>57</v>
      </c>
      <c r="B540" s="330">
        <f t="shared" ref="B540:J540" si="109">+B147</f>
        <v>0</v>
      </c>
      <c r="C540" s="330">
        <f t="shared" si="109"/>
        <v>0</v>
      </c>
      <c r="D540" s="330">
        <f t="shared" si="109"/>
        <v>0</v>
      </c>
      <c r="E540" s="330">
        <f t="shared" si="109"/>
        <v>0</v>
      </c>
      <c r="F540" s="330">
        <f t="shared" si="109"/>
        <v>0</v>
      </c>
      <c r="G540" s="330">
        <f t="shared" si="109"/>
        <v>0</v>
      </c>
      <c r="H540" s="330">
        <f t="shared" si="109"/>
        <v>0</v>
      </c>
      <c r="I540" s="330">
        <f t="shared" si="109"/>
        <v>0</v>
      </c>
      <c r="J540" s="330">
        <f t="shared" si="109"/>
        <v>0</v>
      </c>
      <c r="K540" s="224"/>
    </row>
    <row r="541" spans="1:11" ht="24.6">
      <c r="A541" s="332" t="s">
        <v>58</v>
      </c>
      <c r="B541" s="330">
        <f t="shared" ref="B541:J541" si="110">+B172</f>
        <v>0</v>
      </c>
      <c r="C541" s="330">
        <f t="shared" si="110"/>
        <v>0</v>
      </c>
      <c r="D541" s="330">
        <f t="shared" si="110"/>
        <v>0</v>
      </c>
      <c r="E541" s="330">
        <f t="shared" si="110"/>
        <v>0</v>
      </c>
      <c r="F541" s="330">
        <f t="shared" si="110"/>
        <v>0</v>
      </c>
      <c r="G541" s="330">
        <f t="shared" si="110"/>
        <v>0</v>
      </c>
      <c r="H541" s="330">
        <f t="shared" si="110"/>
        <v>0</v>
      </c>
      <c r="I541" s="330">
        <f t="shared" si="110"/>
        <v>0</v>
      </c>
      <c r="J541" s="330">
        <f t="shared" si="110"/>
        <v>0</v>
      </c>
      <c r="K541" s="224"/>
    </row>
    <row r="542" spans="1:11" ht="24.6">
      <c r="A542" s="332" t="s">
        <v>59</v>
      </c>
      <c r="B542" s="330">
        <f t="shared" ref="B542:J542" si="111">+B198</f>
        <v>0</v>
      </c>
      <c r="C542" s="330">
        <f t="shared" si="111"/>
        <v>0</v>
      </c>
      <c r="D542" s="330">
        <f t="shared" si="111"/>
        <v>0</v>
      </c>
      <c r="E542" s="330">
        <f t="shared" si="111"/>
        <v>0</v>
      </c>
      <c r="F542" s="330">
        <f t="shared" si="111"/>
        <v>0</v>
      </c>
      <c r="G542" s="330">
        <f t="shared" si="111"/>
        <v>0</v>
      </c>
      <c r="H542" s="330">
        <f t="shared" si="111"/>
        <v>0</v>
      </c>
      <c r="I542" s="330">
        <f t="shared" si="111"/>
        <v>0</v>
      </c>
      <c r="J542" s="330">
        <f t="shared" si="111"/>
        <v>0</v>
      </c>
      <c r="K542" s="224"/>
    </row>
    <row r="543" spans="1:11" ht="24.6">
      <c r="A543" s="332" t="s">
        <v>60</v>
      </c>
      <c r="B543" s="330">
        <f t="shared" ref="B543:J543" si="112">+B223</f>
        <v>0</v>
      </c>
      <c r="C543" s="330">
        <f t="shared" si="112"/>
        <v>0</v>
      </c>
      <c r="D543" s="330">
        <f t="shared" si="112"/>
        <v>0</v>
      </c>
      <c r="E543" s="330">
        <f t="shared" si="112"/>
        <v>0</v>
      </c>
      <c r="F543" s="330">
        <f t="shared" si="112"/>
        <v>0</v>
      </c>
      <c r="G543" s="330">
        <f t="shared" si="112"/>
        <v>0</v>
      </c>
      <c r="H543" s="330">
        <f t="shared" si="112"/>
        <v>0</v>
      </c>
      <c r="I543" s="330">
        <f t="shared" si="112"/>
        <v>0</v>
      </c>
      <c r="J543" s="330">
        <f t="shared" si="112"/>
        <v>0</v>
      </c>
      <c r="K543" s="224"/>
    </row>
    <row r="544" spans="1:11" ht="24.6">
      <c r="A544" s="332" t="s">
        <v>61</v>
      </c>
      <c r="B544" s="330">
        <f t="shared" ref="B544:J544" si="113">+B248</f>
        <v>0</v>
      </c>
      <c r="C544" s="330">
        <f t="shared" si="113"/>
        <v>0</v>
      </c>
      <c r="D544" s="330">
        <f t="shared" si="113"/>
        <v>0</v>
      </c>
      <c r="E544" s="330">
        <f t="shared" si="113"/>
        <v>0</v>
      </c>
      <c r="F544" s="330">
        <f t="shared" si="113"/>
        <v>0</v>
      </c>
      <c r="G544" s="330">
        <f t="shared" si="113"/>
        <v>0</v>
      </c>
      <c r="H544" s="330">
        <f t="shared" si="113"/>
        <v>0</v>
      </c>
      <c r="I544" s="330">
        <f t="shared" si="113"/>
        <v>0</v>
      </c>
      <c r="J544" s="330">
        <f t="shared" si="113"/>
        <v>0</v>
      </c>
      <c r="K544" s="224"/>
    </row>
    <row r="545" spans="1:11" ht="24.6">
      <c r="A545" s="332" t="s">
        <v>62</v>
      </c>
      <c r="B545" s="330">
        <f t="shared" ref="B545:J545" si="114">+B273</f>
        <v>0</v>
      </c>
      <c r="C545" s="330">
        <f t="shared" si="114"/>
        <v>0</v>
      </c>
      <c r="D545" s="330">
        <f t="shared" si="114"/>
        <v>0</v>
      </c>
      <c r="E545" s="330">
        <f t="shared" si="114"/>
        <v>0</v>
      </c>
      <c r="F545" s="330">
        <f t="shared" si="114"/>
        <v>0</v>
      </c>
      <c r="G545" s="330">
        <f t="shared" si="114"/>
        <v>0</v>
      </c>
      <c r="H545" s="330">
        <f t="shared" si="114"/>
        <v>0</v>
      </c>
      <c r="I545" s="330">
        <f t="shared" si="114"/>
        <v>0</v>
      </c>
      <c r="J545" s="330">
        <f t="shared" si="114"/>
        <v>0</v>
      </c>
      <c r="K545" s="224"/>
    </row>
    <row r="546" spans="1:11" ht="24.6">
      <c r="A546" s="332" t="s">
        <v>63</v>
      </c>
      <c r="B546" s="330">
        <f t="shared" ref="B546:J546" si="115">+B298</f>
        <v>0</v>
      </c>
      <c r="C546" s="330">
        <f t="shared" si="115"/>
        <v>0</v>
      </c>
      <c r="D546" s="330">
        <f t="shared" si="115"/>
        <v>0</v>
      </c>
      <c r="E546" s="330">
        <f t="shared" si="115"/>
        <v>0</v>
      </c>
      <c r="F546" s="330">
        <f t="shared" si="115"/>
        <v>0</v>
      </c>
      <c r="G546" s="330">
        <f t="shared" si="115"/>
        <v>0</v>
      </c>
      <c r="H546" s="330">
        <f t="shared" si="115"/>
        <v>0</v>
      </c>
      <c r="I546" s="330">
        <f t="shared" si="115"/>
        <v>0</v>
      </c>
      <c r="J546" s="330">
        <f t="shared" si="115"/>
        <v>0</v>
      </c>
      <c r="K546" s="224"/>
    </row>
    <row r="547" spans="1:11" ht="24.6">
      <c r="A547" s="332" t="s">
        <v>64</v>
      </c>
      <c r="B547" s="330">
        <f t="shared" ref="B547:J547" si="116">+B323</f>
        <v>0</v>
      </c>
      <c r="C547" s="330">
        <f t="shared" si="116"/>
        <v>0</v>
      </c>
      <c r="D547" s="330">
        <f t="shared" si="116"/>
        <v>0</v>
      </c>
      <c r="E547" s="330">
        <f t="shared" si="116"/>
        <v>0</v>
      </c>
      <c r="F547" s="330">
        <f t="shared" si="116"/>
        <v>0</v>
      </c>
      <c r="G547" s="330">
        <f t="shared" si="116"/>
        <v>0</v>
      </c>
      <c r="H547" s="330">
        <f t="shared" si="116"/>
        <v>0</v>
      </c>
      <c r="I547" s="330">
        <f t="shared" si="116"/>
        <v>0</v>
      </c>
      <c r="J547" s="330">
        <f t="shared" si="116"/>
        <v>0</v>
      </c>
      <c r="K547" s="224"/>
    </row>
    <row r="548" spans="1:11" ht="27.6" thickBot="1">
      <c r="A548" s="333" t="s">
        <v>32</v>
      </c>
      <c r="B548" s="314">
        <f>SUM(B535:B547)</f>
        <v>0</v>
      </c>
      <c r="C548" s="314">
        <f>SUM(C535:C547)</f>
        <v>0</v>
      </c>
      <c r="D548" s="314">
        <f t="shared" ref="D548:G548" si="117">SUM(D535:D547)</f>
        <v>0</v>
      </c>
      <c r="E548" s="314">
        <f t="shared" si="117"/>
        <v>0</v>
      </c>
      <c r="F548" s="314">
        <f t="shared" si="117"/>
        <v>0</v>
      </c>
      <c r="G548" s="314">
        <f t="shared" si="117"/>
        <v>0</v>
      </c>
      <c r="H548" s="314" t="e">
        <f>K548/G548</f>
        <v>#DIV/0!</v>
      </c>
      <c r="I548" s="314">
        <f>SUM(I535:I547)</f>
        <v>0</v>
      </c>
      <c r="J548" s="315">
        <f>SUM(J535:J547)</f>
        <v>0</v>
      </c>
      <c r="K548" s="228">
        <f>SUM(K535:K547)</f>
        <v>0</v>
      </c>
    </row>
    <row r="556" spans="1:11" ht="24.6">
      <c r="A556" s="1265" t="s">
        <v>371</v>
      </c>
      <c r="B556" s="1265"/>
      <c r="C556" s="1265"/>
      <c r="D556" s="1265"/>
      <c r="E556" s="1265"/>
      <c r="F556" s="1265"/>
      <c r="G556" s="1265"/>
      <c r="H556" s="1265"/>
      <c r="I556" s="1265"/>
      <c r="J556" s="293"/>
      <c r="K556" s="293"/>
    </row>
    <row r="557" spans="1:11" ht="24.6">
      <c r="A557" s="1265" t="s">
        <v>27</v>
      </c>
      <c r="B557" s="1265"/>
      <c r="C557" s="1265"/>
      <c r="D557" s="1265"/>
      <c r="E557" s="1265"/>
      <c r="F557" s="1265"/>
      <c r="G557" s="1265"/>
      <c r="H557" s="1265"/>
      <c r="I557" s="1265"/>
      <c r="J557" s="293"/>
      <c r="K557" s="293"/>
    </row>
    <row r="558" spans="1:11" ht="24.6">
      <c r="A558" s="1265" t="s">
        <v>83</v>
      </c>
      <c r="B558" s="1265"/>
      <c r="C558" s="1265"/>
      <c r="D558" s="1265"/>
      <c r="E558" s="1265"/>
      <c r="F558" s="1265"/>
      <c r="G558" s="1265"/>
      <c r="H558" s="1265"/>
      <c r="I558" s="1265"/>
      <c r="J558" s="293"/>
      <c r="K558" s="293"/>
    </row>
    <row r="559" spans="1:11" ht="24.6">
      <c r="A559" s="1276" t="s">
        <v>27</v>
      </c>
      <c r="B559" s="320"/>
      <c r="C559" s="1279" t="s">
        <v>50</v>
      </c>
      <c r="D559" s="1280"/>
      <c r="E559" s="1280"/>
      <c r="F559" s="1280"/>
      <c r="G559" s="1280"/>
      <c r="H559" s="1281"/>
      <c r="I559" s="320"/>
      <c r="J559" s="322" t="s">
        <v>202</v>
      </c>
      <c r="K559" s="274"/>
    </row>
    <row r="560" spans="1:11" ht="24.6">
      <c r="A560" s="1277"/>
      <c r="B560" s="323" t="s">
        <v>2</v>
      </c>
      <c r="C560" s="324" t="s">
        <v>5</v>
      </c>
      <c r="D560" s="325" t="s">
        <v>6</v>
      </c>
      <c r="E560" s="325" t="s">
        <v>7</v>
      </c>
      <c r="F560" s="325" t="s">
        <v>8</v>
      </c>
      <c r="G560" s="325" t="s">
        <v>9</v>
      </c>
      <c r="H560" s="325" t="s">
        <v>10</v>
      </c>
      <c r="I560" s="328" t="s">
        <v>11</v>
      </c>
      <c r="J560" s="326" t="s">
        <v>203</v>
      </c>
      <c r="K560" s="326" t="s">
        <v>204</v>
      </c>
    </row>
    <row r="561" spans="1:11" ht="24.6">
      <c r="A561" s="1277"/>
      <c r="B561" s="323" t="s">
        <v>4</v>
      </c>
      <c r="C561" s="323" t="s">
        <v>13</v>
      </c>
      <c r="D561" s="328" t="s">
        <v>51</v>
      </c>
      <c r="E561" s="328" t="s">
        <v>15</v>
      </c>
      <c r="F561" s="328" t="s">
        <v>16</v>
      </c>
      <c r="G561" s="328" t="s">
        <v>17</v>
      </c>
      <c r="H561" s="328" t="s">
        <v>18</v>
      </c>
      <c r="I561" s="328" t="s">
        <v>19</v>
      </c>
      <c r="J561" s="329"/>
      <c r="K561" s="329"/>
    </row>
    <row r="562" spans="1:11" ht="24.6">
      <c r="A562" s="1278"/>
      <c r="B562" s="330" t="s">
        <v>12</v>
      </c>
      <c r="C562" s="330" t="s">
        <v>12</v>
      </c>
      <c r="D562" s="224" t="s">
        <v>12</v>
      </c>
      <c r="E562" s="224" t="s">
        <v>12</v>
      </c>
      <c r="F562" s="224" t="s">
        <v>12</v>
      </c>
      <c r="G562" s="224" t="s">
        <v>12</v>
      </c>
      <c r="H562" s="224" t="s">
        <v>20</v>
      </c>
      <c r="I562" s="224" t="s">
        <v>12</v>
      </c>
      <c r="J562" s="331"/>
      <c r="K562" s="329"/>
    </row>
    <row r="563" spans="1:11" ht="24.6">
      <c r="A563" s="332" t="s">
        <v>52</v>
      </c>
      <c r="B563" s="330">
        <f>+B20</f>
        <v>40</v>
      </c>
      <c r="C563" s="330">
        <f t="shared" ref="C563:K563" si="118">+C20</f>
        <v>0</v>
      </c>
      <c r="D563" s="330">
        <f t="shared" si="118"/>
        <v>0</v>
      </c>
      <c r="E563" s="330">
        <f t="shared" si="118"/>
        <v>0</v>
      </c>
      <c r="F563" s="330">
        <f t="shared" si="118"/>
        <v>0</v>
      </c>
      <c r="G563" s="330">
        <f t="shared" si="118"/>
        <v>0</v>
      </c>
      <c r="H563" s="330">
        <f t="shared" si="118"/>
        <v>2800</v>
      </c>
      <c r="I563" s="330">
        <f t="shared" si="118"/>
        <v>40</v>
      </c>
      <c r="J563" s="330">
        <f t="shared" si="118"/>
        <v>19</v>
      </c>
      <c r="K563" s="230">
        <f t="shared" si="118"/>
        <v>0</v>
      </c>
    </row>
    <row r="564" spans="1:11" ht="24.6">
      <c r="A564" s="332" t="s">
        <v>53</v>
      </c>
      <c r="B564" s="330">
        <f>+B45</f>
        <v>20</v>
      </c>
      <c r="C564" s="330">
        <f t="shared" ref="C564:J564" si="119">+C45</f>
        <v>0</v>
      </c>
      <c r="D564" s="330">
        <f t="shared" si="119"/>
        <v>0</v>
      </c>
      <c r="E564" s="330">
        <f t="shared" si="119"/>
        <v>0</v>
      </c>
      <c r="F564" s="330">
        <f t="shared" si="119"/>
        <v>0</v>
      </c>
      <c r="G564" s="330">
        <f t="shared" si="119"/>
        <v>0</v>
      </c>
      <c r="H564" s="330">
        <f t="shared" si="119"/>
        <v>2800</v>
      </c>
      <c r="I564" s="330">
        <f t="shared" si="119"/>
        <v>20</v>
      </c>
      <c r="J564" s="330">
        <f t="shared" si="119"/>
        <v>21</v>
      </c>
      <c r="K564" s="330">
        <f>+H564*G564</f>
        <v>0</v>
      </c>
    </row>
    <row r="565" spans="1:11" ht="24.6">
      <c r="A565" s="332" t="s">
        <v>54</v>
      </c>
      <c r="B565" s="330">
        <f>+B72</f>
        <v>60</v>
      </c>
      <c r="C565" s="330">
        <f t="shared" ref="C565:J565" si="120">+C72</f>
        <v>0</v>
      </c>
      <c r="D565" s="330">
        <f t="shared" si="120"/>
        <v>0</v>
      </c>
      <c r="E565" s="330">
        <f t="shared" si="120"/>
        <v>0</v>
      </c>
      <c r="F565" s="330">
        <f t="shared" si="120"/>
        <v>0</v>
      </c>
      <c r="G565" s="330">
        <f t="shared" si="120"/>
        <v>0</v>
      </c>
      <c r="H565" s="330">
        <f t="shared" si="120"/>
        <v>2800</v>
      </c>
      <c r="I565" s="330">
        <f t="shared" si="120"/>
        <v>60</v>
      </c>
      <c r="J565" s="330">
        <f t="shared" si="120"/>
        <v>24</v>
      </c>
      <c r="K565" s="230">
        <f>+K72</f>
        <v>0</v>
      </c>
    </row>
    <row r="566" spans="1:11" ht="24.6">
      <c r="A566" s="332" t="s">
        <v>55</v>
      </c>
      <c r="B566" s="330">
        <f>+B99</f>
        <v>0</v>
      </c>
      <c r="C566" s="330">
        <f t="shared" ref="C566:J566" si="121">+C99</f>
        <v>0</v>
      </c>
      <c r="D566" s="330">
        <f t="shared" si="121"/>
        <v>0</v>
      </c>
      <c r="E566" s="330">
        <f t="shared" si="121"/>
        <v>0</v>
      </c>
      <c r="F566" s="330">
        <f t="shared" si="121"/>
        <v>0</v>
      </c>
      <c r="G566" s="330">
        <f t="shared" si="121"/>
        <v>0</v>
      </c>
      <c r="H566" s="330">
        <f t="shared" si="121"/>
        <v>2800</v>
      </c>
      <c r="I566" s="330">
        <f t="shared" si="121"/>
        <v>0</v>
      </c>
      <c r="J566" s="330">
        <f t="shared" si="121"/>
        <v>0</v>
      </c>
      <c r="K566" s="224"/>
    </row>
    <row r="567" spans="1:11" ht="24.6">
      <c r="A567" s="332" t="s">
        <v>56</v>
      </c>
      <c r="B567" s="330">
        <f>+B124</f>
        <v>5</v>
      </c>
      <c r="C567" s="330">
        <f t="shared" ref="C567:J567" si="122">+C124</f>
        <v>0</v>
      </c>
      <c r="D567" s="330">
        <f t="shared" si="122"/>
        <v>0</v>
      </c>
      <c r="E567" s="330">
        <f t="shared" si="122"/>
        <v>0</v>
      </c>
      <c r="F567" s="330">
        <f t="shared" si="122"/>
        <v>0</v>
      </c>
      <c r="G567" s="330">
        <f t="shared" si="122"/>
        <v>0</v>
      </c>
      <c r="H567" s="330">
        <f t="shared" si="122"/>
        <v>2800</v>
      </c>
      <c r="I567" s="330">
        <f t="shared" si="122"/>
        <v>5</v>
      </c>
      <c r="J567" s="330">
        <f t="shared" si="122"/>
        <v>1</v>
      </c>
      <c r="K567" s="224">
        <f>+G567*H567</f>
        <v>0</v>
      </c>
    </row>
    <row r="568" spans="1:11" ht="24.6">
      <c r="A568" s="332" t="s">
        <v>57</v>
      </c>
      <c r="B568" s="330">
        <f>+B149</f>
        <v>0</v>
      </c>
      <c r="C568" s="330">
        <f t="shared" ref="C568:J568" si="123">+C149</f>
        <v>0</v>
      </c>
      <c r="D568" s="330">
        <f t="shared" si="123"/>
        <v>0</v>
      </c>
      <c r="E568" s="330">
        <f t="shared" si="123"/>
        <v>0</v>
      </c>
      <c r="F568" s="330">
        <f t="shared" si="123"/>
        <v>0</v>
      </c>
      <c r="G568" s="330">
        <f t="shared" si="123"/>
        <v>0</v>
      </c>
      <c r="H568" s="330">
        <f t="shared" si="123"/>
        <v>2800</v>
      </c>
      <c r="I568" s="330">
        <f t="shared" si="123"/>
        <v>0</v>
      </c>
      <c r="J568" s="330">
        <f t="shared" si="123"/>
        <v>0</v>
      </c>
      <c r="K568" s="224"/>
    </row>
    <row r="569" spans="1:11" ht="24.6">
      <c r="A569" s="332" t="s">
        <v>58</v>
      </c>
      <c r="B569" s="330">
        <f>+B174</f>
        <v>0</v>
      </c>
      <c r="C569" s="330">
        <f t="shared" ref="C569:J569" si="124">+C174</f>
        <v>0</v>
      </c>
      <c r="D569" s="330">
        <f t="shared" si="124"/>
        <v>0</v>
      </c>
      <c r="E569" s="330">
        <f t="shared" si="124"/>
        <v>0</v>
      </c>
      <c r="F569" s="330">
        <f t="shared" si="124"/>
        <v>0</v>
      </c>
      <c r="G569" s="330">
        <f t="shared" si="124"/>
        <v>0</v>
      </c>
      <c r="H569" s="330">
        <f t="shared" si="124"/>
        <v>2800</v>
      </c>
      <c r="I569" s="330">
        <f t="shared" si="124"/>
        <v>0</v>
      </c>
      <c r="J569" s="330">
        <f t="shared" si="124"/>
        <v>0</v>
      </c>
      <c r="K569" s="224"/>
    </row>
    <row r="570" spans="1:11" ht="24.6">
      <c r="A570" s="332" t="s">
        <v>59</v>
      </c>
      <c r="B570" s="330">
        <f>+B200</f>
        <v>0</v>
      </c>
      <c r="C570" s="330">
        <f t="shared" ref="C570:J570" si="125">+C200</f>
        <v>0</v>
      </c>
      <c r="D570" s="330">
        <f t="shared" si="125"/>
        <v>0</v>
      </c>
      <c r="E570" s="330">
        <f t="shared" si="125"/>
        <v>0</v>
      </c>
      <c r="F570" s="330">
        <f t="shared" si="125"/>
        <v>0</v>
      </c>
      <c r="G570" s="330">
        <f t="shared" si="125"/>
        <v>0</v>
      </c>
      <c r="H570" s="330">
        <f t="shared" si="125"/>
        <v>2800</v>
      </c>
      <c r="I570" s="330">
        <f t="shared" si="125"/>
        <v>0</v>
      </c>
      <c r="J570" s="330">
        <f t="shared" si="125"/>
        <v>0</v>
      </c>
      <c r="K570" s="224"/>
    </row>
    <row r="571" spans="1:11" ht="24.6">
      <c r="A571" s="332" t="s">
        <v>60</v>
      </c>
      <c r="B571" s="330">
        <f>+B225</f>
        <v>0</v>
      </c>
      <c r="C571" s="330">
        <f t="shared" ref="C571:J571" si="126">+C225</f>
        <v>0</v>
      </c>
      <c r="D571" s="330">
        <f t="shared" si="126"/>
        <v>0</v>
      </c>
      <c r="E571" s="330">
        <f t="shared" si="126"/>
        <v>0</v>
      </c>
      <c r="F571" s="330">
        <f t="shared" si="126"/>
        <v>0</v>
      </c>
      <c r="G571" s="330">
        <f t="shared" si="126"/>
        <v>0</v>
      </c>
      <c r="H571" s="330">
        <f t="shared" si="126"/>
        <v>2800</v>
      </c>
      <c r="I571" s="330">
        <f t="shared" si="126"/>
        <v>0</v>
      </c>
      <c r="J571" s="330">
        <f t="shared" si="126"/>
        <v>0</v>
      </c>
      <c r="K571" s="224">
        <f>+G571*H571</f>
        <v>0</v>
      </c>
    </row>
    <row r="572" spans="1:11" ht="24.6">
      <c r="A572" s="332" t="s">
        <v>61</v>
      </c>
      <c r="B572" s="330">
        <f>+B250</f>
        <v>0</v>
      </c>
      <c r="C572" s="330">
        <f t="shared" ref="C572:J572" si="127">+C250</f>
        <v>0</v>
      </c>
      <c r="D572" s="330">
        <f t="shared" si="127"/>
        <v>0</v>
      </c>
      <c r="E572" s="330">
        <f t="shared" si="127"/>
        <v>0</v>
      </c>
      <c r="F572" s="330">
        <f t="shared" si="127"/>
        <v>0</v>
      </c>
      <c r="G572" s="330">
        <f t="shared" si="127"/>
        <v>0</v>
      </c>
      <c r="H572" s="330">
        <f t="shared" si="127"/>
        <v>2800</v>
      </c>
      <c r="I572" s="330">
        <f t="shared" si="127"/>
        <v>0</v>
      </c>
      <c r="J572" s="330">
        <f t="shared" si="127"/>
        <v>0</v>
      </c>
      <c r="K572" s="224"/>
    </row>
    <row r="573" spans="1:11" ht="24.6">
      <c r="A573" s="332" t="s">
        <v>62</v>
      </c>
      <c r="B573" s="330">
        <f>+B275</f>
        <v>0</v>
      </c>
      <c r="C573" s="330">
        <f t="shared" ref="C573:K573" si="128">+C275</f>
        <v>0</v>
      </c>
      <c r="D573" s="330">
        <f t="shared" si="128"/>
        <v>0</v>
      </c>
      <c r="E573" s="330">
        <f t="shared" si="128"/>
        <v>0</v>
      </c>
      <c r="F573" s="330">
        <f t="shared" si="128"/>
        <v>0</v>
      </c>
      <c r="G573" s="330">
        <f t="shared" si="128"/>
        <v>0</v>
      </c>
      <c r="H573" s="330">
        <f t="shared" si="128"/>
        <v>2800</v>
      </c>
      <c r="I573" s="330">
        <f t="shared" si="128"/>
        <v>0</v>
      </c>
      <c r="J573" s="330">
        <f t="shared" si="128"/>
        <v>0</v>
      </c>
      <c r="K573" s="230">
        <f t="shared" si="128"/>
        <v>0</v>
      </c>
    </row>
    <row r="574" spans="1:11" ht="24.6">
      <c r="A574" s="332" t="s">
        <v>63</v>
      </c>
      <c r="B574" s="330">
        <f>+B300</f>
        <v>0</v>
      </c>
      <c r="C574" s="330">
        <f t="shared" ref="C574:K574" si="129">+C300</f>
        <v>0</v>
      </c>
      <c r="D574" s="330">
        <f t="shared" si="129"/>
        <v>0</v>
      </c>
      <c r="E574" s="330">
        <f t="shared" si="129"/>
        <v>0</v>
      </c>
      <c r="F574" s="330">
        <f t="shared" si="129"/>
        <v>0</v>
      </c>
      <c r="G574" s="330">
        <f t="shared" si="129"/>
        <v>0</v>
      </c>
      <c r="H574" s="330">
        <f t="shared" si="129"/>
        <v>2800</v>
      </c>
      <c r="I574" s="330">
        <f t="shared" si="129"/>
        <v>0</v>
      </c>
      <c r="J574" s="330">
        <f t="shared" si="129"/>
        <v>0</v>
      </c>
      <c r="K574" s="224">
        <f t="shared" si="129"/>
        <v>0</v>
      </c>
    </row>
    <row r="575" spans="1:11" ht="24.6">
      <c r="A575" s="332" t="s">
        <v>64</v>
      </c>
      <c r="B575" s="330">
        <f>+B325</f>
        <v>0</v>
      </c>
      <c r="C575" s="330">
        <f t="shared" ref="C575:J575" si="130">+C325</f>
        <v>0</v>
      </c>
      <c r="D575" s="330">
        <f t="shared" si="130"/>
        <v>0</v>
      </c>
      <c r="E575" s="330">
        <f t="shared" si="130"/>
        <v>0</v>
      </c>
      <c r="F575" s="330">
        <f t="shared" si="130"/>
        <v>0</v>
      </c>
      <c r="G575" s="330">
        <f t="shared" si="130"/>
        <v>0</v>
      </c>
      <c r="H575" s="330">
        <f t="shared" si="130"/>
        <v>2800</v>
      </c>
      <c r="I575" s="330">
        <f t="shared" si="130"/>
        <v>0</v>
      </c>
      <c r="J575" s="330">
        <f t="shared" si="130"/>
        <v>0</v>
      </c>
      <c r="K575" s="224"/>
    </row>
    <row r="576" spans="1:11" ht="27.6" thickBot="1">
      <c r="A576" s="333" t="s">
        <v>32</v>
      </c>
      <c r="B576" s="314">
        <f>SUM(B563:B575)</f>
        <v>125</v>
      </c>
      <c r="C576" s="314">
        <f>SUM(C563:C575)</f>
        <v>0</v>
      </c>
      <c r="D576" s="314">
        <f t="shared" ref="D576:G576" si="131">SUM(D563:D575)</f>
        <v>0</v>
      </c>
      <c r="E576" s="314">
        <f t="shared" si="131"/>
        <v>0</v>
      </c>
      <c r="F576" s="314">
        <f t="shared" si="131"/>
        <v>0</v>
      </c>
      <c r="G576" s="314">
        <f t="shared" si="131"/>
        <v>0</v>
      </c>
      <c r="H576" s="314" t="e">
        <f>K576/G576</f>
        <v>#DIV/0!</v>
      </c>
      <c r="I576" s="314">
        <f>SUM(I563:I575)</f>
        <v>125</v>
      </c>
      <c r="J576" s="315">
        <f>SUM(J563:J575)</f>
        <v>65</v>
      </c>
      <c r="K576" s="228">
        <f>SUM(K563:K575)</f>
        <v>0</v>
      </c>
    </row>
    <row r="582" spans="1:11" ht="24.6">
      <c r="A582" s="1265" t="s">
        <v>371</v>
      </c>
      <c r="B582" s="1265"/>
      <c r="C582" s="1265"/>
      <c r="D582" s="1265"/>
      <c r="E582" s="1265"/>
      <c r="F582" s="1265"/>
      <c r="G582" s="1265"/>
      <c r="H582" s="1265"/>
      <c r="I582" s="1265"/>
      <c r="J582" s="293"/>
      <c r="K582" s="293"/>
    </row>
    <row r="583" spans="1:11" ht="24.6">
      <c r="A583" s="1265" t="s">
        <v>28</v>
      </c>
      <c r="B583" s="1265"/>
      <c r="C583" s="1265"/>
      <c r="D583" s="1265"/>
      <c r="E583" s="1265"/>
      <c r="F583" s="1265"/>
      <c r="G583" s="1265"/>
      <c r="H583" s="1265"/>
      <c r="I583" s="1265"/>
      <c r="J583" s="293"/>
      <c r="K583" s="293"/>
    </row>
    <row r="584" spans="1:11" ht="24.6">
      <c r="A584" s="1265" t="s">
        <v>83</v>
      </c>
      <c r="B584" s="1265"/>
      <c r="C584" s="1265"/>
      <c r="D584" s="1265"/>
      <c r="E584" s="1265"/>
      <c r="F584" s="1265"/>
      <c r="G584" s="1265"/>
      <c r="H584" s="1265"/>
      <c r="I584" s="1265"/>
      <c r="J584" s="293"/>
      <c r="K584" s="293"/>
    </row>
    <row r="585" spans="1:11" ht="23.25" customHeight="1">
      <c r="A585" s="1276" t="s">
        <v>28</v>
      </c>
      <c r="B585" s="320"/>
      <c r="C585" s="1279" t="s">
        <v>50</v>
      </c>
      <c r="D585" s="1280"/>
      <c r="E585" s="1280"/>
      <c r="F585" s="1280"/>
      <c r="G585" s="1280"/>
      <c r="H585" s="1281"/>
      <c r="I585" s="320"/>
      <c r="J585" s="322" t="s">
        <v>202</v>
      </c>
      <c r="K585" s="274"/>
    </row>
    <row r="586" spans="1:11" ht="23.25" customHeight="1">
      <c r="A586" s="1277"/>
      <c r="B586" s="323" t="s">
        <v>2</v>
      </c>
      <c r="C586" s="324" t="s">
        <v>5</v>
      </c>
      <c r="D586" s="325" t="s">
        <v>6</v>
      </c>
      <c r="E586" s="325" t="s">
        <v>7</v>
      </c>
      <c r="F586" s="325" t="s">
        <v>8</v>
      </c>
      <c r="G586" s="325" t="s">
        <v>9</v>
      </c>
      <c r="H586" s="325" t="s">
        <v>10</v>
      </c>
      <c r="I586" s="328" t="s">
        <v>11</v>
      </c>
      <c r="J586" s="326" t="s">
        <v>203</v>
      </c>
      <c r="K586" s="326" t="s">
        <v>204</v>
      </c>
    </row>
    <row r="587" spans="1:11" ht="23.25" customHeight="1">
      <c r="A587" s="1277"/>
      <c r="B587" s="323" t="s">
        <v>4</v>
      </c>
      <c r="C587" s="323" t="s">
        <v>13</v>
      </c>
      <c r="D587" s="328" t="s">
        <v>51</v>
      </c>
      <c r="E587" s="328" t="s">
        <v>15</v>
      </c>
      <c r="F587" s="328" t="s">
        <v>16</v>
      </c>
      <c r="G587" s="328" t="s">
        <v>17</v>
      </c>
      <c r="H587" s="328" t="s">
        <v>18</v>
      </c>
      <c r="I587" s="328" t="s">
        <v>19</v>
      </c>
      <c r="J587" s="329"/>
      <c r="K587" s="329"/>
    </row>
    <row r="588" spans="1:11" ht="23.25" customHeight="1">
      <c r="A588" s="1278"/>
      <c r="B588" s="330" t="s">
        <v>12</v>
      </c>
      <c r="C588" s="330" t="s">
        <v>12</v>
      </c>
      <c r="D588" s="224" t="s">
        <v>12</v>
      </c>
      <c r="E588" s="224" t="s">
        <v>12</v>
      </c>
      <c r="F588" s="224" t="s">
        <v>12</v>
      </c>
      <c r="G588" s="224" t="s">
        <v>12</v>
      </c>
      <c r="H588" s="224" t="s">
        <v>20</v>
      </c>
      <c r="I588" s="224" t="s">
        <v>12</v>
      </c>
      <c r="J588" s="331"/>
      <c r="K588" s="329"/>
    </row>
    <row r="589" spans="1:11" ht="24.6">
      <c r="A589" s="332" t="s">
        <v>52</v>
      </c>
      <c r="B589" s="330">
        <f t="shared" ref="B589:K589" si="132">+B21</f>
        <v>22</v>
      </c>
      <c r="C589" s="330">
        <f t="shared" si="132"/>
        <v>0</v>
      </c>
      <c r="D589" s="330">
        <f t="shared" si="132"/>
        <v>0</v>
      </c>
      <c r="E589" s="330">
        <f t="shared" si="132"/>
        <v>0</v>
      </c>
      <c r="F589" s="330">
        <f t="shared" si="132"/>
        <v>0</v>
      </c>
      <c r="G589" s="330">
        <f t="shared" si="132"/>
        <v>0</v>
      </c>
      <c r="H589" s="330">
        <f t="shared" si="132"/>
        <v>10000</v>
      </c>
      <c r="I589" s="330">
        <f t="shared" si="132"/>
        <v>22</v>
      </c>
      <c r="J589" s="330">
        <f t="shared" si="132"/>
        <v>1</v>
      </c>
      <c r="K589" s="230">
        <f t="shared" si="132"/>
        <v>0</v>
      </c>
    </row>
    <row r="590" spans="1:11" ht="24.6">
      <c r="A590" s="332" t="s">
        <v>53</v>
      </c>
      <c r="B590" s="330">
        <f t="shared" ref="B590:J590" si="133">+B46</f>
        <v>0</v>
      </c>
      <c r="C590" s="330">
        <f t="shared" si="133"/>
        <v>0</v>
      </c>
      <c r="D590" s="330">
        <f t="shared" si="133"/>
        <v>0</v>
      </c>
      <c r="E590" s="330">
        <f t="shared" si="133"/>
        <v>0</v>
      </c>
      <c r="F590" s="330">
        <f t="shared" si="133"/>
        <v>0</v>
      </c>
      <c r="G590" s="330">
        <f t="shared" si="133"/>
        <v>0</v>
      </c>
      <c r="H590" s="330">
        <f t="shared" si="133"/>
        <v>0</v>
      </c>
      <c r="I590" s="330">
        <f t="shared" si="133"/>
        <v>0</v>
      </c>
      <c r="J590" s="330">
        <f t="shared" si="133"/>
        <v>0</v>
      </c>
      <c r="K590" s="330">
        <f>+H590*G590</f>
        <v>0</v>
      </c>
    </row>
    <row r="591" spans="1:11" ht="24.6">
      <c r="A591" s="332" t="s">
        <v>54</v>
      </c>
      <c r="B591" s="330">
        <f t="shared" ref="B591:K591" si="134">+B73</f>
        <v>0</v>
      </c>
      <c r="C591" s="330">
        <f t="shared" si="134"/>
        <v>0</v>
      </c>
      <c r="D591" s="330">
        <f t="shared" si="134"/>
        <v>0</v>
      </c>
      <c r="E591" s="330">
        <f t="shared" si="134"/>
        <v>0</v>
      </c>
      <c r="F591" s="330">
        <f t="shared" si="134"/>
        <v>0</v>
      </c>
      <c r="G591" s="330">
        <f t="shared" si="134"/>
        <v>0</v>
      </c>
      <c r="H591" s="330">
        <f t="shared" si="134"/>
        <v>0</v>
      </c>
      <c r="I591" s="330">
        <f t="shared" si="134"/>
        <v>0</v>
      </c>
      <c r="J591" s="330">
        <f t="shared" si="134"/>
        <v>0</v>
      </c>
      <c r="K591" s="230">
        <f t="shared" si="134"/>
        <v>0</v>
      </c>
    </row>
    <row r="592" spans="1:11" ht="24.6">
      <c r="A592" s="332" t="s">
        <v>55</v>
      </c>
      <c r="B592" s="330"/>
      <c r="C592" s="330"/>
      <c r="D592" s="330"/>
      <c r="E592" s="330"/>
      <c r="F592" s="330"/>
      <c r="G592" s="330"/>
      <c r="H592" s="330"/>
      <c r="I592" s="330"/>
      <c r="J592" s="330"/>
      <c r="K592" s="224"/>
    </row>
    <row r="593" spans="1:11" ht="24.6">
      <c r="A593" s="332" t="s">
        <v>56</v>
      </c>
      <c r="B593" s="330"/>
      <c r="C593" s="330"/>
      <c r="D593" s="330"/>
      <c r="E593" s="330"/>
      <c r="F593" s="330"/>
      <c r="G593" s="330"/>
      <c r="H593" s="330"/>
      <c r="I593" s="330"/>
      <c r="J593" s="330"/>
      <c r="K593" s="224"/>
    </row>
    <row r="594" spans="1:11" ht="24.6">
      <c r="A594" s="332" t="s">
        <v>57</v>
      </c>
      <c r="B594" s="330"/>
      <c r="C594" s="330"/>
      <c r="D594" s="330"/>
      <c r="E594" s="330"/>
      <c r="F594" s="330"/>
      <c r="G594" s="330"/>
      <c r="H594" s="330"/>
      <c r="I594" s="330"/>
      <c r="J594" s="330"/>
      <c r="K594" s="224"/>
    </row>
    <row r="595" spans="1:11" ht="24.6">
      <c r="A595" s="332" t="s">
        <v>58</v>
      </c>
      <c r="B595" s="330"/>
      <c r="C595" s="330"/>
      <c r="D595" s="330"/>
      <c r="E595" s="330"/>
      <c r="F595" s="330"/>
      <c r="G595" s="330"/>
      <c r="H595" s="330"/>
      <c r="I595" s="330"/>
      <c r="J595" s="330"/>
      <c r="K595" s="224"/>
    </row>
    <row r="596" spans="1:11" ht="24.6">
      <c r="A596" s="332" t="s">
        <v>59</v>
      </c>
      <c r="B596" s="330"/>
      <c r="C596" s="330"/>
      <c r="D596" s="330"/>
      <c r="E596" s="330"/>
      <c r="F596" s="330"/>
      <c r="G596" s="330"/>
      <c r="H596" s="330"/>
      <c r="I596" s="330"/>
      <c r="J596" s="330"/>
      <c r="K596" s="224"/>
    </row>
    <row r="597" spans="1:11" ht="24.6">
      <c r="A597" s="332" t="s">
        <v>60</v>
      </c>
      <c r="B597" s="330"/>
      <c r="C597" s="330"/>
      <c r="D597" s="330"/>
      <c r="E597" s="330"/>
      <c r="F597" s="330"/>
      <c r="G597" s="330"/>
      <c r="H597" s="330"/>
      <c r="I597" s="330"/>
      <c r="J597" s="330"/>
      <c r="K597" s="224"/>
    </row>
    <row r="598" spans="1:11" ht="24.6">
      <c r="A598" s="332" t="s">
        <v>61</v>
      </c>
      <c r="B598" s="330"/>
      <c r="C598" s="330"/>
      <c r="D598" s="330"/>
      <c r="E598" s="330"/>
      <c r="F598" s="330"/>
      <c r="G598" s="330"/>
      <c r="H598" s="330"/>
      <c r="I598" s="330"/>
      <c r="J598" s="330"/>
      <c r="K598" s="224"/>
    </row>
    <row r="599" spans="1:11" ht="24.6">
      <c r="A599" s="332" t="s">
        <v>62</v>
      </c>
      <c r="B599" s="330"/>
      <c r="C599" s="330"/>
      <c r="D599" s="330"/>
      <c r="E599" s="330"/>
      <c r="F599" s="330"/>
      <c r="G599" s="330"/>
      <c r="H599" s="330"/>
      <c r="I599" s="330"/>
      <c r="J599" s="330"/>
      <c r="K599" s="224"/>
    </row>
    <row r="600" spans="1:11" ht="24.6">
      <c r="A600" s="332" t="s">
        <v>63</v>
      </c>
      <c r="B600" s="330"/>
      <c r="C600" s="330"/>
      <c r="D600" s="330"/>
      <c r="E600" s="330"/>
      <c r="F600" s="330"/>
      <c r="G600" s="330"/>
      <c r="H600" s="330"/>
      <c r="I600" s="330"/>
      <c r="J600" s="330"/>
      <c r="K600" s="224"/>
    </row>
    <row r="601" spans="1:11" ht="24.6">
      <c r="A601" s="332" t="s">
        <v>64</v>
      </c>
      <c r="B601" s="330"/>
      <c r="C601" s="330"/>
      <c r="D601" s="330"/>
      <c r="E601" s="330"/>
      <c r="F601" s="330"/>
      <c r="G601" s="330"/>
      <c r="H601" s="330"/>
      <c r="I601" s="330"/>
      <c r="J601" s="330"/>
      <c r="K601" s="224"/>
    </row>
    <row r="602" spans="1:11" ht="27.6" thickBot="1">
      <c r="A602" s="333" t="s">
        <v>32</v>
      </c>
      <c r="B602" s="314">
        <f>SUM(B589:B601)</f>
        <v>22</v>
      </c>
      <c r="C602" s="314">
        <f>SUM(C589:C601)</f>
        <v>0</v>
      </c>
      <c r="D602" s="314">
        <f t="shared" ref="D602:G602" si="135">SUM(D589:D601)</f>
        <v>0</v>
      </c>
      <c r="E602" s="314">
        <f t="shared" si="135"/>
        <v>0</v>
      </c>
      <c r="F602" s="314">
        <f t="shared" si="135"/>
        <v>0</v>
      </c>
      <c r="G602" s="314">
        <f t="shared" si="135"/>
        <v>0</v>
      </c>
      <c r="H602" s="314" t="e">
        <f>K602/G602</f>
        <v>#DIV/0!</v>
      </c>
      <c r="I602" s="314">
        <f>SUM(I589:I601)</f>
        <v>22</v>
      </c>
      <c r="J602" s="315">
        <f>SUM(J589:J601)</f>
        <v>1</v>
      </c>
      <c r="K602" s="228">
        <f>SUM(K589:K601)</f>
        <v>0</v>
      </c>
    </row>
    <row r="607" spans="1:11" ht="24.6">
      <c r="A607" s="1265" t="s">
        <v>371</v>
      </c>
      <c r="B607" s="1265"/>
      <c r="C607" s="1265"/>
      <c r="D607" s="1265"/>
      <c r="E607" s="1265"/>
      <c r="F607" s="1265"/>
      <c r="G607" s="1265"/>
      <c r="H607" s="1265"/>
      <c r="I607" s="1265"/>
      <c r="J607" s="293"/>
      <c r="K607" s="293"/>
    </row>
    <row r="608" spans="1:11" ht="24.6">
      <c r="A608" s="1265" t="s">
        <v>293</v>
      </c>
      <c r="B608" s="1265"/>
      <c r="C608" s="1265"/>
      <c r="D608" s="1265"/>
      <c r="E608" s="1265"/>
      <c r="F608" s="1265"/>
      <c r="G608" s="1265"/>
      <c r="H608" s="1265"/>
      <c r="I608" s="1265"/>
      <c r="J608" s="293"/>
      <c r="K608" s="293"/>
    </row>
    <row r="609" spans="1:11" ht="24.6">
      <c r="A609" s="1265" t="s">
        <v>83</v>
      </c>
      <c r="B609" s="1265"/>
      <c r="C609" s="1265"/>
      <c r="D609" s="1265"/>
      <c r="E609" s="1265"/>
      <c r="F609" s="1265"/>
      <c r="G609" s="1265"/>
      <c r="H609" s="1265"/>
      <c r="I609" s="1265"/>
      <c r="J609" s="293"/>
      <c r="K609" s="293"/>
    </row>
    <row r="610" spans="1:11" ht="23.25" customHeight="1">
      <c r="A610" s="1276" t="s">
        <v>281</v>
      </c>
      <c r="B610" s="320"/>
      <c r="C610" s="1279" t="s">
        <v>50</v>
      </c>
      <c r="D610" s="1280"/>
      <c r="E610" s="1280"/>
      <c r="F610" s="1280"/>
      <c r="G610" s="1280"/>
      <c r="H610" s="1281"/>
      <c r="I610" s="320"/>
      <c r="J610" s="322" t="s">
        <v>202</v>
      </c>
      <c r="K610" s="274"/>
    </row>
    <row r="611" spans="1:11" ht="23.25" customHeight="1">
      <c r="A611" s="1277"/>
      <c r="B611" s="323" t="s">
        <v>2</v>
      </c>
      <c r="C611" s="324" t="s">
        <v>5</v>
      </c>
      <c r="D611" s="325" t="s">
        <v>6</v>
      </c>
      <c r="E611" s="325" t="s">
        <v>7</v>
      </c>
      <c r="F611" s="325" t="s">
        <v>8</v>
      </c>
      <c r="G611" s="325" t="s">
        <v>9</v>
      </c>
      <c r="H611" s="325" t="s">
        <v>10</v>
      </c>
      <c r="I611" s="328" t="s">
        <v>11</v>
      </c>
      <c r="J611" s="326" t="s">
        <v>203</v>
      </c>
      <c r="K611" s="326" t="s">
        <v>204</v>
      </c>
    </row>
    <row r="612" spans="1:11" ht="23.25" customHeight="1">
      <c r="A612" s="1277"/>
      <c r="B612" s="323" t="s">
        <v>4</v>
      </c>
      <c r="C612" s="323" t="s">
        <v>13</v>
      </c>
      <c r="D612" s="328" t="s">
        <v>51</v>
      </c>
      <c r="E612" s="328" t="s">
        <v>15</v>
      </c>
      <c r="F612" s="328" t="s">
        <v>16</v>
      </c>
      <c r="G612" s="328" t="s">
        <v>17</v>
      </c>
      <c r="H612" s="328" t="s">
        <v>18</v>
      </c>
      <c r="I612" s="328" t="s">
        <v>19</v>
      </c>
      <c r="J612" s="329"/>
      <c r="K612" s="329"/>
    </row>
    <row r="613" spans="1:11" ht="23.25" customHeight="1">
      <c r="A613" s="1278"/>
      <c r="B613" s="330" t="s">
        <v>12</v>
      </c>
      <c r="C613" s="330" t="s">
        <v>12</v>
      </c>
      <c r="D613" s="224" t="s">
        <v>12</v>
      </c>
      <c r="E613" s="224" t="s">
        <v>12</v>
      </c>
      <c r="F613" s="224" t="s">
        <v>12</v>
      </c>
      <c r="G613" s="224" t="s">
        <v>12</v>
      </c>
      <c r="H613" s="224" t="s">
        <v>20</v>
      </c>
      <c r="I613" s="224" t="s">
        <v>12</v>
      </c>
      <c r="J613" s="331"/>
      <c r="K613" s="329"/>
    </row>
    <row r="614" spans="1:11" ht="24.6">
      <c r="A614" s="332" t="s">
        <v>52</v>
      </c>
      <c r="B614" s="330">
        <f>+B19</f>
        <v>0</v>
      </c>
      <c r="C614" s="330">
        <f t="shared" ref="C614:J614" si="136">+C19</f>
        <v>0</v>
      </c>
      <c r="D614" s="330">
        <f t="shared" si="136"/>
        <v>0</v>
      </c>
      <c r="E614" s="330">
        <f t="shared" si="136"/>
        <v>0</v>
      </c>
      <c r="F614" s="330">
        <f t="shared" si="136"/>
        <v>0</v>
      </c>
      <c r="G614" s="330">
        <f t="shared" si="136"/>
        <v>0</v>
      </c>
      <c r="H614" s="330">
        <f t="shared" si="136"/>
        <v>0</v>
      </c>
      <c r="I614" s="330">
        <f t="shared" si="136"/>
        <v>0</v>
      </c>
      <c r="J614" s="330">
        <f t="shared" si="136"/>
        <v>0</v>
      </c>
      <c r="K614" s="230">
        <f>+H614*G614</f>
        <v>0</v>
      </c>
    </row>
    <row r="615" spans="1:11" ht="24.6">
      <c r="A615" s="332" t="s">
        <v>53</v>
      </c>
      <c r="B615" s="330">
        <f>+B44</f>
        <v>0</v>
      </c>
      <c r="C615" s="330">
        <f t="shared" ref="C615:J615" si="137">+C44</f>
        <v>0</v>
      </c>
      <c r="D615" s="330">
        <f t="shared" si="137"/>
        <v>0</v>
      </c>
      <c r="E615" s="330">
        <f t="shared" si="137"/>
        <v>0</v>
      </c>
      <c r="F615" s="330">
        <f t="shared" si="137"/>
        <v>0</v>
      </c>
      <c r="G615" s="330">
        <f t="shared" si="137"/>
        <v>0</v>
      </c>
      <c r="H615" s="330">
        <f t="shared" si="137"/>
        <v>0</v>
      </c>
      <c r="I615" s="330">
        <f t="shared" si="137"/>
        <v>0</v>
      </c>
      <c r="J615" s="330">
        <f t="shared" si="137"/>
        <v>0</v>
      </c>
      <c r="K615" s="224">
        <f t="shared" ref="K615:K626" si="138">+H615*G615</f>
        <v>0</v>
      </c>
    </row>
    <row r="616" spans="1:11" ht="24.6">
      <c r="A616" s="332" t="s">
        <v>54</v>
      </c>
      <c r="B616" s="330">
        <f>+B71</f>
        <v>0</v>
      </c>
      <c r="C616" s="330">
        <f t="shared" ref="C616:J616" si="139">+C71</f>
        <v>0</v>
      </c>
      <c r="D616" s="330">
        <f t="shared" si="139"/>
        <v>0</v>
      </c>
      <c r="E616" s="330">
        <f t="shared" si="139"/>
        <v>0</v>
      </c>
      <c r="F616" s="330">
        <f t="shared" si="139"/>
        <v>0</v>
      </c>
      <c r="G616" s="330">
        <f t="shared" si="139"/>
        <v>0</v>
      </c>
      <c r="H616" s="330">
        <f t="shared" si="139"/>
        <v>0</v>
      </c>
      <c r="I616" s="330">
        <f t="shared" si="139"/>
        <v>0</v>
      </c>
      <c r="J616" s="330">
        <f t="shared" si="139"/>
        <v>0</v>
      </c>
      <c r="K616" s="224">
        <f t="shared" si="138"/>
        <v>0</v>
      </c>
    </row>
    <row r="617" spans="1:11" ht="24.6">
      <c r="A617" s="332" t="s">
        <v>55</v>
      </c>
      <c r="B617" s="330">
        <f>+B98</f>
        <v>0</v>
      </c>
      <c r="C617" s="330">
        <f t="shared" ref="C617:J617" si="140">+C98</f>
        <v>0</v>
      </c>
      <c r="D617" s="330">
        <f t="shared" si="140"/>
        <v>0</v>
      </c>
      <c r="E617" s="330">
        <f t="shared" si="140"/>
        <v>0</v>
      </c>
      <c r="F617" s="330">
        <f t="shared" si="140"/>
        <v>0</v>
      </c>
      <c r="G617" s="330">
        <f t="shared" si="140"/>
        <v>0</v>
      </c>
      <c r="H617" s="330">
        <f t="shared" si="140"/>
        <v>0</v>
      </c>
      <c r="I617" s="330">
        <f t="shared" si="140"/>
        <v>0</v>
      </c>
      <c r="J617" s="330">
        <f t="shared" si="140"/>
        <v>0</v>
      </c>
      <c r="K617" s="224">
        <f t="shared" si="138"/>
        <v>0</v>
      </c>
    </row>
    <row r="618" spans="1:11" ht="24.6">
      <c r="A618" s="332" t="s">
        <v>56</v>
      </c>
      <c r="B618" s="330">
        <f>+B123</f>
        <v>0</v>
      </c>
      <c r="C618" s="330">
        <f t="shared" ref="C618:J618" si="141">+C123</f>
        <v>0</v>
      </c>
      <c r="D618" s="330">
        <f t="shared" si="141"/>
        <v>0</v>
      </c>
      <c r="E618" s="330">
        <f t="shared" si="141"/>
        <v>0</v>
      </c>
      <c r="F618" s="330">
        <f t="shared" si="141"/>
        <v>0</v>
      </c>
      <c r="G618" s="330">
        <f t="shared" si="141"/>
        <v>0</v>
      </c>
      <c r="H618" s="330">
        <f t="shared" si="141"/>
        <v>0</v>
      </c>
      <c r="I618" s="330">
        <f t="shared" si="141"/>
        <v>0</v>
      </c>
      <c r="J618" s="330">
        <f t="shared" si="141"/>
        <v>0</v>
      </c>
      <c r="K618" s="224">
        <f t="shared" si="138"/>
        <v>0</v>
      </c>
    </row>
    <row r="619" spans="1:11" ht="24.6">
      <c r="A619" s="332" t="s">
        <v>57</v>
      </c>
      <c r="B619" s="330">
        <f>+B148</f>
        <v>0</v>
      </c>
      <c r="C619" s="330">
        <f t="shared" ref="C619:J619" si="142">+C148</f>
        <v>0</v>
      </c>
      <c r="D619" s="330">
        <f t="shared" si="142"/>
        <v>0</v>
      </c>
      <c r="E619" s="330">
        <f t="shared" si="142"/>
        <v>0</v>
      </c>
      <c r="F619" s="330">
        <f t="shared" si="142"/>
        <v>0</v>
      </c>
      <c r="G619" s="330">
        <f t="shared" si="142"/>
        <v>0</v>
      </c>
      <c r="H619" s="330">
        <f t="shared" si="142"/>
        <v>0</v>
      </c>
      <c r="I619" s="330">
        <f t="shared" si="142"/>
        <v>0</v>
      </c>
      <c r="J619" s="330">
        <f t="shared" si="142"/>
        <v>0</v>
      </c>
      <c r="K619" s="224">
        <f t="shared" si="138"/>
        <v>0</v>
      </c>
    </row>
    <row r="620" spans="1:11" ht="24.6">
      <c r="A620" s="332" t="s">
        <v>58</v>
      </c>
      <c r="B620" s="330">
        <f>+B173</f>
        <v>0</v>
      </c>
      <c r="C620" s="330">
        <f t="shared" ref="C620:J620" si="143">+C173</f>
        <v>0</v>
      </c>
      <c r="D620" s="330">
        <f t="shared" si="143"/>
        <v>0</v>
      </c>
      <c r="E620" s="330">
        <f t="shared" si="143"/>
        <v>0</v>
      </c>
      <c r="F620" s="330">
        <f t="shared" si="143"/>
        <v>0</v>
      </c>
      <c r="G620" s="330">
        <f t="shared" si="143"/>
        <v>0</v>
      </c>
      <c r="H620" s="330">
        <f t="shared" si="143"/>
        <v>0</v>
      </c>
      <c r="I620" s="330">
        <f t="shared" si="143"/>
        <v>0</v>
      </c>
      <c r="J620" s="330">
        <f t="shared" si="143"/>
        <v>0</v>
      </c>
      <c r="K620" s="224">
        <f t="shared" si="138"/>
        <v>0</v>
      </c>
    </row>
    <row r="621" spans="1:11" ht="24.6">
      <c r="A621" s="332" t="s">
        <v>59</v>
      </c>
      <c r="B621" s="330">
        <f>+B199</f>
        <v>0</v>
      </c>
      <c r="C621" s="330">
        <f t="shared" ref="C621:J621" si="144">+C199</f>
        <v>0</v>
      </c>
      <c r="D621" s="330">
        <f t="shared" si="144"/>
        <v>0</v>
      </c>
      <c r="E621" s="330">
        <f t="shared" si="144"/>
        <v>0</v>
      </c>
      <c r="F621" s="330">
        <f t="shared" si="144"/>
        <v>0</v>
      </c>
      <c r="G621" s="330">
        <f t="shared" si="144"/>
        <v>0</v>
      </c>
      <c r="H621" s="330">
        <f t="shared" si="144"/>
        <v>0</v>
      </c>
      <c r="I621" s="330">
        <f t="shared" si="144"/>
        <v>0</v>
      </c>
      <c r="J621" s="330">
        <f t="shared" si="144"/>
        <v>0</v>
      </c>
      <c r="K621" s="224">
        <f t="shared" si="138"/>
        <v>0</v>
      </c>
    </row>
    <row r="622" spans="1:11" ht="24.6">
      <c r="A622" s="332" t="s">
        <v>60</v>
      </c>
      <c r="B622" s="330">
        <f>+B224</f>
        <v>0</v>
      </c>
      <c r="C622" s="330">
        <f t="shared" ref="C622:J622" si="145">+C224</f>
        <v>0</v>
      </c>
      <c r="D622" s="330">
        <f t="shared" si="145"/>
        <v>0</v>
      </c>
      <c r="E622" s="330">
        <f t="shared" si="145"/>
        <v>0</v>
      </c>
      <c r="F622" s="330">
        <f t="shared" si="145"/>
        <v>0</v>
      </c>
      <c r="G622" s="330">
        <f t="shared" si="145"/>
        <v>0</v>
      </c>
      <c r="H622" s="330">
        <f t="shared" si="145"/>
        <v>0</v>
      </c>
      <c r="I622" s="330">
        <f t="shared" si="145"/>
        <v>0</v>
      </c>
      <c r="J622" s="330">
        <f t="shared" si="145"/>
        <v>0</v>
      </c>
      <c r="K622" s="224">
        <f t="shared" si="138"/>
        <v>0</v>
      </c>
    </row>
    <row r="623" spans="1:11" ht="24.6">
      <c r="A623" s="332" t="s">
        <v>61</v>
      </c>
      <c r="B623" s="330">
        <f>+B249</f>
        <v>0</v>
      </c>
      <c r="C623" s="330">
        <f t="shared" ref="C623:J623" si="146">+C249</f>
        <v>0</v>
      </c>
      <c r="D623" s="330">
        <f t="shared" si="146"/>
        <v>0</v>
      </c>
      <c r="E623" s="330">
        <f t="shared" si="146"/>
        <v>0</v>
      </c>
      <c r="F623" s="330">
        <f t="shared" si="146"/>
        <v>0</v>
      </c>
      <c r="G623" s="330">
        <f t="shared" si="146"/>
        <v>0</v>
      </c>
      <c r="H623" s="330">
        <f t="shared" si="146"/>
        <v>0</v>
      </c>
      <c r="I623" s="330">
        <f t="shared" si="146"/>
        <v>0</v>
      </c>
      <c r="J623" s="330">
        <f t="shared" si="146"/>
        <v>0</v>
      </c>
      <c r="K623" s="224">
        <f t="shared" si="138"/>
        <v>0</v>
      </c>
    </row>
    <row r="624" spans="1:11" ht="24.6">
      <c r="A624" s="332" t="s">
        <v>62</v>
      </c>
      <c r="B624" s="330">
        <f>+B274</f>
        <v>0</v>
      </c>
      <c r="C624" s="330">
        <f t="shared" ref="C624:J624" si="147">+C274</f>
        <v>0</v>
      </c>
      <c r="D624" s="330">
        <f t="shared" si="147"/>
        <v>0</v>
      </c>
      <c r="E624" s="330">
        <f t="shared" si="147"/>
        <v>0</v>
      </c>
      <c r="F624" s="330">
        <f t="shared" si="147"/>
        <v>0</v>
      </c>
      <c r="G624" s="330">
        <f t="shared" si="147"/>
        <v>0</v>
      </c>
      <c r="H624" s="330">
        <f t="shared" si="147"/>
        <v>0</v>
      </c>
      <c r="I624" s="330">
        <f t="shared" si="147"/>
        <v>0</v>
      </c>
      <c r="J624" s="330">
        <f t="shared" si="147"/>
        <v>0</v>
      </c>
      <c r="K624" s="224">
        <f t="shared" si="138"/>
        <v>0</v>
      </c>
    </row>
    <row r="625" spans="1:11" ht="24.6">
      <c r="A625" s="332" t="s">
        <v>63</v>
      </c>
      <c r="B625" s="330">
        <f>+B299</f>
        <v>0</v>
      </c>
      <c r="C625" s="330">
        <f t="shared" ref="C625:J625" si="148">+C299</f>
        <v>0</v>
      </c>
      <c r="D625" s="330">
        <f t="shared" si="148"/>
        <v>0</v>
      </c>
      <c r="E625" s="330">
        <f t="shared" si="148"/>
        <v>0</v>
      </c>
      <c r="F625" s="330">
        <f t="shared" si="148"/>
        <v>0</v>
      </c>
      <c r="G625" s="330">
        <f t="shared" si="148"/>
        <v>0</v>
      </c>
      <c r="H625" s="330">
        <f t="shared" si="148"/>
        <v>0</v>
      </c>
      <c r="I625" s="330">
        <f t="shared" si="148"/>
        <v>0</v>
      </c>
      <c r="J625" s="330">
        <f t="shared" si="148"/>
        <v>0</v>
      </c>
      <c r="K625" s="224">
        <f t="shared" si="138"/>
        <v>0</v>
      </c>
    </row>
    <row r="626" spans="1:11" ht="24.6">
      <c r="A626" s="332" t="s">
        <v>64</v>
      </c>
      <c r="B626" s="330">
        <f>+B324</f>
        <v>0</v>
      </c>
      <c r="C626" s="330">
        <f t="shared" ref="C626:J626" si="149">+C324</f>
        <v>0</v>
      </c>
      <c r="D626" s="330">
        <f t="shared" si="149"/>
        <v>0</v>
      </c>
      <c r="E626" s="330">
        <f t="shared" si="149"/>
        <v>0</v>
      </c>
      <c r="F626" s="330">
        <f t="shared" si="149"/>
        <v>0</v>
      </c>
      <c r="G626" s="330">
        <f t="shared" si="149"/>
        <v>0</v>
      </c>
      <c r="H626" s="330">
        <f t="shared" si="149"/>
        <v>0</v>
      </c>
      <c r="I626" s="330">
        <f t="shared" si="149"/>
        <v>0</v>
      </c>
      <c r="J626" s="330">
        <f t="shared" si="149"/>
        <v>0</v>
      </c>
      <c r="K626" s="224">
        <f t="shared" si="138"/>
        <v>0</v>
      </c>
    </row>
    <row r="627" spans="1:11" ht="27.6" thickBot="1">
      <c r="A627" s="333" t="s">
        <v>32</v>
      </c>
      <c r="B627" s="314">
        <f>SUM(B614:B626)</f>
        <v>0</v>
      </c>
      <c r="C627" s="314">
        <f>SUM(C614:C626)</f>
        <v>0</v>
      </c>
      <c r="D627" s="314">
        <f t="shared" ref="D627:G627" si="150">SUM(D614:D626)</f>
        <v>0</v>
      </c>
      <c r="E627" s="314">
        <f t="shared" si="150"/>
        <v>0</v>
      </c>
      <c r="F627" s="314">
        <f t="shared" si="150"/>
        <v>0</v>
      </c>
      <c r="G627" s="314">
        <f t="shared" si="150"/>
        <v>0</v>
      </c>
      <c r="H627" s="314" t="e">
        <f>K627/G627</f>
        <v>#DIV/0!</v>
      </c>
      <c r="I627" s="314">
        <f>SUM(I614:I626)</f>
        <v>0</v>
      </c>
      <c r="J627" s="315">
        <f>SUM(J614:J626)</f>
        <v>0</v>
      </c>
      <c r="K627" s="228">
        <f>SUM(K614:K626)</f>
        <v>0</v>
      </c>
    </row>
    <row r="635" spans="1:11" ht="24.6">
      <c r="A635" s="1265" t="s">
        <v>371</v>
      </c>
      <c r="B635" s="1265"/>
      <c r="C635" s="1265"/>
      <c r="D635" s="1265"/>
      <c r="E635" s="1265"/>
      <c r="F635" s="1265"/>
      <c r="G635" s="1265"/>
      <c r="H635" s="1265"/>
      <c r="I635" s="1265"/>
      <c r="J635" s="293"/>
      <c r="K635" s="293"/>
    </row>
    <row r="636" spans="1:11" ht="24.6">
      <c r="A636" s="1265" t="s">
        <v>258</v>
      </c>
      <c r="B636" s="1265"/>
      <c r="C636" s="1265"/>
      <c r="D636" s="1265"/>
      <c r="E636" s="1265"/>
      <c r="F636" s="1265"/>
      <c r="G636" s="1265"/>
      <c r="H636" s="1265"/>
      <c r="I636" s="1265"/>
      <c r="J636" s="293"/>
      <c r="K636" s="293"/>
    </row>
    <row r="637" spans="1:11" ht="24.6">
      <c r="A637" s="1265" t="s">
        <v>83</v>
      </c>
      <c r="B637" s="1265"/>
      <c r="C637" s="1265"/>
      <c r="D637" s="1265"/>
      <c r="E637" s="1265"/>
      <c r="F637" s="1265"/>
      <c r="G637" s="1265"/>
      <c r="H637" s="1265"/>
      <c r="I637" s="1265"/>
      <c r="J637" s="293"/>
      <c r="K637" s="293"/>
    </row>
    <row r="638" spans="1:11" ht="23.25" customHeight="1">
      <c r="A638" s="1276" t="s">
        <v>259</v>
      </c>
      <c r="B638" s="320"/>
      <c r="C638" s="1279" t="s">
        <v>50</v>
      </c>
      <c r="D638" s="1280"/>
      <c r="E638" s="1280"/>
      <c r="F638" s="1280"/>
      <c r="G638" s="1280"/>
      <c r="H638" s="1281"/>
      <c r="I638" s="320"/>
      <c r="J638" s="322" t="s">
        <v>202</v>
      </c>
      <c r="K638" s="274"/>
    </row>
    <row r="639" spans="1:11" ht="23.25" customHeight="1">
      <c r="A639" s="1277"/>
      <c r="B639" s="323" t="s">
        <v>2</v>
      </c>
      <c r="C639" s="324" t="s">
        <v>5</v>
      </c>
      <c r="D639" s="325" t="s">
        <v>6</v>
      </c>
      <c r="E639" s="325" t="s">
        <v>7</v>
      </c>
      <c r="F639" s="325" t="s">
        <v>8</v>
      </c>
      <c r="G639" s="325" t="s">
        <v>9</v>
      </c>
      <c r="H639" s="325" t="s">
        <v>10</v>
      </c>
      <c r="I639" s="328" t="s">
        <v>11</v>
      </c>
      <c r="J639" s="326" t="s">
        <v>203</v>
      </c>
      <c r="K639" s="326" t="s">
        <v>204</v>
      </c>
    </row>
    <row r="640" spans="1:11" ht="23.25" customHeight="1">
      <c r="A640" s="1277"/>
      <c r="B640" s="323" t="s">
        <v>4</v>
      </c>
      <c r="C640" s="323" t="s">
        <v>13</v>
      </c>
      <c r="D640" s="328" t="s">
        <v>51</v>
      </c>
      <c r="E640" s="328" t="s">
        <v>15</v>
      </c>
      <c r="F640" s="328" t="s">
        <v>16</v>
      </c>
      <c r="G640" s="328" t="s">
        <v>17</v>
      </c>
      <c r="H640" s="328" t="s">
        <v>18</v>
      </c>
      <c r="I640" s="328" t="s">
        <v>19</v>
      </c>
      <c r="J640" s="329"/>
      <c r="K640" s="329"/>
    </row>
    <row r="641" spans="1:11" ht="23.25" customHeight="1">
      <c r="A641" s="1278"/>
      <c r="B641" s="330" t="s">
        <v>12</v>
      </c>
      <c r="C641" s="330" t="s">
        <v>12</v>
      </c>
      <c r="D641" s="224" t="s">
        <v>12</v>
      </c>
      <c r="E641" s="224" t="s">
        <v>12</v>
      </c>
      <c r="F641" s="224" t="s">
        <v>12</v>
      </c>
      <c r="G641" s="224" t="s">
        <v>12</v>
      </c>
      <c r="H641" s="224" t="s">
        <v>20</v>
      </c>
      <c r="I641" s="224" t="s">
        <v>12</v>
      </c>
      <c r="J641" s="331"/>
      <c r="K641" s="329"/>
    </row>
    <row r="642" spans="1:11" ht="24.6">
      <c r="A642" s="332" t="s">
        <v>52</v>
      </c>
      <c r="B642" s="330"/>
      <c r="C642" s="330"/>
      <c r="D642" s="330"/>
      <c r="E642" s="330"/>
      <c r="F642" s="330"/>
      <c r="G642" s="330"/>
      <c r="H642" s="330"/>
      <c r="I642" s="330"/>
      <c r="J642" s="330"/>
      <c r="K642" s="230"/>
    </row>
    <row r="643" spans="1:11" ht="24.6">
      <c r="A643" s="332" t="s">
        <v>53</v>
      </c>
      <c r="B643" s="330"/>
      <c r="C643" s="330"/>
      <c r="D643" s="330"/>
      <c r="E643" s="330"/>
      <c r="F643" s="330"/>
      <c r="G643" s="330"/>
      <c r="H643" s="330"/>
      <c r="I643" s="330"/>
      <c r="J643" s="330"/>
      <c r="K643" s="224"/>
    </row>
    <row r="644" spans="1:11" ht="24.6">
      <c r="A644" s="332" t="s">
        <v>54</v>
      </c>
      <c r="B644" s="330">
        <f>+B74</f>
        <v>0</v>
      </c>
      <c r="C644" s="330">
        <f t="shared" ref="C644:J644" si="151">+C74</f>
        <v>0</v>
      </c>
      <c r="D644" s="330">
        <f t="shared" si="151"/>
        <v>0</v>
      </c>
      <c r="E644" s="330">
        <f t="shared" si="151"/>
        <v>0</v>
      </c>
      <c r="F644" s="330">
        <f t="shared" si="151"/>
        <v>0</v>
      </c>
      <c r="G644" s="330">
        <f t="shared" si="151"/>
        <v>0</v>
      </c>
      <c r="H644" s="330">
        <f t="shared" si="151"/>
        <v>0</v>
      </c>
      <c r="I644" s="330">
        <f t="shared" si="151"/>
        <v>0</v>
      </c>
      <c r="J644" s="330">
        <f t="shared" si="151"/>
        <v>0</v>
      </c>
      <c r="K644" s="224">
        <f>+H644*G644</f>
        <v>0</v>
      </c>
    </row>
    <row r="645" spans="1:11" ht="24.6">
      <c r="A645" s="332" t="s">
        <v>55</v>
      </c>
      <c r="B645" s="330"/>
      <c r="C645" s="330"/>
      <c r="D645" s="330"/>
      <c r="E645" s="330"/>
      <c r="F645" s="330"/>
      <c r="G645" s="330"/>
      <c r="H645" s="330"/>
      <c r="I645" s="330"/>
      <c r="J645" s="330"/>
      <c r="K645" s="224">
        <f t="shared" ref="K645:K654" si="152">+H645*G645</f>
        <v>0</v>
      </c>
    </row>
    <row r="646" spans="1:11" ht="24.6">
      <c r="A646" s="332" t="s">
        <v>56</v>
      </c>
      <c r="B646" s="330"/>
      <c r="C646" s="330"/>
      <c r="D646" s="330"/>
      <c r="E646" s="330"/>
      <c r="F646" s="330"/>
      <c r="G646" s="330"/>
      <c r="H646" s="330"/>
      <c r="I646" s="330"/>
      <c r="J646" s="330"/>
      <c r="K646" s="224">
        <f t="shared" si="152"/>
        <v>0</v>
      </c>
    </row>
    <row r="647" spans="1:11" ht="24.6">
      <c r="A647" s="332" t="s">
        <v>57</v>
      </c>
      <c r="B647" s="330"/>
      <c r="C647" s="330"/>
      <c r="D647" s="330"/>
      <c r="E647" s="330"/>
      <c r="F647" s="330"/>
      <c r="G647" s="330"/>
      <c r="H647" s="330"/>
      <c r="I647" s="330"/>
      <c r="J647" s="330"/>
      <c r="K647" s="224">
        <f t="shared" si="152"/>
        <v>0</v>
      </c>
    </row>
    <row r="648" spans="1:11" ht="24.6">
      <c r="A648" s="332" t="s">
        <v>58</v>
      </c>
      <c r="B648" s="330"/>
      <c r="C648" s="330"/>
      <c r="D648" s="330"/>
      <c r="E648" s="330"/>
      <c r="F648" s="330"/>
      <c r="G648" s="330"/>
      <c r="H648" s="330"/>
      <c r="I648" s="330"/>
      <c r="J648" s="330"/>
      <c r="K648" s="224">
        <f t="shared" si="152"/>
        <v>0</v>
      </c>
    </row>
    <row r="649" spans="1:11" ht="24.6">
      <c r="A649" s="332" t="s">
        <v>59</v>
      </c>
      <c r="B649" s="330"/>
      <c r="C649" s="330"/>
      <c r="D649" s="330"/>
      <c r="E649" s="330"/>
      <c r="F649" s="330"/>
      <c r="G649" s="330"/>
      <c r="H649" s="330"/>
      <c r="I649" s="330"/>
      <c r="J649" s="330"/>
      <c r="K649" s="224">
        <f t="shared" si="152"/>
        <v>0</v>
      </c>
    </row>
    <row r="650" spans="1:11" ht="24.6">
      <c r="A650" s="332" t="s">
        <v>60</v>
      </c>
      <c r="B650" s="330"/>
      <c r="C650" s="330"/>
      <c r="D650" s="330"/>
      <c r="E650" s="330"/>
      <c r="F650" s="330"/>
      <c r="G650" s="330"/>
      <c r="H650" s="330"/>
      <c r="I650" s="330"/>
      <c r="J650" s="330"/>
      <c r="K650" s="224">
        <f t="shared" si="152"/>
        <v>0</v>
      </c>
    </row>
    <row r="651" spans="1:11" ht="24.6">
      <c r="A651" s="332" t="s">
        <v>61</v>
      </c>
      <c r="B651" s="330"/>
      <c r="C651" s="330"/>
      <c r="D651" s="330"/>
      <c r="E651" s="330"/>
      <c r="F651" s="330"/>
      <c r="G651" s="330"/>
      <c r="H651" s="330"/>
      <c r="I651" s="330"/>
      <c r="J651" s="330"/>
      <c r="K651" s="224">
        <f t="shared" si="152"/>
        <v>0</v>
      </c>
    </row>
    <row r="652" spans="1:11" ht="24.6">
      <c r="A652" s="332" t="s">
        <v>62</v>
      </c>
      <c r="B652" s="330">
        <f>+B277</f>
        <v>0</v>
      </c>
      <c r="C652" s="330">
        <f t="shared" ref="C652:J652" si="153">+C277</f>
        <v>0</v>
      </c>
      <c r="D652" s="330">
        <f t="shared" si="153"/>
        <v>0</v>
      </c>
      <c r="E652" s="330">
        <f t="shared" si="153"/>
        <v>0</v>
      </c>
      <c r="F652" s="330">
        <f t="shared" si="153"/>
        <v>0</v>
      </c>
      <c r="G652" s="330">
        <f t="shared" si="153"/>
        <v>0</v>
      </c>
      <c r="H652" s="330">
        <f t="shared" si="153"/>
        <v>0</v>
      </c>
      <c r="I652" s="330">
        <f t="shared" si="153"/>
        <v>0</v>
      </c>
      <c r="J652" s="330">
        <f t="shared" si="153"/>
        <v>0</v>
      </c>
      <c r="K652" s="224">
        <f t="shared" si="152"/>
        <v>0</v>
      </c>
    </row>
    <row r="653" spans="1:11" ht="24.6">
      <c r="A653" s="332" t="s">
        <v>63</v>
      </c>
      <c r="B653" s="330"/>
      <c r="C653" s="330"/>
      <c r="D653" s="330"/>
      <c r="E653" s="330"/>
      <c r="F653" s="330"/>
      <c r="G653" s="330"/>
      <c r="H653" s="330"/>
      <c r="I653" s="330"/>
      <c r="J653" s="330"/>
      <c r="K653" s="224">
        <f t="shared" si="152"/>
        <v>0</v>
      </c>
    </row>
    <row r="654" spans="1:11" ht="24.6">
      <c r="A654" s="332" t="s">
        <v>64</v>
      </c>
      <c r="B654" s="330">
        <f>+B327</f>
        <v>0</v>
      </c>
      <c r="C654" s="330">
        <f t="shared" ref="C654:J654" si="154">+C327</f>
        <v>0</v>
      </c>
      <c r="D654" s="330">
        <f t="shared" si="154"/>
        <v>0</v>
      </c>
      <c r="E654" s="330">
        <f t="shared" si="154"/>
        <v>0</v>
      </c>
      <c r="F654" s="330">
        <f t="shared" si="154"/>
        <v>0</v>
      </c>
      <c r="G654" s="330">
        <f t="shared" si="154"/>
        <v>0</v>
      </c>
      <c r="H654" s="330">
        <f t="shared" si="154"/>
        <v>0</v>
      </c>
      <c r="I654" s="330">
        <f t="shared" si="154"/>
        <v>0</v>
      </c>
      <c r="J654" s="330">
        <f t="shared" si="154"/>
        <v>0</v>
      </c>
      <c r="K654" s="224">
        <f t="shared" si="152"/>
        <v>0</v>
      </c>
    </row>
    <row r="655" spans="1:11" ht="27.6" thickBot="1">
      <c r="A655" s="333" t="s">
        <v>32</v>
      </c>
      <c r="B655" s="314">
        <f>SUM(B642:B654)</f>
        <v>0</v>
      </c>
      <c r="C655" s="314">
        <f>SUM(C642:C654)</f>
        <v>0</v>
      </c>
      <c r="D655" s="314">
        <f t="shared" ref="D655:G655" si="155">SUM(D642:D654)</f>
        <v>0</v>
      </c>
      <c r="E655" s="314">
        <f t="shared" si="155"/>
        <v>0</v>
      </c>
      <c r="F655" s="314">
        <f t="shared" si="155"/>
        <v>0</v>
      </c>
      <c r="G655" s="314">
        <f t="shared" si="155"/>
        <v>0</v>
      </c>
      <c r="H655" s="314" t="e">
        <f>K655/G655</f>
        <v>#DIV/0!</v>
      </c>
      <c r="I655" s="314">
        <f>SUM(I642:I654)</f>
        <v>0</v>
      </c>
      <c r="J655" s="315">
        <f>SUM(J642:J654)</f>
        <v>0</v>
      </c>
      <c r="K655" s="228">
        <f>SUM(K642:K654)</f>
        <v>0</v>
      </c>
    </row>
    <row r="663" spans="1:11" ht="24.6">
      <c r="A663" s="1265" t="s">
        <v>371</v>
      </c>
      <c r="B663" s="1265"/>
      <c r="C663" s="1265"/>
      <c r="D663" s="1265"/>
      <c r="E663" s="1265"/>
      <c r="F663" s="1265"/>
      <c r="G663" s="1265"/>
      <c r="H663" s="1265"/>
      <c r="I663" s="1265"/>
      <c r="J663" s="293"/>
      <c r="K663" s="293"/>
    </row>
    <row r="664" spans="1:11" ht="24.6">
      <c r="A664" s="1265" t="s">
        <v>188</v>
      </c>
      <c r="B664" s="1265"/>
      <c r="C664" s="1265"/>
      <c r="D664" s="1265"/>
      <c r="E664" s="1265"/>
      <c r="F664" s="1265"/>
      <c r="G664" s="1265"/>
      <c r="H664" s="1265"/>
      <c r="I664" s="1265"/>
      <c r="J664" s="293"/>
      <c r="K664" s="293"/>
    </row>
    <row r="665" spans="1:11" ht="24.6">
      <c r="A665" s="1265" t="s">
        <v>83</v>
      </c>
      <c r="B665" s="1265"/>
      <c r="C665" s="1265"/>
      <c r="D665" s="1265"/>
      <c r="E665" s="1265"/>
      <c r="F665" s="1265"/>
      <c r="G665" s="1265"/>
      <c r="H665" s="1265"/>
      <c r="I665" s="1265"/>
      <c r="J665" s="293"/>
      <c r="K665" s="293"/>
    </row>
    <row r="666" spans="1:11" ht="23.25" customHeight="1">
      <c r="A666" s="1276" t="s">
        <v>188</v>
      </c>
      <c r="B666" s="320"/>
      <c r="C666" s="1279" t="s">
        <v>50</v>
      </c>
      <c r="D666" s="1280"/>
      <c r="E666" s="1280"/>
      <c r="F666" s="1280"/>
      <c r="G666" s="1280"/>
      <c r="H666" s="1281"/>
      <c r="I666" s="320"/>
      <c r="J666" s="322" t="s">
        <v>202</v>
      </c>
      <c r="K666" s="274"/>
    </row>
    <row r="667" spans="1:11" ht="23.25" customHeight="1">
      <c r="A667" s="1277"/>
      <c r="B667" s="323" t="s">
        <v>2</v>
      </c>
      <c r="C667" s="324" t="s">
        <v>5</v>
      </c>
      <c r="D667" s="325" t="s">
        <v>6</v>
      </c>
      <c r="E667" s="325" t="s">
        <v>7</v>
      </c>
      <c r="F667" s="325" t="s">
        <v>8</v>
      </c>
      <c r="G667" s="325" t="s">
        <v>9</v>
      </c>
      <c r="H667" s="325" t="s">
        <v>10</v>
      </c>
      <c r="I667" s="328" t="s">
        <v>11</v>
      </c>
      <c r="J667" s="326" t="s">
        <v>203</v>
      </c>
      <c r="K667" s="326" t="s">
        <v>204</v>
      </c>
    </row>
    <row r="668" spans="1:11" ht="23.25" customHeight="1">
      <c r="A668" s="1277"/>
      <c r="B668" s="323" t="s">
        <v>4</v>
      </c>
      <c r="C668" s="323" t="s">
        <v>13</v>
      </c>
      <c r="D668" s="328" t="s">
        <v>51</v>
      </c>
      <c r="E668" s="328" t="s">
        <v>15</v>
      </c>
      <c r="F668" s="328" t="s">
        <v>16</v>
      </c>
      <c r="G668" s="328" t="s">
        <v>17</v>
      </c>
      <c r="H668" s="328" t="s">
        <v>18</v>
      </c>
      <c r="I668" s="328" t="s">
        <v>19</v>
      </c>
      <c r="J668" s="329"/>
      <c r="K668" s="329"/>
    </row>
    <row r="669" spans="1:11" ht="23.25" customHeight="1">
      <c r="A669" s="1278"/>
      <c r="B669" s="330" t="s">
        <v>12</v>
      </c>
      <c r="C669" s="330" t="s">
        <v>12</v>
      </c>
      <c r="D669" s="224" t="s">
        <v>12</v>
      </c>
      <c r="E669" s="224" t="s">
        <v>12</v>
      </c>
      <c r="F669" s="224" t="s">
        <v>12</v>
      </c>
      <c r="G669" s="224" t="s">
        <v>12</v>
      </c>
      <c r="H669" s="224" t="s">
        <v>20</v>
      </c>
      <c r="I669" s="224" t="s">
        <v>12</v>
      </c>
      <c r="J669" s="331"/>
      <c r="K669" s="329"/>
    </row>
    <row r="670" spans="1:11" ht="24.6">
      <c r="A670" s="332" t="s">
        <v>52</v>
      </c>
      <c r="B670" s="330">
        <f>+B16</f>
        <v>0</v>
      </c>
      <c r="C670" s="330">
        <f t="shared" ref="C670:K670" si="156">+C16</f>
        <v>0</v>
      </c>
      <c r="D670" s="330">
        <f t="shared" si="156"/>
        <v>0</v>
      </c>
      <c r="E670" s="330">
        <f t="shared" si="156"/>
        <v>0</v>
      </c>
      <c r="F670" s="330">
        <f t="shared" si="156"/>
        <v>0</v>
      </c>
      <c r="G670" s="330">
        <f t="shared" si="156"/>
        <v>0</v>
      </c>
      <c r="H670" s="330">
        <f t="shared" si="156"/>
        <v>0</v>
      </c>
      <c r="I670" s="330">
        <f t="shared" si="156"/>
        <v>0</v>
      </c>
      <c r="J670" s="330">
        <f t="shared" si="156"/>
        <v>0</v>
      </c>
      <c r="K670" s="330">
        <f t="shared" si="156"/>
        <v>0</v>
      </c>
    </row>
    <row r="671" spans="1:11" ht="24.6">
      <c r="A671" s="332" t="s">
        <v>53</v>
      </c>
      <c r="B671" s="330">
        <f>+B48</f>
        <v>0</v>
      </c>
      <c r="C671" s="330">
        <f t="shared" ref="C671:K671" si="157">+C48</f>
        <v>0</v>
      </c>
      <c r="D671" s="330">
        <f t="shared" si="157"/>
        <v>0</v>
      </c>
      <c r="E671" s="330">
        <f t="shared" si="157"/>
        <v>0</v>
      </c>
      <c r="F671" s="330">
        <f t="shared" si="157"/>
        <v>0</v>
      </c>
      <c r="G671" s="330">
        <f t="shared" si="157"/>
        <v>0</v>
      </c>
      <c r="H671" s="330">
        <f t="shared" si="157"/>
        <v>0</v>
      </c>
      <c r="I671" s="330">
        <f t="shared" si="157"/>
        <v>0</v>
      </c>
      <c r="J671" s="330">
        <f t="shared" si="157"/>
        <v>0</v>
      </c>
      <c r="K671" s="330">
        <f t="shared" si="157"/>
        <v>0</v>
      </c>
    </row>
    <row r="672" spans="1:11" ht="24.6">
      <c r="A672" s="332" t="s">
        <v>54</v>
      </c>
      <c r="B672" s="330">
        <f>+B68</f>
        <v>0</v>
      </c>
      <c r="C672" s="330">
        <f t="shared" ref="C672:J672" si="158">+C68</f>
        <v>0</v>
      </c>
      <c r="D672" s="330">
        <f t="shared" si="158"/>
        <v>0</v>
      </c>
      <c r="E672" s="330">
        <f t="shared" si="158"/>
        <v>0</v>
      </c>
      <c r="F672" s="330">
        <f t="shared" si="158"/>
        <v>0</v>
      </c>
      <c r="G672" s="330">
        <f t="shared" si="158"/>
        <v>0</v>
      </c>
      <c r="H672" s="330">
        <f t="shared" si="158"/>
        <v>0</v>
      </c>
      <c r="I672" s="330">
        <f t="shared" si="158"/>
        <v>0</v>
      </c>
      <c r="J672" s="330">
        <f t="shared" si="158"/>
        <v>0</v>
      </c>
      <c r="K672" s="224"/>
    </row>
    <row r="673" spans="1:11" ht="24.6">
      <c r="A673" s="332" t="s">
        <v>55</v>
      </c>
      <c r="B673" s="330"/>
      <c r="C673" s="330"/>
      <c r="D673" s="330"/>
      <c r="E673" s="330"/>
      <c r="F673" s="330"/>
      <c r="G673" s="330"/>
      <c r="H673" s="330"/>
      <c r="I673" s="330"/>
      <c r="J673" s="330"/>
      <c r="K673" s="224"/>
    </row>
    <row r="674" spans="1:11" ht="24.6">
      <c r="A674" s="332" t="s">
        <v>56</v>
      </c>
      <c r="B674" s="330"/>
      <c r="C674" s="330"/>
      <c r="D674" s="330"/>
      <c r="E674" s="330"/>
      <c r="F674" s="330"/>
      <c r="G674" s="330"/>
      <c r="H674" s="330"/>
      <c r="I674" s="330"/>
      <c r="J674" s="330"/>
      <c r="K674" s="224"/>
    </row>
    <row r="675" spans="1:11" ht="24.6">
      <c r="A675" s="332" t="s">
        <v>57</v>
      </c>
      <c r="B675" s="330"/>
      <c r="C675" s="330"/>
      <c r="D675" s="330"/>
      <c r="E675" s="330"/>
      <c r="F675" s="330"/>
      <c r="G675" s="330"/>
      <c r="H675" s="330"/>
      <c r="I675" s="330"/>
      <c r="J675" s="330"/>
      <c r="K675" s="224"/>
    </row>
    <row r="676" spans="1:11" ht="24.6">
      <c r="A676" s="332" t="s">
        <v>58</v>
      </c>
      <c r="B676" s="330"/>
      <c r="C676" s="330"/>
      <c r="D676" s="330"/>
      <c r="E676" s="330"/>
      <c r="F676" s="330"/>
      <c r="G676" s="330"/>
      <c r="H676" s="330"/>
      <c r="I676" s="330"/>
      <c r="J676" s="330"/>
      <c r="K676" s="224"/>
    </row>
    <row r="677" spans="1:11" ht="24.6">
      <c r="A677" s="332" t="s">
        <v>59</v>
      </c>
      <c r="B677" s="330"/>
      <c r="C677" s="330"/>
      <c r="D677" s="330"/>
      <c r="E677" s="330"/>
      <c r="F677" s="330"/>
      <c r="G677" s="330"/>
      <c r="H677" s="330"/>
      <c r="I677" s="330"/>
      <c r="J677" s="330"/>
      <c r="K677" s="224"/>
    </row>
    <row r="678" spans="1:11" ht="24.6">
      <c r="A678" s="332" t="s">
        <v>60</v>
      </c>
      <c r="B678" s="330"/>
      <c r="C678" s="330"/>
      <c r="D678" s="330"/>
      <c r="E678" s="330"/>
      <c r="F678" s="330"/>
      <c r="G678" s="330"/>
      <c r="H678" s="330"/>
      <c r="I678" s="330"/>
      <c r="J678" s="330"/>
      <c r="K678" s="224"/>
    </row>
    <row r="679" spans="1:11" ht="24.6">
      <c r="A679" s="332" t="s">
        <v>61</v>
      </c>
      <c r="B679" s="330"/>
      <c r="C679" s="330"/>
      <c r="D679" s="330"/>
      <c r="E679" s="330"/>
      <c r="F679" s="330"/>
      <c r="G679" s="330"/>
      <c r="H679" s="330"/>
      <c r="I679" s="330"/>
      <c r="J679" s="330"/>
      <c r="K679" s="224"/>
    </row>
    <row r="680" spans="1:11" ht="24.6">
      <c r="A680" s="332" t="s">
        <v>62</v>
      </c>
      <c r="B680" s="330"/>
      <c r="C680" s="330"/>
      <c r="D680" s="330"/>
      <c r="E680" s="330"/>
      <c r="F680" s="330"/>
      <c r="G680" s="330"/>
      <c r="H680" s="330"/>
      <c r="I680" s="330"/>
      <c r="J680" s="330"/>
      <c r="K680" s="224"/>
    </row>
    <row r="681" spans="1:11" ht="24.6">
      <c r="A681" s="332" t="s">
        <v>63</v>
      </c>
      <c r="B681" s="330"/>
      <c r="C681" s="330"/>
      <c r="D681" s="330"/>
      <c r="E681" s="330"/>
      <c r="F681" s="330"/>
      <c r="G681" s="330"/>
      <c r="H681" s="330"/>
      <c r="I681" s="330"/>
      <c r="J681" s="330"/>
      <c r="K681" s="224"/>
    </row>
    <row r="682" spans="1:11" ht="24.6">
      <c r="A682" s="332" t="s">
        <v>64</v>
      </c>
      <c r="B682" s="330"/>
      <c r="C682" s="330"/>
      <c r="D682" s="330"/>
      <c r="E682" s="330"/>
      <c r="F682" s="330"/>
      <c r="G682" s="330"/>
      <c r="H682" s="330"/>
      <c r="I682" s="330"/>
      <c r="J682" s="330"/>
      <c r="K682" s="224"/>
    </row>
    <row r="683" spans="1:11" ht="27.6" thickBot="1">
      <c r="A683" s="333" t="s">
        <v>32</v>
      </c>
      <c r="B683" s="314">
        <f>SUM(B670:B682)</f>
        <v>0</v>
      </c>
      <c r="C683" s="314">
        <f>SUM(C670:C682)</f>
        <v>0</v>
      </c>
      <c r="D683" s="314">
        <f t="shared" ref="D683:G683" si="159">SUM(D670:D682)</f>
        <v>0</v>
      </c>
      <c r="E683" s="314">
        <f t="shared" si="159"/>
        <v>0</v>
      </c>
      <c r="F683" s="314">
        <f t="shared" si="159"/>
        <v>0</v>
      </c>
      <c r="G683" s="314">
        <f t="shared" si="159"/>
        <v>0</v>
      </c>
      <c r="H683" s="314" t="e">
        <f>K683/G683</f>
        <v>#DIV/0!</v>
      </c>
      <c r="I683" s="314">
        <f>SUM(I670:I682)</f>
        <v>0</v>
      </c>
      <c r="J683" s="315">
        <f>SUM(J670:J682)</f>
        <v>0</v>
      </c>
      <c r="K683" s="228">
        <f>SUM(K670:K682)</f>
        <v>0</v>
      </c>
    </row>
    <row r="692" spans="1:11" ht="24.6">
      <c r="A692" s="1265" t="s">
        <v>371</v>
      </c>
      <c r="B692" s="1265"/>
      <c r="C692" s="1265"/>
      <c r="D692" s="1265"/>
      <c r="E692" s="1265"/>
      <c r="F692" s="1265"/>
      <c r="G692" s="1265"/>
      <c r="H692" s="1265"/>
      <c r="I692" s="1265"/>
      <c r="J692" s="293"/>
      <c r="K692" s="293"/>
    </row>
    <row r="693" spans="1:11" ht="24.6">
      <c r="A693" s="1265" t="s">
        <v>318</v>
      </c>
      <c r="B693" s="1265"/>
      <c r="C693" s="1265"/>
      <c r="D693" s="1265"/>
      <c r="E693" s="1265"/>
      <c r="F693" s="1265"/>
      <c r="G693" s="1265"/>
      <c r="H693" s="1265"/>
      <c r="I693" s="1265"/>
      <c r="J693" s="293"/>
      <c r="K693" s="293"/>
    </row>
    <row r="694" spans="1:11" ht="24.6">
      <c r="A694" s="1265" t="s">
        <v>83</v>
      </c>
      <c r="B694" s="1265"/>
      <c r="C694" s="1265"/>
      <c r="D694" s="1265"/>
      <c r="E694" s="1265"/>
      <c r="F694" s="1265"/>
      <c r="G694" s="1265"/>
      <c r="H694" s="1265"/>
      <c r="I694" s="1265"/>
      <c r="J694" s="293"/>
      <c r="K694" s="293"/>
    </row>
    <row r="695" spans="1:11" ht="23.25" customHeight="1">
      <c r="A695" s="1276" t="s">
        <v>318</v>
      </c>
      <c r="B695" s="320"/>
      <c r="C695" s="1279" t="s">
        <v>50</v>
      </c>
      <c r="D695" s="1280"/>
      <c r="E695" s="1280"/>
      <c r="F695" s="1280"/>
      <c r="G695" s="1280"/>
      <c r="H695" s="1281"/>
      <c r="I695" s="320"/>
      <c r="J695" s="322" t="s">
        <v>202</v>
      </c>
      <c r="K695" s="274"/>
    </row>
    <row r="696" spans="1:11" ht="23.25" customHeight="1">
      <c r="A696" s="1277"/>
      <c r="B696" s="323" t="s">
        <v>2</v>
      </c>
      <c r="C696" s="324" t="s">
        <v>5</v>
      </c>
      <c r="D696" s="325" t="s">
        <v>6</v>
      </c>
      <c r="E696" s="325" t="s">
        <v>7</v>
      </c>
      <c r="F696" s="325" t="s">
        <v>8</v>
      </c>
      <c r="G696" s="325" t="s">
        <v>9</v>
      </c>
      <c r="H696" s="325" t="s">
        <v>10</v>
      </c>
      <c r="I696" s="328" t="s">
        <v>11</v>
      </c>
      <c r="J696" s="326" t="s">
        <v>203</v>
      </c>
      <c r="K696" s="326" t="s">
        <v>204</v>
      </c>
    </row>
    <row r="697" spans="1:11" ht="23.25" customHeight="1">
      <c r="A697" s="1277"/>
      <c r="B697" s="323" t="s">
        <v>4</v>
      </c>
      <c r="C697" s="323" t="s">
        <v>13</v>
      </c>
      <c r="D697" s="328" t="s">
        <v>51</v>
      </c>
      <c r="E697" s="328" t="s">
        <v>15</v>
      </c>
      <c r="F697" s="328" t="s">
        <v>16</v>
      </c>
      <c r="G697" s="328" t="s">
        <v>17</v>
      </c>
      <c r="H697" s="328" t="s">
        <v>18</v>
      </c>
      <c r="I697" s="328" t="s">
        <v>19</v>
      </c>
      <c r="J697" s="329"/>
      <c r="K697" s="329"/>
    </row>
    <row r="698" spans="1:11" ht="23.25" customHeight="1">
      <c r="A698" s="1278"/>
      <c r="B698" s="330" t="s">
        <v>12</v>
      </c>
      <c r="C698" s="330" t="s">
        <v>12</v>
      </c>
      <c r="D698" s="224" t="s">
        <v>12</v>
      </c>
      <c r="E698" s="224" t="s">
        <v>12</v>
      </c>
      <c r="F698" s="224" t="s">
        <v>12</v>
      </c>
      <c r="G698" s="224" t="s">
        <v>12</v>
      </c>
      <c r="H698" s="224" t="s">
        <v>20</v>
      </c>
      <c r="I698" s="224" t="s">
        <v>12</v>
      </c>
      <c r="J698" s="331"/>
      <c r="K698" s="329"/>
    </row>
    <row r="699" spans="1:11" ht="24.6">
      <c r="A699" s="332" t="s">
        <v>52</v>
      </c>
      <c r="B699" s="330"/>
      <c r="C699" s="330"/>
      <c r="D699" s="330"/>
      <c r="E699" s="330"/>
      <c r="F699" s="330"/>
      <c r="G699" s="330"/>
      <c r="H699" s="330"/>
      <c r="I699" s="330"/>
      <c r="J699" s="330"/>
      <c r="K699" s="230"/>
    </row>
    <row r="700" spans="1:11" ht="24.6">
      <c r="A700" s="332" t="s">
        <v>53</v>
      </c>
      <c r="B700" s="330"/>
      <c r="C700" s="330"/>
      <c r="D700" s="330"/>
      <c r="E700" s="330"/>
      <c r="F700" s="330"/>
      <c r="G700" s="330"/>
      <c r="H700" s="330"/>
      <c r="I700" s="330"/>
      <c r="J700" s="330"/>
      <c r="K700" s="224"/>
    </row>
    <row r="701" spans="1:11" ht="24.6">
      <c r="A701" s="332" t="s">
        <v>54</v>
      </c>
      <c r="B701" s="330">
        <f>+B77</f>
        <v>0</v>
      </c>
      <c r="C701" s="330">
        <f t="shared" ref="C701:K701" si="160">+C77</f>
        <v>0</v>
      </c>
      <c r="D701" s="330">
        <f t="shared" si="160"/>
        <v>0</v>
      </c>
      <c r="E701" s="330">
        <f t="shared" si="160"/>
        <v>0</v>
      </c>
      <c r="F701" s="330">
        <f t="shared" si="160"/>
        <v>0</v>
      </c>
      <c r="G701" s="330">
        <f t="shared" si="160"/>
        <v>0</v>
      </c>
      <c r="H701" s="330">
        <f t="shared" si="160"/>
        <v>0</v>
      </c>
      <c r="I701" s="330">
        <f t="shared" si="160"/>
        <v>0</v>
      </c>
      <c r="J701" s="330">
        <f t="shared" si="160"/>
        <v>0</v>
      </c>
      <c r="K701" s="330">
        <f t="shared" si="160"/>
        <v>0</v>
      </c>
    </row>
    <row r="702" spans="1:11" ht="24.6">
      <c r="A702" s="332" t="s">
        <v>55</v>
      </c>
      <c r="B702" s="330"/>
      <c r="C702" s="330"/>
      <c r="D702" s="330"/>
      <c r="E702" s="330"/>
      <c r="F702" s="330"/>
      <c r="G702" s="330"/>
      <c r="H702" s="330"/>
      <c r="I702" s="330"/>
      <c r="J702" s="330"/>
      <c r="K702" s="224"/>
    </row>
    <row r="703" spans="1:11" ht="24.6">
      <c r="A703" s="332" t="s">
        <v>56</v>
      </c>
      <c r="B703" s="330"/>
      <c r="C703" s="330"/>
      <c r="D703" s="330"/>
      <c r="E703" s="330"/>
      <c r="F703" s="330"/>
      <c r="G703" s="330"/>
      <c r="H703" s="330"/>
      <c r="I703" s="330"/>
      <c r="J703" s="330"/>
      <c r="K703" s="224"/>
    </row>
    <row r="704" spans="1:11" ht="24.6">
      <c r="A704" s="332" t="s">
        <v>57</v>
      </c>
      <c r="B704" s="330"/>
      <c r="C704" s="330"/>
      <c r="D704" s="330"/>
      <c r="E704" s="330"/>
      <c r="F704" s="330"/>
      <c r="G704" s="330"/>
      <c r="H704" s="330"/>
      <c r="I704" s="330"/>
      <c r="J704" s="330"/>
      <c r="K704" s="224"/>
    </row>
    <row r="705" spans="1:11" ht="24.6">
      <c r="A705" s="332" t="s">
        <v>58</v>
      </c>
      <c r="B705" s="330"/>
      <c r="C705" s="330"/>
      <c r="D705" s="330"/>
      <c r="E705" s="330"/>
      <c r="F705" s="330"/>
      <c r="G705" s="330"/>
      <c r="H705" s="330"/>
      <c r="I705" s="330"/>
      <c r="J705" s="330"/>
      <c r="K705" s="224"/>
    </row>
    <row r="706" spans="1:11" ht="24.6">
      <c r="A706" s="332" t="s">
        <v>59</v>
      </c>
      <c r="B706" s="330"/>
      <c r="C706" s="330"/>
      <c r="D706" s="330"/>
      <c r="E706" s="330"/>
      <c r="F706" s="330"/>
      <c r="G706" s="330"/>
      <c r="H706" s="330"/>
      <c r="I706" s="330"/>
      <c r="J706" s="330"/>
      <c r="K706" s="224"/>
    </row>
    <row r="707" spans="1:11" ht="24.6">
      <c r="A707" s="332" t="s">
        <v>60</v>
      </c>
      <c r="B707" s="330"/>
      <c r="C707" s="330"/>
      <c r="D707" s="330"/>
      <c r="E707" s="330"/>
      <c r="F707" s="330"/>
      <c r="G707" s="330"/>
      <c r="H707" s="330"/>
      <c r="I707" s="330"/>
      <c r="J707" s="330"/>
      <c r="K707" s="224"/>
    </row>
    <row r="708" spans="1:11" ht="24.6">
      <c r="A708" s="332" t="s">
        <v>61</v>
      </c>
      <c r="B708" s="330"/>
      <c r="C708" s="330"/>
      <c r="D708" s="330"/>
      <c r="E708" s="330"/>
      <c r="F708" s="330"/>
      <c r="G708" s="330"/>
      <c r="H708" s="330"/>
      <c r="I708" s="330"/>
      <c r="J708" s="330"/>
      <c r="K708" s="224"/>
    </row>
    <row r="709" spans="1:11" ht="24.6">
      <c r="A709" s="332" t="s">
        <v>62</v>
      </c>
      <c r="B709" s="330"/>
      <c r="C709" s="330"/>
      <c r="D709" s="330"/>
      <c r="E709" s="330"/>
      <c r="F709" s="330"/>
      <c r="G709" s="330"/>
      <c r="H709" s="330"/>
      <c r="I709" s="330"/>
      <c r="J709" s="330"/>
      <c r="K709" s="224"/>
    </row>
    <row r="710" spans="1:11" ht="24.6">
      <c r="A710" s="332" t="s">
        <v>63</v>
      </c>
      <c r="B710" s="330"/>
      <c r="C710" s="330"/>
      <c r="D710" s="330"/>
      <c r="E710" s="330"/>
      <c r="F710" s="330"/>
      <c r="G710" s="330"/>
      <c r="H710" s="330"/>
      <c r="I710" s="330"/>
      <c r="J710" s="330"/>
      <c r="K710" s="224"/>
    </row>
    <row r="711" spans="1:11" ht="24.6">
      <c r="A711" s="332" t="s">
        <v>64</v>
      </c>
      <c r="B711" s="330"/>
      <c r="C711" s="330"/>
      <c r="D711" s="330"/>
      <c r="E711" s="330"/>
      <c r="F711" s="330"/>
      <c r="G711" s="330"/>
      <c r="H711" s="330"/>
      <c r="I711" s="330"/>
      <c r="J711" s="330"/>
      <c r="K711" s="224"/>
    </row>
    <row r="712" spans="1:11" ht="27.6" thickBot="1">
      <c r="A712" s="333" t="s">
        <v>32</v>
      </c>
      <c r="B712" s="314">
        <f>SUM(B699:B711)</f>
        <v>0</v>
      </c>
      <c r="C712" s="314">
        <f>SUM(C699:C711)</f>
        <v>0</v>
      </c>
      <c r="D712" s="314">
        <f t="shared" ref="D712:G712" si="161">SUM(D699:D711)</f>
        <v>0</v>
      </c>
      <c r="E712" s="314">
        <f t="shared" si="161"/>
        <v>0</v>
      </c>
      <c r="F712" s="314">
        <f t="shared" si="161"/>
        <v>0</v>
      </c>
      <c r="G712" s="314">
        <f t="shared" si="161"/>
        <v>0</v>
      </c>
      <c r="H712" s="314" t="e">
        <f>K712/G712</f>
        <v>#DIV/0!</v>
      </c>
      <c r="I712" s="314">
        <f>SUM(I699:I711)</f>
        <v>0</v>
      </c>
      <c r="J712" s="315">
        <f>SUM(J699:J711)</f>
        <v>0</v>
      </c>
      <c r="K712" s="228">
        <f>SUM(K699:K711)</f>
        <v>0</v>
      </c>
    </row>
    <row r="723" spans="1:11" ht="24.6">
      <c r="A723" s="1265" t="s">
        <v>371</v>
      </c>
      <c r="B723" s="1265"/>
      <c r="C723" s="1265"/>
      <c r="D723" s="1265"/>
      <c r="E723" s="1265"/>
      <c r="F723" s="1265"/>
      <c r="G723" s="1265"/>
      <c r="H723" s="1265"/>
      <c r="I723" s="1265"/>
      <c r="J723" s="293"/>
      <c r="K723" s="293"/>
    </row>
    <row r="724" spans="1:11" ht="24.6">
      <c r="A724" s="1265" t="s">
        <v>319</v>
      </c>
      <c r="B724" s="1265"/>
      <c r="C724" s="1265"/>
      <c r="D724" s="1265"/>
      <c r="E724" s="1265"/>
      <c r="F724" s="1265"/>
      <c r="G724" s="1265"/>
      <c r="H724" s="1265"/>
      <c r="I724" s="1265"/>
      <c r="J724" s="293"/>
      <c r="K724" s="293"/>
    </row>
    <row r="725" spans="1:11" ht="24.6">
      <c r="A725" s="1265" t="s">
        <v>83</v>
      </c>
      <c r="B725" s="1265"/>
      <c r="C725" s="1265"/>
      <c r="D725" s="1265"/>
      <c r="E725" s="1265"/>
      <c r="F725" s="1265"/>
      <c r="G725" s="1265"/>
      <c r="H725" s="1265"/>
      <c r="I725" s="1265"/>
      <c r="J725" s="293"/>
      <c r="K725" s="293"/>
    </row>
    <row r="726" spans="1:11" ht="23.25" customHeight="1">
      <c r="A726" s="1276" t="s">
        <v>319</v>
      </c>
      <c r="B726" s="320"/>
      <c r="C726" s="1279" t="s">
        <v>50</v>
      </c>
      <c r="D726" s="1280"/>
      <c r="E726" s="1280"/>
      <c r="F726" s="1280"/>
      <c r="G726" s="1280"/>
      <c r="H726" s="1281"/>
      <c r="I726" s="320"/>
      <c r="J726" s="322" t="s">
        <v>202</v>
      </c>
      <c r="K726" s="274"/>
    </row>
    <row r="727" spans="1:11" ht="23.25" customHeight="1">
      <c r="A727" s="1277"/>
      <c r="B727" s="323" t="s">
        <v>2</v>
      </c>
      <c r="C727" s="324" t="s">
        <v>5</v>
      </c>
      <c r="D727" s="325" t="s">
        <v>6</v>
      </c>
      <c r="E727" s="325" t="s">
        <v>7</v>
      </c>
      <c r="F727" s="325" t="s">
        <v>8</v>
      </c>
      <c r="G727" s="325" t="s">
        <v>9</v>
      </c>
      <c r="H727" s="325" t="s">
        <v>10</v>
      </c>
      <c r="I727" s="328" t="s">
        <v>11</v>
      </c>
      <c r="J727" s="326" t="s">
        <v>203</v>
      </c>
      <c r="K727" s="326" t="s">
        <v>204</v>
      </c>
    </row>
    <row r="728" spans="1:11" ht="23.25" customHeight="1">
      <c r="A728" s="1277"/>
      <c r="B728" s="323" t="s">
        <v>4</v>
      </c>
      <c r="C728" s="323" t="s">
        <v>13</v>
      </c>
      <c r="D728" s="328" t="s">
        <v>51</v>
      </c>
      <c r="E728" s="328" t="s">
        <v>15</v>
      </c>
      <c r="F728" s="328" t="s">
        <v>16</v>
      </c>
      <c r="G728" s="328" t="s">
        <v>17</v>
      </c>
      <c r="H728" s="328" t="s">
        <v>18</v>
      </c>
      <c r="I728" s="328" t="s">
        <v>19</v>
      </c>
      <c r="J728" s="329"/>
      <c r="K728" s="329"/>
    </row>
    <row r="729" spans="1:11" ht="23.25" customHeight="1">
      <c r="A729" s="1278"/>
      <c r="B729" s="330" t="s">
        <v>12</v>
      </c>
      <c r="C729" s="330" t="s">
        <v>12</v>
      </c>
      <c r="D729" s="224" t="s">
        <v>12</v>
      </c>
      <c r="E729" s="224" t="s">
        <v>12</v>
      </c>
      <c r="F729" s="224" t="s">
        <v>12</v>
      </c>
      <c r="G729" s="224" t="s">
        <v>12</v>
      </c>
      <c r="H729" s="224" t="s">
        <v>20</v>
      </c>
      <c r="I729" s="224" t="s">
        <v>12</v>
      </c>
      <c r="J729" s="331"/>
      <c r="K729" s="329"/>
    </row>
    <row r="730" spans="1:11" ht="24.6">
      <c r="A730" s="332" t="s">
        <v>52</v>
      </c>
      <c r="B730" s="330">
        <f>+B23</f>
        <v>0</v>
      </c>
      <c r="C730" s="330">
        <f t="shared" ref="C730:J730" si="162">+C23</f>
        <v>0</v>
      </c>
      <c r="D730" s="330">
        <f t="shared" si="162"/>
        <v>0</v>
      </c>
      <c r="E730" s="330">
        <f t="shared" si="162"/>
        <v>0</v>
      </c>
      <c r="F730" s="330">
        <f t="shared" si="162"/>
        <v>0</v>
      </c>
      <c r="G730" s="330">
        <f t="shared" si="162"/>
        <v>0</v>
      </c>
      <c r="H730" s="330">
        <f t="shared" si="162"/>
        <v>0</v>
      </c>
      <c r="I730" s="330">
        <f t="shared" si="162"/>
        <v>0</v>
      </c>
      <c r="J730" s="330">
        <f t="shared" si="162"/>
        <v>0</v>
      </c>
      <c r="K730" s="230"/>
    </row>
    <row r="731" spans="1:11" ht="24.6">
      <c r="A731" s="332" t="s">
        <v>53</v>
      </c>
      <c r="B731" s="330"/>
      <c r="C731" s="330"/>
      <c r="D731" s="330"/>
      <c r="E731" s="330"/>
      <c r="F731" s="330"/>
      <c r="G731" s="330"/>
      <c r="H731" s="330"/>
      <c r="I731" s="330"/>
      <c r="J731" s="330"/>
      <c r="K731" s="224"/>
    </row>
    <row r="732" spans="1:11" ht="24.6">
      <c r="A732" s="332" t="s">
        <v>54</v>
      </c>
      <c r="B732" s="330"/>
      <c r="C732" s="330"/>
      <c r="D732" s="330"/>
      <c r="E732" s="330"/>
      <c r="F732" s="330"/>
      <c r="G732" s="330"/>
      <c r="H732" s="330"/>
      <c r="I732" s="330"/>
      <c r="J732" s="330"/>
      <c r="K732" s="230"/>
    </row>
    <row r="733" spans="1:11" ht="24.6">
      <c r="A733" s="332" t="s">
        <v>55</v>
      </c>
      <c r="B733" s="330"/>
      <c r="C733" s="330"/>
      <c r="D733" s="330"/>
      <c r="E733" s="330"/>
      <c r="F733" s="330"/>
      <c r="G733" s="330"/>
      <c r="H733" s="330"/>
      <c r="I733" s="330"/>
      <c r="J733" s="330"/>
      <c r="K733" s="224"/>
    </row>
    <row r="734" spans="1:11" ht="24.6">
      <c r="A734" s="332" t="s">
        <v>56</v>
      </c>
      <c r="B734" s="330"/>
      <c r="C734" s="330"/>
      <c r="D734" s="330"/>
      <c r="E734" s="330"/>
      <c r="F734" s="330"/>
      <c r="G734" s="330"/>
      <c r="H734" s="330"/>
      <c r="I734" s="330"/>
      <c r="J734" s="330"/>
      <c r="K734" s="224"/>
    </row>
    <row r="735" spans="1:11" ht="24.6">
      <c r="A735" s="332" t="s">
        <v>57</v>
      </c>
      <c r="B735" s="330"/>
      <c r="C735" s="330"/>
      <c r="D735" s="330"/>
      <c r="E735" s="330"/>
      <c r="F735" s="330"/>
      <c r="G735" s="330"/>
      <c r="H735" s="330"/>
      <c r="I735" s="330"/>
      <c r="J735" s="330"/>
      <c r="K735" s="224"/>
    </row>
    <row r="736" spans="1:11" ht="24.6">
      <c r="A736" s="332" t="s">
        <v>58</v>
      </c>
      <c r="B736" s="330"/>
      <c r="C736" s="330"/>
      <c r="D736" s="330"/>
      <c r="E736" s="330"/>
      <c r="F736" s="330"/>
      <c r="G736" s="330"/>
      <c r="H736" s="330"/>
      <c r="I736" s="330"/>
      <c r="J736" s="330"/>
      <c r="K736" s="224"/>
    </row>
    <row r="737" spans="1:11" ht="24.6">
      <c r="A737" s="332" t="s">
        <v>59</v>
      </c>
      <c r="B737" s="330"/>
      <c r="C737" s="330"/>
      <c r="D737" s="330"/>
      <c r="E737" s="330"/>
      <c r="F737" s="330"/>
      <c r="G737" s="330"/>
      <c r="H737" s="330"/>
      <c r="I737" s="330"/>
      <c r="J737" s="330"/>
      <c r="K737" s="224"/>
    </row>
    <row r="738" spans="1:11" ht="24.6">
      <c r="A738" s="332" t="s">
        <v>60</v>
      </c>
      <c r="B738" s="330"/>
      <c r="C738" s="330"/>
      <c r="D738" s="330"/>
      <c r="E738" s="330"/>
      <c r="F738" s="330"/>
      <c r="G738" s="330"/>
      <c r="H738" s="330"/>
      <c r="I738" s="330"/>
      <c r="J738" s="330"/>
      <c r="K738" s="224"/>
    </row>
    <row r="739" spans="1:11" ht="24.6">
      <c r="A739" s="332" t="s">
        <v>61</v>
      </c>
      <c r="B739" s="330"/>
      <c r="C739" s="330"/>
      <c r="D739" s="330"/>
      <c r="E739" s="330"/>
      <c r="F739" s="330"/>
      <c r="G739" s="330"/>
      <c r="H739" s="330"/>
      <c r="I739" s="330"/>
      <c r="J739" s="330"/>
      <c r="K739" s="224"/>
    </row>
    <row r="740" spans="1:11" ht="24.6">
      <c r="A740" s="332" t="s">
        <v>62</v>
      </c>
      <c r="B740" s="330"/>
      <c r="C740" s="330"/>
      <c r="D740" s="330"/>
      <c r="E740" s="330"/>
      <c r="F740" s="330"/>
      <c r="G740" s="330"/>
      <c r="H740" s="330"/>
      <c r="I740" s="330"/>
      <c r="J740" s="330"/>
      <c r="K740" s="224"/>
    </row>
    <row r="741" spans="1:11" ht="24.6">
      <c r="A741" s="332" t="s">
        <v>63</v>
      </c>
      <c r="B741" s="330"/>
      <c r="C741" s="330"/>
      <c r="D741" s="330"/>
      <c r="E741" s="330"/>
      <c r="F741" s="330"/>
      <c r="G741" s="330"/>
      <c r="H741" s="330"/>
      <c r="I741" s="330"/>
      <c r="J741" s="330"/>
      <c r="K741" s="224"/>
    </row>
    <row r="742" spans="1:11" ht="24.6">
      <c r="A742" s="332" t="s">
        <v>64</v>
      </c>
      <c r="B742" s="330"/>
      <c r="C742" s="330"/>
      <c r="D742" s="330"/>
      <c r="E742" s="330"/>
      <c r="F742" s="330"/>
      <c r="G742" s="330"/>
      <c r="H742" s="330"/>
      <c r="I742" s="330"/>
      <c r="J742" s="330"/>
      <c r="K742" s="224"/>
    </row>
    <row r="743" spans="1:11" ht="27.6" thickBot="1">
      <c r="A743" s="333" t="s">
        <v>32</v>
      </c>
      <c r="B743" s="314">
        <f>SUM(B730:B742)</f>
        <v>0</v>
      </c>
      <c r="C743" s="314">
        <f>SUM(C730:C742)</f>
        <v>0</v>
      </c>
      <c r="D743" s="314">
        <f t="shared" ref="D743:G743" si="163">SUM(D730:D742)</f>
        <v>0</v>
      </c>
      <c r="E743" s="314">
        <f t="shared" si="163"/>
        <v>0</v>
      </c>
      <c r="F743" s="314">
        <f t="shared" si="163"/>
        <v>0</v>
      </c>
      <c r="G743" s="314">
        <f t="shared" si="163"/>
        <v>0</v>
      </c>
      <c r="H743" s="314" t="e">
        <f>K743/G743</f>
        <v>#DIV/0!</v>
      </c>
      <c r="I743" s="314">
        <f>SUM(I730:I742)</f>
        <v>0</v>
      </c>
      <c r="J743" s="315">
        <f>SUM(J730:J742)</f>
        <v>0</v>
      </c>
      <c r="K743" s="228">
        <f>SUM(K730:K742)</f>
        <v>0</v>
      </c>
    </row>
    <row r="751" spans="1:11" ht="24.6">
      <c r="A751" s="1265" t="s">
        <v>371</v>
      </c>
      <c r="B751" s="1265"/>
      <c r="C751" s="1265"/>
      <c r="D751" s="1265"/>
      <c r="E751" s="1265"/>
      <c r="F751" s="1265"/>
      <c r="G751" s="1265"/>
      <c r="H751" s="1265"/>
      <c r="I751" s="1265"/>
      <c r="J751" s="293"/>
      <c r="K751" s="293"/>
    </row>
    <row r="752" spans="1:11" ht="24.6">
      <c r="A752" s="1265" t="s">
        <v>327</v>
      </c>
      <c r="B752" s="1265"/>
      <c r="C752" s="1265"/>
      <c r="D752" s="1265"/>
      <c r="E752" s="1265"/>
      <c r="F752" s="1265"/>
      <c r="G752" s="1265"/>
      <c r="H752" s="1265"/>
      <c r="I752" s="1265"/>
      <c r="J752" s="293"/>
      <c r="K752" s="293"/>
    </row>
    <row r="753" spans="1:11" ht="24.6">
      <c r="A753" s="1265" t="s">
        <v>83</v>
      </c>
      <c r="B753" s="1265"/>
      <c r="C753" s="1265"/>
      <c r="D753" s="1265"/>
      <c r="E753" s="1265"/>
      <c r="F753" s="1265"/>
      <c r="G753" s="1265"/>
      <c r="H753" s="1265"/>
      <c r="I753" s="1265"/>
      <c r="J753" s="293"/>
      <c r="K753" s="293"/>
    </row>
    <row r="754" spans="1:11" ht="24.6">
      <c r="A754" s="1276" t="s">
        <v>327</v>
      </c>
      <c r="B754" s="320"/>
      <c r="C754" s="1279" t="s">
        <v>50</v>
      </c>
      <c r="D754" s="1280"/>
      <c r="E754" s="1280"/>
      <c r="F754" s="1280"/>
      <c r="G754" s="1280"/>
      <c r="H754" s="1281"/>
      <c r="I754" s="320"/>
      <c r="J754" s="322" t="s">
        <v>202</v>
      </c>
      <c r="K754" s="274"/>
    </row>
    <row r="755" spans="1:11" ht="24.6">
      <c r="A755" s="1277"/>
      <c r="B755" s="323" t="s">
        <v>2</v>
      </c>
      <c r="C755" s="324" t="s">
        <v>5</v>
      </c>
      <c r="D755" s="325" t="s">
        <v>6</v>
      </c>
      <c r="E755" s="325" t="s">
        <v>7</v>
      </c>
      <c r="F755" s="325" t="s">
        <v>8</v>
      </c>
      <c r="G755" s="325" t="s">
        <v>9</v>
      </c>
      <c r="H755" s="325" t="s">
        <v>10</v>
      </c>
      <c r="I755" s="328" t="s">
        <v>11</v>
      </c>
      <c r="J755" s="326" t="s">
        <v>203</v>
      </c>
      <c r="K755" s="326" t="s">
        <v>204</v>
      </c>
    </row>
    <row r="756" spans="1:11" ht="24.6">
      <c r="A756" s="1277"/>
      <c r="B756" s="323" t="s">
        <v>4</v>
      </c>
      <c r="C756" s="323" t="s">
        <v>13</v>
      </c>
      <c r="D756" s="328" t="s">
        <v>51</v>
      </c>
      <c r="E756" s="328" t="s">
        <v>15</v>
      </c>
      <c r="F756" s="328" t="s">
        <v>16</v>
      </c>
      <c r="G756" s="328" t="s">
        <v>17</v>
      </c>
      <c r="H756" s="328" t="s">
        <v>18</v>
      </c>
      <c r="I756" s="328" t="s">
        <v>19</v>
      </c>
      <c r="J756" s="329"/>
      <c r="K756" s="329"/>
    </row>
    <row r="757" spans="1:11" ht="24.6">
      <c r="A757" s="1278"/>
      <c r="B757" s="330" t="s">
        <v>12</v>
      </c>
      <c r="C757" s="330" t="s">
        <v>12</v>
      </c>
      <c r="D757" s="224" t="s">
        <v>12</v>
      </c>
      <c r="E757" s="224" t="s">
        <v>12</v>
      </c>
      <c r="F757" s="224" t="s">
        <v>12</v>
      </c>
      <c r="G757" s="224" t="s">
        <v>12</v>
      </c>
      <c r="H757" s="224" t="s">
        <v>20</v>
      </c>
      <c r="I757" s="224" t="s">
        <v>12</v>
      </c>
      <c r="J757" s="331"/>
      <c r="K757" s="329"/>
    </row>
    <row r="758" spans="1:11" ht="24.6">
      <c r="A758" s="332" t="s">
        <v>52</v>
      </c>
      <c r="B758" s="423">
        <f>+B24</f>
        <v>0</v>
      </c>
      <c r="C758" s="423">
        <f t="shared" ref="C758:J758" si="164">+C24</f>
        <v>0</v>
      </c>
      <c r="D758" s="330">
        <f t="shared" si="164"/>
        <v>0</v>
      </c>
      <c r="E758" s="330">
        <f t="shared" si="164"/>
        <v>0</v>
      </c>
      <c r="F758" s="330">
        <f t="shared" si="164"/>
        <v>0</v>
      </c>
      <c r="G758" s="423">
        <f t="shared" si="164"/>
        <v>0</v>
      </c>
      <c r="H758" s="330">
        <f t="shared" si="164"/>
        <v>0</v>
      </c>
      <c r="I758" s="423">
        <f t="shared" si="164"/>
        <v>0</v>
      </c>
      <c r="J758" s="330">
        <f t="shared" si="164"/>
        <v>0</v>
      </c>
      <c r="K758" s="459">
        <f>+H758*G758</f>
        <v>0</v>
      </c>
    </row>
    <row r="759" spans="1:11" ht="24.6">
      <c r="A759" s="332" t="s">
        <v>53</v>
      </c>
      <c r="B759" s="423">
        <f>+B49</f>
        <v>0</v>
      </c>
      <c r="C759" s="423">
        <f t="shared" ref="C759:J759" si="165">+C49</f>
        <v>0</v>
      </c>
      <c r="D759" s="330">
        <f t="shared" si="165"/>
        <v>0</v>
      </c>
      <c r="E759" s="330">
        <f t="shared" si="165"/>
        <v>0</v>
      </c>
      <c r="F759" s="330">
        <f t="shared" si="165"/>
        <v>0</v>
      </c>
      <c r="G759" s="423">
        <f t="shared" si="165"/>
        <v>0</v>
      </c>
      <c r="H759" s="330">
        <f t="shared" si="165"/>
        <v>0</v>
      </c>
      <c r="I759" s="423">
        <f t="shared" si="165"/>
        <v>0</v>
      </c>
      <c r="J759" s="330">
        <f t="shared" si="165"/>
        <v>0</v>
      </c>
      <c r="K759" s="459">
        <f t="shared" ref="K759:K770" si="166">+H759*G759</f>
        <v>0</v>
      </c>
    </row>
    <row r="760" spans="1:11" ht="24.6">
      <c r="A760" s="332" t="s">
        <v>54</v>
      </c>
      <c r="B760" s="423">
        <f>+B78</f>
        <v>0</v>
      </c>
      <c r="C760" s="423">
        <f t="shared" ref="C760:J760" si="167">+C78</f>
        <v>0</v>
      </c>
      <c r="D760" s="330">
        <f t="shared" si="167"/>
        <v>0</v>
      </c>
      <c r="E760" s="330">
        <f t="shared" si="167"/>
        <v>0</v>
      </c>
      <c r="F760" s="330">
        <f t="shared" si="167"/>
        <v>0</v>
      </c>
      <c r="G760" s="423">
        <f t="shared" si="167"/>
        <v>0</v>
      </c>
      <c r="H760" s="330">
        <f t="shared" si="167"/>
        <v>0</v>
      </c>
      <c r="I760" s="423">
        <f t="shared" si="167"/>
        <v>0</v>
      </c>
      <c r="J760" s="330">
        <f t="shared" si="167"/>
        <v>0</v>
      </c>
      <c r="K760" s="459">
        <f t="shared" si="166"/>
        <v>0</v>
      </c>
    </row>
    <row r="761" spans="1:11" ht="24.6">
      <c r="A761" s="332" t="s">
        <v>55</v>
      </c>
      <c r="B761" s="423">
        <f>+B103</f>
        <v>0</v>
      </c>
      <c r="C761" s="423">
        <f t="shared" ref="C761:J761" si="168">+C103</f>
        <v>0</v>
      </c>
      <c r="D761" s="330">
        <f t="shared" si="168"/>
        <v>0</v>
      </c>
      <c r="E761" s="330">
        <f t="shared" si="168"/>
        <v>0</v>
      </c>
      <c r="F761" s="330">
        <f t="shared" si="168"/>
        <v>0</v>
      </c>
      <c r="G761" s="423">
        <f t="shared" si="168"/>
        <v>0</v>
      </c>
      <c r="H761" s="330">
        <f t="shared" si="168"/>
        <v>0</v>
      </c>
      <c r="I761" s="423">
        <f t="shared" si="168"/>
        <v>0</v>
      </c>
      <c r="J761" s="330">
        <f t="shared" si="168"/>
        <v>0</v>
      </c>
      <c r="K761" s="459">
        <f t="shared" si="166"/>
        <v>0</v>
      </c>
    </row>
    <row r="762" spans="1:11" ht="24.6">
      <c r="A762" s="332" t="s">
        <v>56</v>
      </c>
      <c r="B762" s="423">
        <f>+B128</f>
        <v>0</v>
      </c>
      <c r="C762" s="423">
        <f t="shared" ref="C762:J762" si="169">+C128</f>
        <v>0</v>
      </c>
      <c r="D762" s="330">
        <f t="shared" si="169"/>
        <v>0</v>
      </c>
      <c r="E762" s="330">
        <f t="shared" si="169"/>
        <v>0</v>
      </c>
      <c r="F762" s="330">
        <f t="shared" si="169"/>
        <v>0</v>
      </c>
      <c r="G762" s="423">
        <f t="shared" si="169"/>
        <v>0</v>
      </c>
      <c r="H762" s="330">
        <f t="shared" si="169"/>
        <v>0</v>
      </c>
      <c r="I762" s="423">
        <f t="shared" si="169"/>
        <v>0</v>
      </c>
      <c r="J762" s="330">
        <f t="shared" si="169"/>
        <v>0</v>
      </c>
      <c r="K762" s="459">
        <f t="shared" si="166"/>
        <v>0</v>
      </c>
    </row>
    <row r="763" spans="1:11" ht="24.6">
      <c r="A763" s="332" t="s">
        <v>57</v>
      </c>
      <c r="B763" s="423">
        <f>+B153</f>
        <v>0</v>
      </c>
      <c r="C763" s="423">
        <f t="shared" ref="C763:J763" si="170">+C153</f>
        <v>0</v>
      </c>
      <c r="D763" s="330">
        <f t="shared" si="170"/>
        <v>0</v>
      </c>
      <c r="E763" s="330">
        <f t="shared" si="170"/>
        <v>0</v>
      </c>
      <c r="F763" s="330">
        <f t="shared" si="170"/>
        <v>0</v>
      </c>
      <c r="G763" s="423">
        <f t="shared" si="170"/>
        <v>0</v>
      </c>
      <c r="H763" s="330">
        <f t="shared" si="170"/>
        <v>0</v>
      </c>
      <c r="I763" s="423">
        <f t="shared" si="170"/>
        <v>0</v>
      </c>
      <c r="J763" s="330">
        <f t="shared" si="170"/>
        <v>0</v>
      </c>
      <c r="K763" s="459">
        <f t="shared" si="166"/>
        <v>0</v>
      </c>
    </row>
    <row r="764" spans="1:11" ht="24.6">
      <c r="A764" s="332" t="s">
        <v>58</v>
      </c>
      <c r="B764" s="423">
        <f>+B179</f>
        <v>0</v>
      </c>
      <c r="C764" s="423">
        <f t="shared" ref="C764:J764" si="171">+C179</f>
        <v>0</v>
      </c>
      <c r="D764" s="330">
        <f t="shared" si="171"/>
        <v>0</v>
      </c>
      <c r="E764" s="330">
        <f t="shared" si="171"/>
        <v>0</v>
      </c>
      <c r="F764" s="330">
        <f t="shared" si="171"/>
        <v>0</v>
      </c>
      <c r="G764" s="423">
        <f t="shared" si="171"/>
        <v>0</v>
      </c>
      <c r="H764" s="330">
        <f t="shared" si="171"/>
        <v>0</v>
      </c>
      <c r="I764" s="423">
        <f t="shared" si="171"/>
        <v>0</v>
      </c>
      <c r="J764" s="330">
        <f t="shared" si="171"/>
        <v>0</v>
      </c>
      <c r="K764" s="459">
        <f t="shared" si="166"/>
        <v>0</v>
      </c>
    </row>
    <row r="765" spans="1:11" ht="24.6">
      <c r="A765" s="332" t="s">
        <v>59</v>
      </c>
      <c r="B765" s="423">
        <f>+B204</f>
        <v>0</v>
      </c>
      <c r="C765" s="423">
        <f t="shared" ref="C765:J765" si="172">+C204</f>
        <v>0</v>
      </c>
      <c r="D765" s="330">
        <f t="shared" si="172"/>
        <v>0</v>
      </c>
      <c r="E765" s="330">
        <f t="shared" si="172"/>
        <v>0</v>
      </c>
      <c r="F765" s="330">
        <f t="shared" si="172"/>
        <v>0</v>
      </c>
      <c r="G765" s="423">
        <f t="shared" si="172"/>
        <v>0</v>
      </c>
      <c r="H765" s="330">
        <f t="shared" si="172"/>
        <v>0</v>
      </c>
      <c r="I765" s="423">
        <f t="shared" si="172"/>
        <v>0</v>
      </c>
      <c r="J765" s="330">
        <f t="shared" si="172"/>
        <v>0</v>
      </c>
      <c r="K765" s="459">
        <f t="shared" si="166"/>
        <v>0</v>
      </c>
    </row>
    <row r="766" spans="1:11" ht="24.6">
      <c r="A766" s="332" t="s">
        <v>60</v>
      </c>
      <c r="B766" s="423">
        <f>+B229</f>
        <v>0</v>
      </c>
      <c r="C766" s="423">
        <f t="shared" ref="C766:J766" si="173">+C229</f>
        <v>0</v>
      </c>
      <c r="D766" s="330">
        <f t="shared" si="173"/>
        <v>0</v>
      </c>
      <c r="E766" s="330">
        <f t="shared" si="173"/>
        <v>0</v>
      </c>
      <c r="F766" s="330">
        <f t="shared" si="173"/>
        <v>0</v>
      </c>
      <c r="G766" s="423">
        <f t="shared" si="173"/>
        <v>0</v>
      </c>
      <c r="H766" s="330">
        <f t="shared" si="173"/>
        <v>0</v>
      </c>
      <c r="I766" s="423">
        <f t="shared" si="173"/>
        <v>0</v>
      </c>
      <c r="J766" s="330">
        <f t="shared" si="173"/>
        <v>0</v>
      </c>
      <c r="K766" s="459">
        <f t="shared" si="166"/>
        <v>0</v>
      </c>
    </row>
    <row r="767" spans="1:11" ht="24.6">
      <c r="A767" s="332" t="s">
        <v>61</v>
      </c>
      <c r="B767" s="423">
        <f>+B254</f>
        <v>0</v>
      </c>
      <c r="C767" s="423">
        <f t="shared" ref="C767:J767" si="174">+C254</f>
        <v>0</v>
      </c>
      <c r="D767" s="330">
        <f t="shared" si="174"/>
        <v>0</v>
      </c>
      <c r="E767" s="330">
        <f t="shared" si="174"/>
        <v>0</v>
      </c>
      <c r="F767" s="330">
        <f t="shared" si="174"/>
        <v>0</v>
      </c>
      <c r="G767" s="423">
        <f t="shared" si="174"/>
        <v>0</v>
      </c>
      <c r="H767" s="330">
        <f t="shared" si="174"/>
        <v>0</v>
      </c>
      <c r="I767" s="423">
        <f t="shared" si="174"/>
        <v>0</v>
      </c>
      <c r="J767" s="330">
        <f t="shared" si="174"/>
        <v>0</v>
      </c>
      <c r="K767" s="459">
        <f t="shared" si="166"/>
        <v>0</v>
      </c>
    </row>
    <row r="768" spans="1:11" ht="24.6">
      <c r="A768" s="332" t="s">
        <v>62</v>
      </c>
      <c r="B768" s="423">
        <f>+B279</f>
        <v>0</v>
      </c>
      <c r="C768" s="423">
        <f t="shared" ref="C768:J768" si="175">+C279</f>
        <v>0</v>
      </c>
      <c r="D768" s="330">
        <f t="shared" si="175"/>
        <v>0</v>
      </c>
      <c r="E768" s="330">
        <f t="shared" si="175"/>
        <v>0</v>
      </c>
      <c r="F768" s="330">
        <f t="shared" si="175"/>
        <v>0</v>
      </c>
      <c r="G768" s="423">
        <f t="shared" si="175"/>
        <v>0</v>
      </c>
      <c r="H768" s="330">
        <f t="shared" si="175"/>
        <v>0</v>
      </c>
      <c r="I768" s="423">
        <f t="shared" si="175"/>
        <v>0</v>
      </c>
      <c r="J768" s="330">
        <f t="shared" si="175"/>
        <v>0</v>
      </c>
      <c r="K768" s="459">
        <f t="shared" si="166"/>
        <v>0</v>
      </c>
    </row>
    <row r="769" spans="1:11" ht="24.6">
      <c r="A769" s="332" t="s">
        <v>63</v>
      </c>
      <c r="B769" s="423">
        <f>+B304</f>
        <v>0</v>
      </c>
      <c r="C769" s="423">
        <f t="shared" ref="C769:J769" si="176">+C304</f>
        <v>0</v>
      </c>
      <c r="D769" s="330">
        <f t="shared" si="176"/>
        <v>0</v>
      </c>
      <c r="E769" s="330">
        <f t="shared" si="176"/>
        <v>0</v>
      </c>
      <c r="F769" s="330">
        <f t="shared" si="176"/>
        <v>0</v>
      </c>
      <c r="G769" s="423">
        <f t="shared" si="176"/>
        <v>0</v>
      </c>
      <c r="H769" s="330">
        <f t="shared" si="176"/>
        <v>0</v>
      </c>
      <c r="I769" s="423">
        <f t="shared" si="176"/>
        <v>0</v>
      </c>
      <c r="J769" s="330">
        <f t="shared" si="176"/>
        <v>0</v>
      </c>
      <c r="K769" s="459">
        <f t="shared" si="166"/>
        <v>0</v>
      </c>
    </row>
    <row r="770" spans="1:11" ht="24.6">
      <c r="A770" s="332" t="s">
        <v>64</v>
      </c>
      <c r="B770" s="423">
        <f>+B329</f>
        <v>0</v>
      </c>
      <c r="C770" s="423">
        <f t="shared" ref="C770:J770" si="177">+C329</f>
        <v>0</v>
      </c>
      <c r="D770" s="330">
        <f t="shared" si="177"/>
        <v>0</v>
      </c>
      <c r="E770" s="330">
        <f t="shared" si="177"/>
        <v>0</v>
      </c>
      <c r="F770" s="330">
        <f t="shared" si="177"/>
        <v>0</v>
      </c>
      <c r="G770" s="423">
        <f t="shared" si="177"/>
        <v>0</v>
      </c>
      <c r="H770" s="330">
        <f t="shared" si="177"/>
        <v>0</v>
      </c>
      <c r="I770" s="423">
        <f t="shared" si="177"/>
        <v>0</v>
      </c>
      <c r="J770" s="330">
        <f t="shared" si="177"/>
        <v>0</v>
      </c>
      <c r="K770" s="459">
        <f t="shared" si="166"/>
        <v>0</v>
      </c>
    </row>
    <row r="771" spans="1:11" ht="27.6" thickBot="1">
      <c r="A771" s="333" t="s">
        <v>32</v>
      </c>
      <c r="B771" s="314">
        <f>SUM(B758:B770)</f>
        <v>0</v>
      </c>
      <c r="C771" s="314">
        <f>SUM(C758:C770)</f>
        <v>0</v>
      </c>
      <c r="D771" s="314">
        <f t="shared" ref="D771:G771" si="178">SUM(D758:D770)</f>
        <v>0</v>
      </c>
      <c r="E771" s="314">
        <f t="shared" si="178"/>
        <v>0</v>
      </c>
      <c r="F771" s="314">
        <f t="shared" si="178"/>
        <v>0</v>
      </c>
      <c r="G771" s="314">
        <f t="shared" si="178"/>
        <v>0</v>
      </c>
      <c r="H771" s="314" t="e">
        <f>K771/G771</f>
        <v>#DIV/0!</v>
      </c>
      <c r="I771" s="314">
        <f>SUM(I758:I770)</f>
        <v>0</v>
      </c>
      <c r="J771" s="315">
        <f>SUM(J758:J770)</f>
        <v>0</v>
      </c>
      <c r="K771" s="228">
        <f>SUM(K758:K770)</f>
        <v>0</v>
      </c>
    </row>
    <row r="779" spans="1:11" ht="24.6">
      <c r="A779" s="1265" t="s">
        <v>371</v>
      </c>
      <c r="B779" s="1265"/>
      <c r="C779" s="1265"/>
      <c r="D779" s="1265"/>
      <c r="E779" s="1265"/>
      <c r="F779" s="1265"/>
      <c r="G779" s="1265"/>
      <c r="H779" s="1265"/>
      <c r="I779" s="1265"/>
      <c r="J779" s="293"/>
      <c r="K779" s="293"/>
    </row>
    <row r="780" spans="1:11" ht="24.6">
      <c r="A780" s="1265" t="s">
        <v>331</v>
      </c>
      <c r="B780" s="1265"/>
      <c r="C780" s="1265"/>
      <c r="D780" s="1265"/>
      <c r="E780" s="1265"/>
      <c r="F780" s="1265"/>
      <c r="G780" s="1265"/>
      <c r="H780" s="1265"/>
      <c r="I780" s="1265"/>
      <c r="J780" s="293"/>
      <c r="K780" s="293"/>
    </row>
    <row r="781" spans="1:11" ht="24.6">
      <c r="A781" s="1265" t="s">
        <v>83</v>
      </c>
      <c r="B781" s="1265"/>
      <c r="C781" s="1265"/>
      <c r="D781" s="1265"/>
      <c r="E781" s="1265"/>
      <c r="F781" s="1265"/>
      <c r="G781" s="1265"/>
      <c r="H781" s="1265"/>
      <c r="I781" s="1265"/>
      <c r="J781" s="293"/>
      <c r="K781" s="293"/>
    </row>
    <row r="782" spans="1:11" ht="24" customHeight="1">
      <c r="A782" s="1276" t="s">
        <v>331</v>
      </c>
      <c r="B782" s="320"/>
      <c r="C782" s="1279" t="s">
        <v>50</v>
      </c>
      <c r="D782" s="1280"/>
      <c r="E782" s="1280"/>
      <c r="F782" s="1280"/>
      <c r="G782" s="1280"/>
      <c r="H782" s="1281"/>
      <c r="I782" s="320"/>
      <c r="J782" s="322" t="s">
        <v>202</v>
      </c>
      <c r="K782" s="274"/>
    </row>
    <row r="783" spans="1:11" ht="24" customHeight="1">
      <c r="A783" s="1277"/>
      <c r="B783" s="323" t="s">
        <v>2</v>
      </c>
      <c r="C783" s="324" t="s">
        <v>5</v>
      </c>
      <c r="D783" s="325" t="s">
        <v>6</v>
      </c>
      <c r="E783" s="325" t="s">
        <v>7</v>
      </c>
      <c r="F783" s="325" t="s">
        <v>8</v>
      </c>
      <c r="G783" s="325" t="s">
        <v>9</v>
      </c>
      <c r="H783" s="325" t="s">
        <v>10</v>
      </c>
      <c r="I783" s="328" t="s">
        <v>11</v>
      </c>
      <c r="J783" s="326" t="s">
        <v>203</v>
      </c>
      <c r="K783" s="326" t="s">
        <v>204</v>
      </c>
    </row>
    <row r="784" spans="1:11" ht="24" customHeight="1">
      <c r="A784" s="1277"/>
      <c r="B784" s="323" t="s">
        <v>4</v>
      </c>
      <c r="C784" s="323" t="s">
        <v>13</v>
      </c>
      <c r="D784" s="328" t="s">
        <v>51</v>
      </c>
      <c r="E784" s="328" t="s">
        <v>15</v>
      </c>
      <c r="F784" s="328" t="s">
        <v>16</v>
      </c>
      <c r="G784" s="328" t="s">
        <v>17</v>
      </c>
      <c r="H784" s="328" t="s">
        <v>18</v>
      </c>
      <c r="I784" s="328" t="s">
        <v>19</v>
      </c>
      <c r="J784" s="329"/>
      <c r="K784" s="329"/>
    </row>
    <row r="785" spans="1:11" ht="24" customHeight="1">
      <c r="A785" s="1278"/>
      <c r="B785" s="330" t="s">
        <v>12</v>
      </c>
      <c r="C785" s="330" t="s">
        <v>12</v>
      </c>
      <c r="D785" s="224" t="s">
        <v>12</v>
      </c>
      <c r="E785" s="224" t="s">
        <v>12</v>
      </c>
      <c r="F785" s="224" t="s">
        <v>12</v>
      </c>
      <c r="G785" s="224" t="s">
        <v>12</v>
      </c>
      <c r="H785" s="224" t="s">
        <v>20</v>
      </c>
      <c r="I785" s="224" t="s">
        <v>12</v>
      </c>
      <c r="J785" s="331"/>
      <c r="K785" s="329"/>
    </row>
    <row r="786" spans="1:11" ht="24.6">
      <c r="A786" s="332" t="s">
        <v>52</v>
      </c>
      <c r="B786" s="330"/>
      <c r="C786" s="330"/>
      <c r="D786" s="330"/>
      <c r="E786" s="330"/>
      <c r="F786" s="330"/>
      <c r="G786" s="330"/>
      <c r="H786" s="330"/>
      <c r="I786" s="330"/>
      <c r="J786" s="330"/>
      <c r="K786" s="230"/>
    </row>
    <row r="787" spans="1:11" ht="24.6">
      <c r="A787" s="332" t="s">
        <v>53</v>
      </c>
      <c r="B787" s="330">
        <f>+B50</f>
        <v>4</v>
      </c>
      <c r="C787" s="330">
        <f t="shared" ref="C787:J787" si="179">+C50</f>
        <v>0</v>
      </c>
      <c r="D787" s="330">
        <f t="shared" si="179"/>
        <v>0</v>
      </c>
      <c r="E787" s="330">
        <f t="shared" si="179"/>
        <v>0</v>
      </c>
      <c r="F787" s="330">
        <f t="shared" si="179"/>
        <v>0</v>
      </c>
      <c r="G787" s="330">
        <f t="shared" si="179"/>
        <v>0</v>
      </c>
      <c r="H787" s="330">
        <f t="shared" si="179"/>
        <v>0</v>
      </c>
      <c r="I787" s="330">
        <f t="shared" si="179"/>
        <v>4</v>
      </c>
      <c r="J787" s="330">
        <f t="shared" si="179"/>
        <v>1</v>
      </c>
      <c r="K787" s="224">
        <v>480</v>
      </c>
    </row>
    <row r="788" spans="1:11" ht="24.6">
      <c r="A788" s="332" t="s">
        <v>54</v>
      </c>
      <c r="B788" s="330"/>
      <c r="C788" s="330"/>
      <c r="D788" s="330"/>
      <c r="E788" s="330"/>
      <c r="F788" s="330"/>
      <c r="G788" s="330"/>
      <c r="H788" s="330"/>
      <c r="I788" s="330"/>
      <c r="J788" s="330"/>
      <c r="K788" s="230"/>
    </row>
    <row r="789" spans="1:11" ht="24.6">
      <c r="A789" s="332" t="s">
        <v>55</v>
      </c>
      <c r="B789" s="330"/>
      <c r="C789" s="330"/>
      <c r="D789" s="330"/>
      <c r="E789" s="330"/>
      <c r="F789" s="330"/>
      <c r="G789" s="330"/>
      <c r="H789" s="330"/>
      <c r="I789" s="330"/>
      <c r="J789" s="330"/>
      <c r="K789" s="224"/>
    </row>
    <row r="790" spans="1:11" ht="24.6">
      <c r="A790" s="332" t="s">
        <v>56</v>
      </c>
      <c r="B790" s="330"/>
      <c r="C790" s="330"/>
      <c r="D790" s="330"/>
      <c r="E790" s="330"/>
      <c r="F790" s="330"/>
      <c r="G790" s="330"/>
      <c r="H790" s="330"/>
      <c r="I790" s="330"/>
      <c r="J790" s="330"/>
      <c r="K790" s="224"/>
    </row>
    <row r="791" spans="1:11" ht="24.6">
      <c r="A791" s="332" t="s">
        <v>57</v>
      </c>
      <c r="B791" s="330"/>
      <c r="C791" s="330"/>
      <c r="D791" s="330"/>
      <c r="E791" s="330"/>
      <c r="F791" s="330"/>
      <c r="G791" s="330"/>
      <c r="H791" s="330"/>
      <c r="I791" s="330"/>
      <c r="J791" s="330"/>
      <c r="K791" s="224"/>
    </row>
    <row r="792" spans="1:11" ht="24.6">
      <c r="A792" s="332" t="s">
        <v>58</v>
      </c>
      <c r="B792" s="330"/>
      <c r="C792" s="330"/>
      <c r="D792" s="330"/>
      <c r="E792" s="330"/>
      <c r="F792" s="330"/>
      <c r="G792" s="330"/>
      <c r="H792" s="330"/>
      <c r="I792" s="330"/>
      <c r="J792" s="330"/>
      <c r="K792" s="224"/>
    </row>
    <row r="793" spans="1:11" ht="24.6">
      <c r="A793" s="332" t="s">
        <v>59</v>
      </c>
      <c r="B793" s="330"/>
      <c r="C793" s="330"/>
      <c r="D793" s="330"/>
      <c r="E793" s="330"/>
      <c r="F793" s="330"/>
      <c r="G793" s="330"/>
      <c r="H793" s="330"/>
      <c r="I793" s="330"/>
      <c r="J793" s="330"/>
      <c r="K793" s="224"/>
    </row>
    <row r="794" spans="1:11" ht="24.6">
      <c r="A794" s="332" t="s">
        <v>60</v>
      </c>
      <c r="B794" s="330"/>
      <c r="C794" s="330"/>
      <c r="D794" s="330"/>
      <c r="E794" s="330"/>
      <c r="F794" s="330"/>
      <c r="G794" s="330"/>
      <c r="H794" s="330"/>
      <c r="I794" s="330"/>
      <c r="J794" s="330"/>
      <c r="K794" s="224"/>
    </row>
    <row r="795" spans="1:11" ht="24.6">
      <c r="A795" s="332" t="s">
        <v>61</v>
      </c>
      <c r="B795" s="330"/>
      <c r="C795" s="330"/>
      <c r="D795" s="330"/>
      <c r="E795" s="330"/>
      <c r="F795" s="330"/>
      <c r="G795" s="330"/>
      <c r="H795" s="330"/>
      <c r="I795" s="330"/>
      <c r="J795" s="330"/>
      <c r="K795" s="224"/>
    </row>
    <row r="796" spans="1:11" ht="24.6">
      <c r="A796" s="332" t="s">
        <v>62</v>
      </c>
      <c r="B796" s="330"/>
      <c r="C796" s="330"/>
      <c r="D796" s="330"/>
      <c r="E796" s="330"/>
      <c r="F796" s="330"/>
      <c r="G796" s="330"/>
      <c r="H796" s="330"/>
      <c r="I796" s="330"/>
      <c r="J796" s="330"/>
      <c r="K796" s="224"/>
    </row>
    <row r="797" spans="1:11" ht="24.6">
      <c r="A797" s="332" t="s">
        <v>63</v>
      </c>
      <c r="B797" s="330"/>
      <c r="C797" s="330"/>
      <c r="D797" s="330"/>
      <c r="E797" s="330"/>
      <c r="F797" s="330"/>
      <c r="G797" s="330"/>
      <c r="H797" s="330"/>
      <c r="I797" s="330"/>
      <c r="J797" s="330"/>
      <c r="K797" s="224"/>
    </row>
    <row r="798" spans="1:11" ht="24.6">
      <c r="A798" s="332" t="s">
        <v>64</v>
      </c>
      <c r="B798" s="330"/>
      <c r="C798" s="330"/>
      <c r="D798" s="330"/>
      <c r="E798" s="330"/>
      <c r="F798" s="330"/>
      <c r="G798" s="330"/>
      <c r="H798" s="330"/>
      <c r="I798" s="330"/>
      <c r="J798" s="330"/>
      <c r="K798" s="224"/>
    </row>
    <row r="799" spans="1:11" ht="27.6" thickBot="1">
      <c r="A799" s="333" t="s">
        <v>32</v>
      </c>
      <c r="B799" s="314">
        <f>SUM(B786:B798)</f>
        <v>4</v>
      </c>
      <c r="C799" s="314">
        <f>SUM(C786:C798)</f>
        <v>0</v>
      </c>
      <c r="D799" s="314">
        <f t="shared" ref="D799:G799" si="180">SUM(D786:D798)</f>
        <v>0</v>
      </c>
      <c r="E799" s="314">
        <f t="shared" si="180"/>
        <v>0</v>
      </c>
      <c r="F799" s="314">
        <f t="shared" si="180"/>
        <v>0</v>
      </c>
      <c r="G799" s="314">
        <f t="shared" si="180"/>
        <v>0</v>
      </c>
      <c r="H799" s="314" t="e">
        <f>K799/G799</f>
        <v>#DIV/0!</v>
      </c>
      <c r="I799" s="314">
        <f>SUM(I786:I798)</f>
        <v>4</v>
      </c>
      <c r="J799" s="315">
        <f>SUM(J786:J798)</f>
        <v>1</v>
      </c>
      <c r="K799" s="228">
        <f>SUM(K786:K798)</f>
        <v>480</v>
      </c>
    </row>
  </sheetData>
  <mergeCells count="137">
    <mergeCell ref="C134:H134"/>
    <mergeCell ref="A182:I182"/>
    <mergeCell ref="A258:I258"/>
    <mergeCell ref="A259:I259"/>
    <mergeCell ref="C260:H260"/>
    <mergeCell ref="A358:I358"/>
    <mergeCell ref="A359:I359"/>
    <mergeCell ref="A360:I360"/>
    <mergeCell ref="A307:I307"/>
    <mergeCell ref="A308:I308"/>
    <mergeCell ref="A309:I309"/>
    <mergeCell ref="C310:H310"/>
    <mergeCell ref="A332:I332"/>
    <mergeCell ref="A333:I333"/>
    <mergeCell ref="A334:I334"/>
    <mergeCell ref="A335:A338"/>
    <mergeCell ref="A158:I158"/>
    <mergeCell ref="C159:H159"/>
    <mergeCell ref="A183:I183"/>
    <mergeCell ref="C335:H335"/>
    <mergeCell ref="C56:H56"/>
    <mergeCell ref="A416:I416"/>
    <mergeCell ref="A417:I417"/>
    <mergeCell ref="A385:I385"/>
    <mergeCell ref="C387:H387"/>
    <mergeCell ref="A415:I415"/>
    <mergeCell ref="A386:I386"/>
    <mergeCell ref="A107:I107"/>
    <mergeCell ref="A132:I132"/>
    <mergeCell ref="A133:I133"/>
    <mergeCell ref="A232:I232"/>
    <mergeCell ref="A282:I282"/>
    <mergeCell ref="A283:I283"/>
    <mergeCell ref="A284:I284"/>
    <mergeCell ref="C285:H285"/>
    <mergeCell ref="A257:I257"/>
    <mergeCell ref="A83:I83"/>
    <mergeCell ref="C84:H84"/>
    <mergeCell ref="C109:H109"/>
    <mergeCell ref="A131:I131"/>
    <mergeCell ref="A156:I156"/>
    <mergeCell ref="A108:I108"/>
    <mergeCell ref="A361:A364"/>
    <mergeCell ref="C361:H361"/>
    <mergeCell ref="C418:H418"/>
    <mergeCell ref="A387:A390"/>
    <mergeCell ref="A444:I444"/>
    <mergeCell ref="A445:A448"/>
    <mergeCell ref="C445:H445"/>
    <mergeCell ref="A501:I501"/>
    <mergeCell ref="A504:A507"/>
    <mergeCell ref="A502:I502"/>
    <mergeCell ref="A477:I477"/>
    <mergeCell ref="A478:A481"/>
    <mergeCell ref="C478:H478"/>
    <mergeCell ref="A1:I1"/>
    <mergeCell ref="A2:I2"/>
    <mergeCell ref="A3:I3"/>
    <mergeCell ref="C4:H4"/>
    <mergeCell ref="A81:I81"/>
    <mergeCell ref="A233:I233"/>
    <mergeCell ref="A234:I234"/>
    <mergeCell ref="C235:H235"/>
    <mergeCell ref="A82:I82"/>
    <mergeCell ref="A106:I106"/>
    <mergeCell ref="A207:I207"/>
    <mergeCell ref="A208:I208"/>
    <mergeCell ref="A209:I209"/>
    <mergeCell ref="C210:H210"/>
    <mergeCell ref="A184:I184"/>
    <mergeCell ref="A53:I53"/>
    <mergeCell ref="A54:I54"/>
    <mergeCell ref="A55:I55"/>
    <mergeCell ref="A27:I27"/>
    <mergeCell ref="A28:I28"/>
    <mergeCell ref="A29:I29"/>
    <mergeCell ref="C30:H30"/>
    <mergeCell ref="C185:H185"/>
    <mergeCell ref="A157:I157"/>
    <mergeCell ref="A636:I636"/>
    <mergeCell ref="A637:I637"/>
    <mergeCell ref="A384:I384"/>
    <mergeCell ref="A531:A534"/>
    <mergeCell ref="A584:I584"/>
    <mergeCell ref="A663:I663"/>
    <mergeCell ref="A664:I664"/>
    <mergeCell ref="A665:I665"/>
    <mergeCell ref="A529:I529"/>
    <mergeCell ref="A530:I530"/>
    <mergeCell ref="C504:H504"/>
    <mergeCell ref="A503:I503"/>
    <mergeCell ref="A585:A588"/>
    <mergeCell ref="C585:H585"/>
    <mergeCell ref="A638:A641"/>
    <mergeCell ref="C638:H638"/>
    <mergeCell ref="A635:I635"/>
    <mergeCell ref="A556:I556"/>
    <mergeCell ref="A475:I475"/>
    <mergeCell ref="A476:I476"/>
    <mergeCell ref="A442:I442"/>
    <mergeCell ref="A443:I443"/>
    <mergeCell ref="A528:I528"/>
    <mergeCell ref="A418:A421"/>
    <mergeCell ref="A723:I723"/>
    <mergeCell ref="A724:I724"/>
    <mergeCell ref="A725:I725"/>
    <mergeCell ref="A726:A729"/>
    <mergeCell ref="C726:H726"/>
    <mergeCell ref="C531:H531"/>
    <mergeCell ref="A557:I557"/>
    <mergeCell ref="A694:I694"/>
    <mergeCell ref="A695:A698"/>
    <mergeCell ref="C695:H695"/>
    <mergeCell ref="A609:I609"/>
    <mergeCell ref="A610:A613"/>
    <mergeCell ref="C610:H610"/>
    <mergeCell ref="A559:A562"/>
    <mergeCell ref="C559:H559"/>
    <mergeCell ref="A607:I607"/>
    <mergeCell ref="A608:I608"/>
    <mergeCell ref="A558:I558"/>
    <mergeCell ref="A582:I582"/>
    <mergeCell ref="A583:I583"/>
    <mergeCell ref="A692:I692"/>
    <mergeCell ref="A693:I693"/>
    <mergeCell ref="A666:A669"/>
    <mergeCell ref="C666:H666"/>
    <mergeCell ref="A780:I780"/>
    <mergeCell ref="A781:I781"/>
    <mergeCell ref="A782:A785"/>
    <mergeCell ref="C782:H782"/>
    <mergeCell ref="A751:I751"/>
    <mergeCell ref="A752:I752"/>
    <mergeCell ref="A753:I753"/>
    <mergeCell ref="A754:A757"/>
    <mergeCell ref="C754:H754"/>
    <mergeCell ref="A779:I779"/>
  </mergeCells>
  <phoneticPr fontId="8" type="noConversion"/>
  <pageMargins left="0.25" right="0.25" top="0.75" bottom="0.75" header="0.3" footer="0.3"/>
  <pageSetup paperSize="9" scale="96" fitToHeight="0" orientation="landscape" verticalDpi="0" r:id="rId1"/>
  <headerFooter alignWithMargins="0"/>
  <rowBreaks count="3" manualBreakCount="3">
    <brk id="341" max="10" man="1"/>
    <brk id="357" max="16383" man="1"/>
    <brk id="37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72"/>
  <sheetViews>
    <sheetView topLeftCell="A221" zoomScale="70" zoomScaleNormal="70" workbookViewId="0">
      <selection activeCell="B672" sqref="B672:K672"/>
    </sheetView>
  </sheetViews>
  <sheetFormatPr defaultColWidth="9.109375" defaultRowHeight="15.6"/>
  <cols>
    <col min="1" max="1" width="19" style="237" customWidth="1"/>
    <col min="2" max="2" width="14.6640625" style="237" bestFit="1" customWidth="1"/>
    <col min="3" max="3" width="14.109375" style="237" bestFit="1" customWidth="1"/>
    <col min="4" max="4" width="10.6640625" style="237" bestFit="1" customWidth="1"/>
    <col min="5" max="5" width="14" style="237" customWidth="1"/>
    <col min="6" max="6" width="13.109375" style="237" bestFit="1" customWidth="1"/>
    <col min="7" max="7" width="12.33203125" style="237" bestFit="1" customWidth="1"/>
    <col min="8" max="8" width="11.109375" style="237" bestFit="1" customWidth="1"/>
    <col min="9" max="9" width="13.6640625" style="237" customWidth="1"/>
    <col min="10" max="10" width="14.88671875" style="237" customWidth="1"/>
    <col min="11" max="11" width="14" style="237" customWidth="1"/>
    <col min="12" max="12" width="14.109375" style="237" bestFit="1" customWidth="1"/>
    <col min="13" max="16384" width="9.109375" style="237"/>
  </cols>
  <sheetData>
    <row r="1" spans="1:11" ht="24.6">
      <c r="A1" s="1267" t="s">
        <v>370</v>
      </c>
      <c r="B1" s="1267"/>
      <c r="C1" s="1267"/>
      <c r="D1" s="1267"/>
      <c r="E1" s="1267"/>
      <c r="F1" s="1267"/>
      <c r="G1" s="1267"/>
      <c r="H1" s="1267"/>
      <c r="I1" s="1267"/>
      <c r="J1" s="236"/>
    </row>
    <row r="2" spans="1:11" ht="24.6">
      <c r="A2" s="1267" t="s">
        <v>374</v>
      </c>
      <c r="B2" s="1267"/>
      <c r="C2" s="1267"/>
      <c r="D2" s="1267"/>
      <c r="E2" s="1267"/>
      <c r="F2" s="1267"/>
      <c r="G2" s="1267"/>
      <c r="H2" s="1267"/>
      <c r="I2" s="1267"/>
      <c r="J2" s="236"/>
    </row>
    <row r="3" spans="1:11" ht="24.6">
      <c r="A3" s="1268" t="s">
        <v>84</v>
      </c>
      <c r="B3" s="1268"/>
      <c r="C3" s="1268"/>
      <c r="D3" s="1268"/>
      <c r="E3" s="1268"/>
      <c r="F3" s="1268"/>
      <c r="G3" s="1268"/>
      <c r="H3" s="1268"/>
      <c r="I3" s="1268"/>
      <c r="J3" s="236"/>
    </row>
    <row r="4" spans="1:11" ht="24.6">
      <c r="A4" s="243" t="s">
        <v>1</v>
      </c>
      <c r="B4" s="243" t="s">
        <v>2</v>
      </c>
      <c r="C4" s="1269" t="s">
        <v>3</v>
      </c>
      <c r="D4" s="1270"/>
      <c r="E4" s="1270"/>
      <c r="F4" s="1270"/>
      <c r="G4" s="1270"/>
      <c r="H4" s="1271"/>
      <c r="I4" s="238"/>
      <c r="J4" s="239"/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7"/>
    </row>
    <row r="8" spans="1:11" ht="24.6">
      <c r="A8" s="216" t="s">
        <v>21</v>
      </c>
      <c r="B8" s="246">
        <f>ช่องคีย์!B42</f>
        <v>0</v>
      </c>
      <c r="C8" s="246">
        <f>ช่องคีย์!C42</f>
        <v>0</v>
      </c>
      <c r="D8" s="246">
        <f>ช่องคีย์!D42</f>
        <v>0</v>
      </c>
      <c r="E8" s="246">
        <f>ช่องคีย์!E42</f>
        <v>0</v>
      </c>
      <c r="F8" s="246">
        <f>ช่องคีย์!F42</f>
        <v>0</v>
      </c>
      <c r="G8" s="246">
        <f>ช่องคีย์!G42</f>
        <v>0</v>
      </c>
      <c r="H8" s="246">
        <f>ช่องคีย์!H42</f>
        <v>602</v>
      </c>
      <c r="I8" s="246">
        <f>ช่องคีย์!I42</f>
        <v>0</v>
      </c>
      <c r="J8" s="246">
        <f>ช่องคีย์!J42</f>
        <v>0</v>
      </c>
      <c r="K8" s="251">
        <f>+G8*H8</f>
        <v>0</v>
      </c>
    </row>
    <row r="9" spans="1:11" ht="24.6">
      <c r="A9" s="216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51"/>
    </row>
    <row r="10" spans="1:11" ht="24.6">
      <c r="A10" s="216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51"/>
    </row>
    <row r="11" spans="1:11" ht="24.6">
      <c r="A11" s="216" t="s">
        <v>22</v>
      </c>
      <c r="B11" s="246">
        <f>ช่องคีย์!L42</f>
        <v>342</v>
      </c>
      <c r="C11" s="246">
        <f>ช่องคีย์!M42</f>
        <v>178</v>
      </c>
      <c r="D11" s="246">
        <f>ช่องคีย์!N42</f>
        <v>0</v>
      </c>
      <c r="E11" s="246">
        <f>ช่องคีย์!O42</f>
        <v>0</v>
      </c>
      <c r="F11" s="246">
        <f>ช่องคีย์!P42</f>
        <v>0</v>
      </c>
      <c r="G11" s="246">
        <f>ช่องคีย์!Q42</f>
        <v>0</v>
      </c>
      <c r="H11" s="246">
        <f>ช่องคีย์!R42</f>
        <v>0</v>
      </c>
      <c r="I11" s="246">
        <f>ช่องคีย์!S42</f>
        <v>520</v>
      </c>
      <c r="J11" s="246">
        <f>ช่องคีย์!T42</f>
        <v>71</v>
      </c>
      <c r="K11" s="251">
        <f>+G11*H11</f>
        <v>0</v>
      </c>
    </row>
    <row r="12" spans="1:11" ht="24.6">
      <c r="A12" s="216" t="s">
        <v>23</v>
      </c>
      <c r="B12" s="246">
        <f>ช่องคีย์!AF42</f>
        <v>0</v>
      </c>
      <c r="C12" s="246">
        <f>ช่องคีย์!AG42</f>
        <v>0</v>
      </c>
      <c r="D12" s="246">
        <f>ช่องคีย์!AH42</f>
        <v>0</v>
      </c>
      <c r="E12" s="246">
        <f>ช่องคีย์!AI42</f>
        <v>0</v>
      </c>
      <c r="F12" s="246">
        <f>ช่องคีย์!AJ42</f>
        <v>0</v>
      </c>
      <c r="G12" s="246">
        <f>ช่องคีย์!AK42</f>
        <v>0</v>
      </c>
      <c r="H12" s="246">
        <f>ช่องคีย์!AL42</f>
        <v>0</v>
      </c>
      <c r="I12" s="246">
        <f>ช่องคีย์!AM42</f>
        <v>0</v>
      </c>
      <c r="J12" s="246">
        <f>ช่องคีย์!AN42</f>
        <v>0</v>
      </c>
      <c r="K12" s="240">
        <f>+G12*H12</f>
        <v>0</v>
      </c>
    </row>
    <row r="13" spans="1:11" ht="24.6">
      <c r="A13" s="216" t="s">
        <v>24</v>
      </c>
      <c r="B13" s="246">
        <f>ช่องคีย์!AP42</f>
        <v>0</v>
      </c>
      <c r="C13" s="246">
        <f>ช่องคีย์!AQ42</f>
        <v>0</v>
      </c>
      <c r="D13" s="246">
        <f>ช่องคีย์!AR42</f>
        <v>0</v>
      </c>
      <c r="E13" s="246">
        <f>ช่องคีย์!AS42</f>
        <v>0</v>
      </c>
      <c r="F13" s="246">
        <f>ช่องคีย์!AT42</f>
        <v>0</v>
      </c>
      <c r="G13" s="246">
        <f>ช่องคีย์!AU42</f>
        <v>0</v>
      </c>
      <c r="H13" s="246">
        <f>ช่องคีย์!AV42</f>
        <v>0</v>
      </c>
      <c r="I13" s="246">
        <f>ช่องคีย์!AW42</f>
        <v>0</v>
      </c>
      <c r="J13" s="246">
        <f>ช่องคีย์!AX42</f>
        <v>0</v>
      </c>
      <c r="K13" s="251">
        <f>+G13*H13</f>
        <v>0</v>
      </c>
    </row>
    <row r="14" spans="1:11" ht="24.6">
      <c r="A14" s="216" t="s">
        <v>256</v>
      </c>
      <c r="B14" s="246">
        <f>ช่องคีย์!V42</f>
        <v>0</v>
      </c>
      <c r="C14" s="246">
        <f>ช่องคีย์!W42</f>
        <v>0</v>
      </c>
      <c r="D14" s="246">
        <f>ช่องคีย์!X42</f>
        <v>0</v>
      </c>
      <c r="E14" s="246">
        <f>ช่องคีย์!Y42</f>
        <v>0</v>
      </c>
      <c r="F14" s="246">
        <f>ช่องคีย์!Z42</f>
        <v>0</v>
      </c>
      <c r="G14" s="246">
        <f>ช่องคีย์!AA42</f>
        <v>0</v>
      </c>
      <c r="H14" s="246">
        <f>ช่องคีย์!AB42</f>
        <v>0</v>
      </c>
      <c r="I14" s="246">
        <f>ช่องคีย์!AC42</f>
        <v>0</v>
      </c>
      <c r="J14" s="169"/>
      <c r="K14" s="169"/>
    </row>
    <row r="15" spans="1:11" ht="24.6">
      <c r="A15" s="216" t="s">
        <v>255</v>
      </c>
      <c r="B15" s="246">
        <f>ช่องคีย์!CI42</f>
        <v>0</v>
      </c>
      <c r="C15" s="246">
        <f>ช่องคีย์!CJ42</f>
        <v>0</v>
      </c>
      <c r="D15" s="246">
        <f>ช่องคีย์!CK42</f>
        <v>0</v>
      </c>
      <c r="E15" s="246">
        <f>ช่องคีย์!CL42</f>
        <v>0</v>
      </c>
      <c r="F15" s="246">
        <f>ช่องคีย์!CM42</f>
        <v>0</v>
      </c>
      <c r="G15" s="246">
        <f>ช่องคีย์!CN42</f>
        <v>0</v>
      </c>
      <c r="H15" s="246">
        <f>ช่องคีย์!CO42</f>
        <v>0</v>
      </c>
      <c r="I15" s="246">
        <f>ช่องคีย์!CP42</f>
        <v>0</v>
      </c>
      <c r="J15" s="246">
        <f>ช่องคีย์!CQ42</f>
        <v>0</v>
      </c>
      <c r="K15" s="169"/>
    </row>
    <row r="16" spans="1:11" ht="24.6">
      <c r="A16" s="216" t="s">
        <v>280</v>
      </c>
      <c r="B16" s="246">
        <f>ช่องคีย์!DM42</f>
        <v>0</v>
      </c>
      <c r="C16" s="246">
        <f>ช่องคีย์!DN42</f>
        <v>0</v>
      </c>
      <c r="D16" s="246">
        <f>ช่องคีย์!DO42</f>
        <v>0</v>
      </c>
      <c r="E16" s="246">
        <f>ช่องคีย์!DP42</f>
        <v>0</v>
      </c>
      <c r="F16" s="246">
        <f>ช่องคีย์!DQ42</f>
        <v>0</v>
      </c>
      <c r="G16" s="246">
        <f>ช่องคีย์!DR42</f>
        <v>0</v>
      </c>
      <c r="H16" s="246">
        <f>ช่องคีย์!DS42</f>
        <v>0</v>
      </c>
      <c r="I16" s="246">
        <f>ช่องคีย์!DT42</f>
        <v>0</v>
      </c>
      <c r="J16" s="246">
        <f>ช่องคีย์!DU42</f>
        <v>0</v>
      </c>
      <c r="K16" s="246">
        <f>ช่องคีย์!DV42</f>
        <v>1</v>
      </c>
    </row>
    <row r="17" spans="1:11" ht="24.6">
      <c r="A17" s="216" t="s">
        <v>27</v>
      </c>
      <c r="B17" s="246">
        <f>ช่องคีย์!AZ42</f>
        <v>0</v>
      </c>
      <c r="C17" s="246">
        <f>ช่องคีย์!BA42</f>
        <v>0</v>
      </c>
      <c r="D17" s="246">
        <f>ช่องคีย์!BB42</f>
        <v>0</v>
      </c>
      <c r="E17" s="246">
        <f>ช่องคีย์!BC42</f>
        <v>0</v>
      </c>
      <c r="F17" s="246">
        <f>ช่องคีย์!BD42</f>
        <v>0</v>
      </c>
      <c r="G17" s="246">
        <f>ช่องคีย์!BE42</f>
        <v>0</v>
      </c>
      <c r="H17" s="246">
        <f>ช่องคีย์!BF42</f>
        <v>0</v>
      </c>
      <c r="I17" s="246">
        <f>ช่องคีย์!BG42</f>
        <v>0</v>
      </c>
      <c r="J17" s="246">
        <f>ช่องคีย์!BH42</f>
        <v>0</v>
      </c>
      <c r="K17" s="169"/>
    </row>
    <row r="18" spans="1:11" ht="24.6">
      <c r="A18" s="216" t="s">
        <v>28</v>
      </c>
      <c r="B18" s="246">
        <f>ช่องคีย์!BJ42</f>
        <v>0</v>
      </c>
      <c r="C18" s="246">
        <f>ช่องคีย์!BK42</f>
        <v>0</v>
      </c>
      <c r="D18" s="246">
        <f>ช่องคีย์!BL42</f>
        <v>0</v>
      </c>
      <c r="E18" s="246">
        <f>ช่องคีย์!BM42</f>
        <v>0</v>
      </c>
      <c r="F18" s="246">
        <f>ช่องคีย์!BN42</f>
        <v>0</v>
      </c>
      <c r="G18" s="246">
        <f>ช่องคีย์!BO42</f>
        <v>0</v>
      </c>
      <c r="H18" s="246">
        <f>ช่องคีย์!BP42</f>
        <v>0</v>
      </c>
      <c r="I18" s="246">
        <f>ช่องคีย์!BV42</f>
        <v>0</v>
      </c>
      <c r="J18" s="169"/>
      <c r="K18" s="169"/>
    </row>
    <row r="19" spans="1:11" ht="24.6">
      <c r="A19" s="216" t="s">
        <v>218</v>
      </c>
      <c r="B19" s="246">
        <f>ช่องคีย์!BY42</f>
        <v>0</v>
      </c>
      <c r="C19" s="246">
        <f>ช่องคีย์!BZ42</f>
        <v>0</v>
      </c>
      <c r="D19" s="246">
        <f>ช่องคีย์!CA42</f>
        <v>0</v>
      </c>
      <c r="E19" s="246">
        <f>ช่องคีย์!CB42</f>
        <v>0</v>
      </c>
      <c r="F19" s="246">
        <f>ช่องคีย์!CC42</f>
        <v>0</v>
      </c>
      <c r="G19" s="246">
        <f>ช่องคีย์!CD42</f>
        <v>0</v>
      </c>
      <c r="H19" s="246">
        <f>ช่องคีย์!CE42</f>
        <v>0</v>
      </c>
      <c r="I19" s="246">
        <f>ช่องคีย์!CF42</f>
        <v>0</v>
      </c>
      <c r="J19" s="246">
        <f>ช่องคีย์!CG42</f>
        <v>0</v>
      </c>
      <c r="K19" s="251">
        <f>+G19*H19</f>
        <v>0</v>
      </c>
    </row>
    <row r="20" spans="1:11" ht="24.6">
      <c r="A20" s="216" t="s">
        <v>279</v>
      </c>
      <c r="B20" s="246">
        <f>ช่องคีย์!DW42</f>
        <v>0</v>
      </c>
      <c r="C20" s="246">
        <f>ช่องคีย์!DX42</f>
        <v>0</v>
      </c>
      <c r="D20" s="246">
        <f>ช่องคีย์!DY42</f>
        <v>0</v>
      </c>
      <c r="E20" s="246">
        <f>ช่องคีย์!DZ42</f>
        <v>0</v>
      </c>
      <c r="F20" s="246">
        <f>ช่องคีย์!EA42</f>
        <v>0</v>
      </c>
      <c r="G20" s="246">
        <f>ช่องคีย์!EB42</f>
        <v>0</v>
      </c>
      <c r="H20" s="246">
        <f>ช่องคีย์!EC42</f>
        <v>0</v>
      </c>
      <c r="I20" s="246">
        <f>ช่องคีย์!ED42</f>
        <v>0</v>
      </c>
      <c r="J20" s="246">
        <f>ช่องคีย์!EE42</f>
        <v>0</v>
      </c>
      <c r="K20" s="251">
        <f>+G20*H20</f>
        <v>0</v>
      </c>
    </row>
    <row r="21" spans="1:11" ht="24.6">
      <c r="A21" s="216" t="s">
        <v>188</v>
      </c>
      <c r="B21" s="246">
        <f>ช่องคีย์!CS42</f>
        <v>0</v>
      </c>
      <c r="C21" s="246">
        <f>ช่องคีย์!CT42</f>
        <v>0</v>
      </c>
      <c r="D21" s="246">
        <f>ช่องคีย์!CU42</f>
        <v>0</v>
      </c>
      <c r="E21" s="246">
        <f>ช่องคีย์!CV42</f>
        <v>0</v>
      </c>
      <c r="F21" s="246">
        <f>ช่องคีย์!CW42</f>
        <v>0</v>
      </c>
      <c r="G21" s="246">
        <f>ช่องคีย์!CX42</f>
        <v>0</v>
      </c>
      <c r="H21" s="246">
        <f>ช่องคีย์!CY42</f>
        <v>0</v>
      </c>
      <c r="I21" s="246">
        <f>ช่องคีย์!CZ42</f>
        <v>0</v>
      </c>
      <c r="J21" s="246">
        <f>ช่องคีย์!DA42</f>
        <v>0</v>
      </c>
      <c r="K21" s="169">
        <f>+G21*H21</f>
        <v>0</v>
      </c>
    </row>
    <row r="22" spans="1:11" ht="24.6">
      <c r="A22" s="238" t="s">
        <v>327</v>
      </c>
      <c r="B22" s="246">
        <f>ช่องคีย์!FU42</f>
        <v>0</v>
      </c>
      <c r="C22" s="414">
        <f>ช่องคีย์!FV42</f>
        <v>0</v>
      </c>
      <c r="D22" s="246">
        <f>ช่องคีย์!FW42</f>
        <v>0</v>
      </c>
      <c r="E22" s="246">
        <f>ช่องคีย์!FX42</f>
        <v>0</v>
      </c>
      <c r="F22" s="246">
        <f>ช่องคีย์!FY42</f>
        <v>0</v>
      </c>
      <c r="G22" s="246">
        <f>ช่องคีย์!FZ42</f>
        <v>0</v>
      </c>
      <c r="H22" s="246">
        <f>ช่องคีย์!GA42</f>
        <v>0</v>
      </c>
      <c r="I22" s="414">
        <f>ช่องคีย์!GB42</f>
        <v>0</v>
      </c>
      <c r="J22" s="246">
        <f>ช่องคีย์!GC42</f>
        <v>0</v>
      </c>
      <c r="K22" s="169"/>
    </row>
    <row r="23" spans="1:11" ht="24.6">
      <c r="A23" s="241" t="s">
        <v>32</v>
      </c>
      <c r="B23" s="246">
        <f t="shared" ref="B23:G23" si="0">SUM(B8:B21)</f>
        <v>342</v>
      </c>
      <c r="C23" s="246">
        <f t="shared" si="0"/>
        <v>178</v>
      </c>
      <c r="D23" s="246">
        <f t="shared" si="0"/>
        <v>0</v>
      </c>
      <c r="E23" s="246">
        <f t="shared" si="0"/>
        <v>0</v>
      </c>
      <c r="F23" s="246">
        <f t="shared" si="0"/>
        <v>0</v>
      </c>
      <c r="G23" s="246">
        <f t="shared" si="0"/>
        <v>0</v>
      </c>
      <c r="H23" s="246"/>
      <c r="I23" s="246">
        <f>SUM(I8:I21)</f>
        <v>520</v>
      </c>
      <c r="J23" s="169">
        <f>SUM(J8:J21)</f>
        <v>71</v>
      </c>
      <c r="K23" s="240">
        <v>0</v>
      </c>
    </row>
    <row r="24" spans="1:11" ht="24.6">
      <c r="A24" s="222"/>
      <c r="B24" s="222"/>
      <c r="C24" s="222"/>
      <c r="D24" s="222"/>
      <c r="E24" s="222"/>
      <c r="F24" s="222"/>
      <c r="G24" s="222"/>
      <c r="H24" s="222"/>
      <c r="I24" s="222"/>
      <c r="J24" s="222"/>
    </row>
    <row r="25" spans="1:11" ht="24.6">
      <c r="A25" s="1267" t="s">
        <v>370</v>
      </c>
      <c r="B25" s="1267"/>
      <c r="C25" s="1267"/>
      <c r="D25" s="1267"/>
      <c r="E25" s="1267"/>
      <c r="F25" s="1267"/>
      <c r="G25" s="1267"/>
      <c r="H25" s="1267"/>
      <c r="I25" s="1267"/>
      <c r="J25" s="236"/>
    </row>
    <row r="26" spans="1:11" ht="24.6">
      <c r="A26" s="1267" t="s">
        <v>373</v>
      </c>
      <c r="B26" s="1267"/>
      <c r="C26" s="1267"/>
      <c r="D26" s="1267"/>
      <c r="E26" s="1267"/>
      <c r="F26" s="1267"/>
      <c r="G26" s="1267"/>
      <c r="H26" s="1267"/>
      <c r="I26" s="1267"/>
      <c r="J26" s="236"/>
    </row>
    <row r="27" spans="1:11" ht="24.6">
      <c r="A27" s="1268" t="s">
        <v>85</v>
      </c>
      <c r="B27" s="1268"/>
      <c r="C27" s="1268"/>
      <c r="D27" s="1268"/>
      <c r="E27" s="1268"/>
      <c r="F27" s="1268"/>
      <c r="G27" s="1268"/>
      <c r="H27" s="1268"/>
      <c r="I27" s="1268"/>
      <c r="J27" s="236"/>
    </row>
    <row r="28" spans="1:11" ht="24.6">
      <c r="A28" s="243" t="s">
        <v>1</v>
      </c>
      <c r="B28" s="243" t="s">
        <v>2</v>
      </c>
      <c r="C28" s="1269" t="s">
        <v>3</v>
      </c>
      <c r="D28" s="1270"/>
      <c r="E28" s="1270"/>
      <c r="F28" s="1270"/>
      <c r="G28" s="1270"/>
      <c r="H28" s="1271"/>
      <c r="I28" s="238"/>
      <c r="J28" s="239"/>
      <c r="K28" s="239"/>
    </row>
    <row r="29" spans="1:11" ht="24.6">
      <c r="A29" s="244"/>
      <c r="B29" s="166" t="s">
        <v>4</v>
      </c>
      <c r="C29" s="166" t="s">
        <v>5</v>
      </c>
      <c r="D29" s="166" t="s">
        <v>6</v>
      </c>
      <c r="E29" s="166" t="s">
        <v>7</v>
      </c>
      <c r="F29" s="166" t="s">
        <v>8</v>
      </c>
      <c r="G29" s="166" t="s">
        <v>9</v>
      </c>
      <c r="H29" s="166" t="s">
        <v>10</v>
      </c>
      <c r="I29" s="244" t="s">
        <v>11</v>
      </c>
      <c r="J29" s="244" t="s">
        <v>202</v>
      </c>
      <c r="K29" s="166" t="s">
        <v>204</v>
      </c>
    </row>
    <row r="30" spans="1:11" ht="24.6">
      <c r="A30" s="244"/>
      <c r="B30" s="166" t="s">
        <v>12</v>
      </c>
      <c r="C30" s="166" t="s">
        <v>13</v>
      </c>
      <c r="D30" s="166" t="s">
        <v>14</v>
      </c>
      <c r="E30" s="166" t="s">
        <v>15</v>
      </c>
      <c r="F30" s="166" t="s">
        <v>16</v>
      </c>
      <c r="G30" s="166" t="s">
        <v>17</v>
      </c>
      <c r="H30" s="166" t="s">
        <v>18</v>
      </c>
      <c r="I30" s="244" t="s">
        <v>19</v>
      </c>
      <c r="J30" s="166" t="s">
        <v>203</v>
      </c>
      <c r="K30" s="165"/>
    </row>
    <row r="31" spans="1:11" ht="24.6">
      <c r="A31" s="245"/>
      <c r="B31" s="245"/>
      <c r="C31" s="168" t="s">
        <v>12</v>
      </c>
      <c r="D31" s="168" t="s">
        <v>12</v>
      </c>
      <c r="E31" s="168" t="s">
        <v>12</v>
      </c>
      <c r="F31" s="168" t="s">
        <v>12</v>
      </c>
      <c r="G31" s="168" t="s">
        <v>12</v>
      </c>
      <c r="H31" s="168" t="s">
        <v>20</v>
      </c>
      <c r="I31" s="245"/>
      <c r="J31" s="167"/>
      <c r="K31" s="167"/>
    </row>
    <row r="32" spans="1:11" ht="24.6">
      <c r="A32" s="216" t="s">
        <v>21</v>
      </c>
      <c r="B32" s="246">
        <f>ช่องคีย์!B43</f>
        <v>0</v>
      </c>
      <c r="C32" s="246">
        <f>ช่องคีย์!C43</f>
        <v>0</v>
      </c>
      <c r="D32" s="246">
        <f>ช่องคีย์!D43</f>
        <v>0</v>
      </c>
      <c r="E32" s="246">
        <f>ช่องคีย์!E43</f>
        <v>0</v>
      </c>
      <c r="F32" s="246">
        <f>ช่องคีย์!F43</f>
        <v>0</v>
      </c>
      <c r="G32" s="246">
        <f>ช่องคีย์!G43</f>
        <v>0</v>
      </c>
      <c r="H32" s="246">
        <f>ช่องคีย์!H43</f>
        <v>602</v>
      </c>
      <c r="I32" s="246">
        <f>ช่องคีย์!I43</f>
        <v>0</v>
      </c>
      <c r="J32" s="246">
        <f>ช่องคีย์!J43</f>
        <v>0</v>
      </c>
      <c r="K32" s="251">
        <f>+G32*H32</f>
        <v>0</v>
      </c>
    </row>
    <row r="33" spans="1:12" ht="24.6">
      <c r="A33" s="216" t="s">
        <v>261</v>
      </c>
      <c r="B33" s="246"/>
      <c r="C33" s="246"/>
      <c r="D33" s="246"/>
      <c r="E33" s="246"/>
      <c r="F33" s="246"/>
      <c r="G33" s="246"/>
      <c r="H33" s="246"/>
      <c r="I33" s="246"/>
      <c r="J33" s="246"/>
      <c r="K33" s="251"/>
    </row>
    <row r="34" spans="1:12" ht="24.6">
      <c r="A34" s="216" t="s">
        <v>262</v>
      </c>
      <c r="B34" s="246"/>
      <c r="C34" s="246"/>
      <c r="D34" s="246"/>
      <c r="E34" s="246"/>
      <c r="F34" s="246"/>
      <c r="G34" s="246"/>
      <c r="H34" s="246"/>
      <c r="I34" s="246"/>
      <c r="J34" s="246"/>
      <c r="K34" s="251"/>
    </row>
    <row r="35" spans="1:12" ht="24.6">
      <c r="A35" s="216" t="s">
        <v>22</v>
      </c>
      <c r="B35" s="246">
        <f>ช่องคีย์!L43</f>
        <v>583</v>
      </c>
      <c r="C35" s="246">
        <f>ช่องคีย์!M43</f>
        <v>221</v>
      </c>
      <c r="D35" s="246">
        <f>ช่องคีย์!N43</f>
        <v>0</v>
      </c>
      <c r="E35" s="246">
        <f>ช่องคีย์!O43</f>
        <v>0</v>
      </c>
      <c r="F35" s="246">
        <f>ช่องคีย์!P43</f>
        <v>0</v>
      </c>
      <c r="G35" s="246">
        <f>ช่องคีย์!Q43</f>
        <v>0</v>
      </c>
      <c r="H35" s="246">
        <f>ช่องคีย์!R43</f>
        <v>0</v>
      </c>
      <c r="I35" s="246">
        <f>ช่องคีย์!S43</f>
        <v>804</v>
      </c>
      <c r="J35" s="246">
        <f>ช่องคีย์!T43</f>
        <v>110</v>
      </c>
      <c r="K35" s="251">
        <f>+G35*H35</f>
        <v>0</v>
      </c>
    </row>
    <row r="36" spans="1:12" ht="24.6">
      <c r="A36" s="216" t="s">
        <v>23</v>
      </c>
      <c r="B36" s="246">
        <f>ช่องคีย์!AF43</f>
        <v>0</v>
      </c>
      <c r="C36" s="246">
        <f>ช่องคีย์!AG43</f>
        <v>0</v>
      </c>
      <c r="D36" s="246">
        <f>ช่องคีย์!AH43</f>
        <v>0</v>
      </c>
      <c r="E36" s="246">
        <f>ช่องคีย์!AI43</f>
        <v>0</v>
      </c>
      <c r="F36" s="246">
        <f>ช่องคีย์!AJ43</f>
        <v>0</v>
      </c>
      <c r="G36" s="246">
        <f>ช่องคีย์!AK43</f>
        <v>0</v>
      </c>
      <c r="H36" s="246">
        <f>ช่องคีย์!AL43</f>
        <v>0</v>
      </c>
      <c r="I36" s="246">
        <f>ช่องคีย์!AM43</f>
        <v>0</v>
      </c>
      <c r="J36" s="246">
        <f>ช่องคีย์!AN43</f>
        <v>0</v>
      </c>
      <c r="K36" s="251">
        <f>+G36*H36</f>
        <v>0</v>
      </c>
    </row>
    <row r="37" spans="1:12" ht="24.6">
      <c r="A37" s="216" t="s">
        <v>24</v>
      </c>
      <c r="B37" s="246">
        <f>ช่องคีย์!AP43</f>
        <v>0</v>
      </c>
      <c r="C37" s="246">
        <f>ช่องคีย์!AQ43</f>
        <v>0</v>
      </c>
      <c r="D37" s="246">
        <f>ช่องคีย์!AR43</f>
        <v>0</v>
      </c>
      <c r="E37" s="246">
        <f>ช่องคีย์!AS43</f>
        <v>0</v>
      </c>
      <c r="F37" s="246">
        <f>ช่องคีย์!AT43</f>
        <v>0</v>
      </c>
      <c r="G37" s="246">
        <f>ช่องคีย์!AU43</f>
        <v>0</v>
      </c>
      <c r="H37" s="246">
        <f>ช่องคีย์!AV43</f>
        <v>0</v>
      </c>
      <c r="I37" s="246">
        <f>ช่องคีย์!AW43</f>
        <v>0</v>
      </c>
      <c r="J37" s="169"/>
      <c r="K37" s="251">
        <v>0</v>
      </c>
    </row>
    <row r="38" spans="1:12" ht="24.6">
      <c r="A38" s="216" t="s">
        <v>255</v>
      </c>
      <c r="B38" s="246">
        <f>ช่องคีย์!CI43</f>
        <v>0</v>
      </c>
      <c r="C38" s="246">
        <f>ช่องคีย์!CJ43</f>
        <v>0</v>
      </c>
      <c r="D38" s="246">
        <f>ช่องคีย์!CK43</f>
        <v>0</v>
      </c>
      <c r="E38" s="246">
        <f>ช่องคีย์!CL43</f>
        <v>0</v>
      </c>
      <c r="F38" s="246">
        <f>ช่องคีย์!CM43</f>
        <v>0</v>
      </c>
      <c r="G38" s="246">
        <f>ช่องคีย์!CN43</f>
        <v>0</v>
      </c>
      <c r="H38" s="246">
        <f>ช่องคีย์!CO43</f>
        <v>0</v>
      </c>
      <c r="I38" s="246">
        <f>ช่องคีย์!CP43</f>
        <v>0</v>
      </c>
      <c r="J38" s="246">
        <f>ช่องคีย์!CQ43</f>
        <v>0</v>
      </c>
      <c r="K38" s="251"/>
    </row>
    <row r="39" spans="1:12" ht="24.6">
      <c r="A39" s="216" t="s">
        <v>256</v>
      </c>
      <c r="B39" s="246">
        <f>ช่องคีย์!V43</f>
        <v>0</v>
      </c>
      <c r="C39" s="246">
        <f>ช่องคีย์!W43</f>
        <v>0</v>
      </c>
      <c r="D39" s="246">
        <f>ช่องคีย์!X43</f>
        <v>0</v>
      </c>
      <c r="E39" s="246">
        <f>ช่องคีย์!Y43</f>
        <v>0</v>
      </c>
      <c r="F39" s="246">
        <f>ช่องคีย์!Z43</f>
        <v>0</v>
      </c>
      <c r="G39" s="246">
        <f>ช่องคีย์!AA43</f>
        <v>0</v>
      </c>
      <c r="H39" s="246">
        <f>ช่องคีย์!AB43</f>
        <v>0</v>
      </c>
      <c r="I39" s="246">
        <f>ช่องคีย์!AC43</f>
        <v>0</v>
      </c>
      <c r="J39" s="246">
        <f>ช่องคีย์!AD43</f>
        <v>0</v>
      </c>
      <c r="K39" s="169"/>
    </row>
    <row r="40" spans="1:12" ht="24.6">
      <c r="A40" s="216" t="s">
        <v>280</v>
      </c>
      <c r="B40" s="246">
        <f>ช่องคีย์!DM43</f>
        <v>0</v>
      </c>
      <c r="C40" s="246">
        <f>ช่องคีย์!DN43</f>
        <v>0</v>
      </c>
      <c r="D40" s="246">
        <f>ช่องคีย์!DO43</f>
        <v>0</v>
      </c>
      <c r="E40" s="246">
        <f>ช่องคีย์!DP43</f>
        <v>0</v>
      </c>
      <c r="F40" s="246">
        <f>ช่องคีย์!DQ43</f>
        <v>0</v>
      </c>
      <c r="G40" s="246">
        <f>ช่องคีย์!DR43</f>
        <v>0</v>
      </c>
      <c r="H40" s="246">
        <f>ช่องคีย์!DS43</f>
        <v>0</v>
      </c>
      <c r="I40" s="246">
        <f>ช่องคีย์!DT43</f>
        <v>0</v>
      </c>
      <c r="J40" s="246">
        <f>ช่องคีย์!DU43</f>
        <v>0</v>
      </c>
      <c r="K40" s="169"/>
    </row>
    <row r="41" spans="1:12" ht="24.6">
      <c r="A41" s="216" t="s">
        <v>27</v>
      </c>
      <c r="B41" s="246">
        <f>ช่องคีย์!AZ43</f>
        <v>2</v>
      </c>
      <c r="C41" s="246">
        <f>ช่องคีย์!BA43</f>
        <v>0</v>
      </c>
      <c r="D41" s="246">
        <f>ช่องคีย์!BB43</f>
        <v>0</v>
      </c>
      <c r="E41" s="246">
        <f>ช่องคีย์!BC43</f>
        <v>0</v>
      </c>
      <c r="F41" s="246">
        <f>ช่องคีย์!BD43</f>
        <v>0</v>
      </c>
      <c r="G41" s="246">
        <f>ช่องคีย์!BE43</f>
        <v>0</v>
      </c>
      <c r="H41" s="246">
        <f>ช่องคีย์!BF43</f>
        <v>0</v>
      </c>
      <c r="I41" s="246">
        <f>ช่องคีย์!BG43</f>
        <v>2</v>
      </c>
      <c r="J41" s="246">
        <f>ช่องคีย์!BH43</f>
        <v>1</v>
      </c>
      <c r="K41" s="169"/>
    </row>
    <row r="42" spans="1:12" ht="24.6">
      <c r="A42" s="216" t="s">
        <v>28</v>
      </c>
      <c r="B42" s="246">
        <f>ช่องคีย์!BJ43</f>
        <v>0</v>
      </c>
      <c r="C42" s="246">
        <f>ช่องคีย์!BK43</f>
        <v>0</v>
      </c>
      <c r="D42" s="246">
        <f>ช่องคีย์!BL43</f>
        <v>0</v>
      </c>
      <c r="E42" s="246">
        <f>ช่องคีย์!BM43</f>
        <v>0</v>
      </c>
      <c r="F42" s="246">
        <f>ช่องคีย์!BN43</f>
        <v>0</v>
      </c>
      <c r="G42" s="246">
        <f>ช่องคีย์!BO43</f>
        <v>0</v>
      </c>
      <c r="H42" s="246">
        <f>ช่องคีย์!BP43</f>
        <v>0</v>
      </c>
      <c r="I42" s="246">
        <f>ช่องคีย์!BV43</f>
        <v>0</v>
      </c>
      <c r="J42" s="169"/>
      <c r="K42" s="169"/>
    </row>
    <row r="43" spans="1:12" ht="24.6">
      <c r="A43" s="216" t="s">
        <v>218</v>
      </c>
      <c r="B43" s="246">
        <f>ช่องคีย์!BY43</f>
        <v>0</v>
      </c>
      <c r="C43" s="246">
        <f>ช่องคีย์!BZ43</f>
        <v>0</v>
      </c>
      <c r="D43" s="246">
        <f>ช่องคีย์!CA43</f>
        <v>0</v>
      </c>
      <c r="E43" s="246">
        <f>ช่องคีย์!CB43</f>
        <v>0</v>
      </c>
      <c r="F43" s="246">
        <f>ช่องคีย์!CC43</f>
        <v>0</v>
      </c>
      <c r="G43" s="246">
        <f>ช่องคีย์!CD43</f>
        <v>0</v>
      </c>
      <c r="H43" s="246">
        <f>ช่องคีย์!CE43</f>
        <v>0</v>
      </c>
      <c r="I43" s="246">
        <f>ช่องคีย์!CF43</f>
        <v>0</v>
      </c>
      <c r="J43" s="246">
        <f>ช่องคีย์!CG43</f>
        <v>0</v>
      </c>
      <c r="K43" s="169"/>
    </row>
    <row r="44" spans="1:12" ht="24.6">
      <c r="A44" s="216" t="s">
        <v>279</v>
      </c>
      <c r="B44" s="246">
        <f>ช่องคีย์!DW43</f>
        <v>0</v>
      </c>
      <c r="C44" s="246">
        <f>ช่องคีย์!DX43</f>
        <v>0</v>
      </c>
      <c r="D44" s="246">
        <f>ช่องคีย์!DY43</f>
        <v>0</v>
      </c>
      <c r="E44" s="246">
        <f>ช่องคีย์!DZ43</f>
        <v>0</v>
      </c>
      <c r="F44" s="246">
        <f>ช่องคีย์!EA43</f>
        <v>0</v>
      </c>
      <c r="G44" s="246">
        <f>ช่องคีย์!EB43</f>
        <v>0</v>
      </c>
      <c r="H44" s="246">
        <f>ช่องคีย์!EC43</f>
        <v>0</v>
      </c>
      <c r="I44" s="246">
        <f>ช่องคีย์!ED43</f>
        <v>0</v>
      </c>
      <c r="J44" s="246">
        <f>ช่องคีย์!EE43</f>
        <v>0</v>
      </c>
      <c r="K44" s="251">
        <f>+G44*H44</f>
        <v>0</v>
      </c>
    </row>
    <row r="45" spans="1:12" ht="24.6">
      <c r="A45" s="216" t="s">
        <v>191</v>
      </c>
      <c r="B45" s="246">
        <f>ช่องคีย์!EG43</f>
        <v>0</v>
      </c>
      <c r="C45" s="246">
        <f>ช่องคีย์!EH43</f>
        <v>0</v>
      </c>
      <c r="D45" s="246">
        <f>ช่องคีย์!EI43</f>
        <v>0</v>
      </c>
      <c r="E45" s="246">
        <f>ช่องคีย์!EJ43</f>
        <v>0</v>
      </c>
      <c r="F45" s="246">
        <f>ช่องคีย์!EK43</f>
        <v>0</v>
      </c>
      <c r="G45" s="246">
        <f>ช่องคีย์!EL43</f>
        <v>0</v>
      </c>
      <c r="H45" s="246">
        <f>ช่องคีย์!EM43</f>
        <v>0</v>
      </c>
      <c r="I45" s="246">
        <f>ช่องคีย์!EN43</f>
        <v>0</v>
      </c>
      <c r="J45" s="246">
        <f>ช่องคีย์!EO43</f>
        <v>0</v>
      </c>
      <c r="K45" s="169"/>
    </row>
    <row r="46" spans="1:12" ht="24.6">
      <c r="A46" s="238" t="s">
        <v>304</v>
      </c>
      <c r="B46" s="246">
        <f>ช่องคีย์!DC43</f>
        <v>0</v>
      </c>
      <c r="C46" s="246">
        <f>ช่องคีย์!DD43</f>
        <v>0</v>
      </c>
      <c r="D46" s="246">
        <f>ช่องคีย์!DE43</f>
        <v>0</v>
      </c>
      <c r="E46" s="246">
        <f>ช่องคีย์!DF43</f>
        <v>0</v>
      </c>
      <c r="F46" s="246">
        <f>ช่องคีย์!DG43</f>
        <v>0</v>
      </c>
      <c r="G46" s="246">
        <f>ช่องคีย์!DH43</f>
        <v>0</v>
      </c>
      <c r="H46" s="246">
        <f>ช่องคีย์!DI43</f>
        <v>0</v>
      </c>
      <c r="I46" s="246">
        <f>ช่องคีย์!DJ43</f>
        <v>0</v>
      </c>
      <c r="J46" s="246">
        <f>ช่องคีย์!DK43</f>
        <v>0</v>
      </c>
      <c r="K46" s="169"/>
    </row>
    <row r="47" spans="1:12" ht="24.6">
      <c r="A47" s="238" t="s">
        <v>327</v>
      </c>
      <c r="B47" s="246">
        <f>ช่องคีย์!FU43</f>
        <v>0</v>
      </c>
      <c r="C47" s="414">
        <f>ช่องคีย์!FV43</f>
        <v>0</v>
      </c>
      <c r="D47" s="246">
        <f>ช่องคีย์!FW43</f>
        <v>0</v>
      </c>
      <c r="E47" s="246">
        <f>ช่องคีย์!FX43</f>
        <v>0</v>
      </c>
      <c r="F47" s="246">
        <f>ช่องคีย์!FY43</f>
        <v>0</v>
      </c>
      <c r="G47" s="246">
        <f>ช่องคีย์!FZ43</f>
        <v>0</v>
      </c>
      <c r="H47" s="246">
        <f>ช่องคีย์!GA43</f>
        <v>0</v>
      </c>
      <c r="I47" s="414">
        <f>ช่องคีย์!GB43</f>
        <v>0</v>
      </c>
      <c r="J47" s="246">
        <f>ช่องคีย์!GC43</f>
        <v>0</v>
      </c>
      <c r="K47" s="169"/>
    </row>
    <row r="48" spans="1:12" ht="24.6">
      <c r="A48" s="241" t="s">
        <v>32</v>
      </c>
      <c r="B48" s="246">
        <f t="shared" ref="B48:G48" si="1">SUM(B32:B45)</f>
        <v>585</v>
      </c>
      <c r="C48" s="246">
        <f t="shared" si="1"/>
        <v>221</v>
      </c>
      <c r="D48" s="246">
        <f t="shared" si="1"/>
        <v>0</v>
      </c>
      <c r="E48" s="246">
        <f t="shared" si="1"/>
        <v>0</v>
      </c>
      <c r="F48" s="246">
        <f t="shared" si="1"/>
        <v>0</v>
      </c>
      <c r="G48" s="246">
        <f t="shared" si="1"/>
        <v>0</v>
      </c>
      <c r="H48" s="246"/>
      <c r="I48" s="246">
        <f>SUM(I32:I45)</f>
        <v>806</v>
      </c>
      <c r="J48" s="169">
        <f>SUM(J32:J45)</f>
        <v>111</v>
      </c>
      <c r="K48" s="240"/>
      <c r="L48" s="350"/>
    </row>
    <row r="49" spans="1:11" ht="24.6">
      <c r="A49" s="222"/>
      <c r="B49" s="222"/>
      <c r="C49" s="222"/>
      <c r="D49" s="222"/>
      <c r="E49" s="222"/>
      <c r="F49" s="222"/>
      <c r="G49" s="222"/>
      <c r="H49" s="222"/>
      <c r="I49" s="222"/>
      <c r="J49" s="222"/>
    </row>
    <row r="50" spans="1:11" ht="24.6">
      <c r="A50" s="1267" t="s">
        <v>370</v>
      </c>
      <c r="B50" s="1267"/>
      <c r="C50" s="1267"/>
      <c r="D50" s="1267"/>
      <c r="E50" s="1267"/>
      <c r="F50" s="1267"/>
      <c r="G50" s="1267"/>
      <c r="H50" s="1267"/>
      <c r="I50" s="1267"/>
      <c r="J50" s="236"/>
    </row>
    <row r="51" spans="1:11" ht="24.6">
      <c r="A51" s="1267" t="s">
        <v>373</v>
      </c>
      <c r="B51" s="1267"/>
      <c r="C51" s="1267"/>
      <c r="D51" s="1267"/>
      <c r="E51" s="1267"/>
      <c r="F51" s="1267"/>
      <c r="G51" s="1267"/>
      <c r="H51" s="1267"/>
      <c r="I51" s="1267"/>
      <c r="J51" s="236"/>
    </row>
    <row r="52" spans="1:11" ht="24.6">
      <c r="A52" s="1268" t="s">
        <v>86</v>
      </c>
      <c r="B52" s="1268"/>
      <c r="C52" s="1268"/>
      <c r="D52" s="1268"/>
      <c r="E52" s="1268"/>
      <c r="F52" s="1268"/>
      <c r="G52" s="1268"/>
      <c r="H52" s="1268"/>
      <c r="I52" s="1268"/>
      <c r="J52" s="236"/>
    </row>
    <row r="53" spans="1:11" ht="24.6">
      <c r="A53" s="243" t="s">
        <v>1</v>
      </c>
      <c r="B53" s="243" t="s">
        <v>2</v>
      </c>
      <c r="C53" s="1269" t="s">
        <v>3</v>
      </c>
      <c r="D53" s="1270"/>
      <c r="E53" s="1270"/>
      <c r="F53" s="1270"/>
      <c r="G53" s="1270"/>
      <c r="H53" s="1271"/>
      <c r="I53" s="238"/>
      <c r="J53" s="239"/>
      <c r="K53" s="239"/>
    </row>
    <row r="54" spans="1:11" ht="24.6">
      <c r="A54" s="244"/>
      <c r="B54" s="166" t="s">
        <v>4</v>
      </c>
      <c r="C54" s="166" t="s">
        <v>5</v>
      </c>
      <c r="D54" s="166" t="s">
        <v>6</v>
      </c>
      <c r="E54" s="166" t="s">
        <v>7</v>
      </c>
      <c r="F54" s="166" t="s">
        <v>8</v>
      </c>
      <c r="G54" s="166" t="s">
        <v>9</v>
      </c>
      <c r="H54" s="166" t="s">
        <v>10</v>
      </c>
      <c r="I54" s="244" t="s">
        <v>11</v>
      </c>
      <c r="J54" s="244" t="s">
        <v>202</v>
      </c>
      <c r="K54" s="166" t="s">
        <v>204</v>
      </c>
    </row>
    <row r="55" spans="1:11" ht="24.6">
      <c r="A55" s="244"/>
      <c r="B55" s="166" t="s">
        <v>12</v>
      </c>
      <c r="C55" s="166" t="s">
        <v>13</v>
      </c>
      <c r="D55" s="166" t="s">
        <v>14</v>
      </c>
      <c r="E55" s="166" t="s">
        <v>15</v>
      </c>
      <c r="F55" s="166" t="s">
        <v>16</v>
      </c>
      <c r="G55" s="166" t="s">
        <v>17</v>
      </c>
      <c r="H55" s="166" t="s">
        <v>18</v>
      </c>
      <c r="I55" s="244" t="s">
        <v>19</v>
      </c>
      <c r="J55" s="166" t="s">
        <v>203</v>
      </c>
      <c r="K55" s="165"/>
    </row>
    <row r="56" spans="1:11" ht="24.6">
      <c r="A56" s="245"/>
      <c r="B56" s="245"/>
      <c r="C56" s="168" t="s">
        <v>12</v>
      </c>
      <c r="D56" s="168" t="s">
        <v>12</v>
      </c>
      <c r="E56" s="168" t="s">
        <v>12</v>
      </c>
      <c r="F56" s="168" t="s">
        <v>12</v>
      </c>
      <c r="G56" s="168" t="s">
        <v>12</v>
      </c>
      <c r="H56" s="168" t="s">
        <v>20</v>
      </c>
      <c r="I56" s="245"/>
      <c r="J56" s="167"/>
      <c r="K56" s="167"/>
    </row>
    <row r="57" spans="1:11" ht="24.6">
      <c r="A57" s="216" t="s">
        <v>21</v>
      </c>
      <c r="B57" s="246">
        <f>ช่องคีย์!B44</f>
        <v>0</v>
      </c>
      <c r="C57" s="246">
        <f>ช่องคีย์!C44</f>
        <v>0</v>
      </c>
      <c r="D57" s="246">
        <f>ช่องคีย์!D44</f>
        <v>0</v>
      </c>
      <c r="E57" s="246">
        <f>ช่องคีย์!E44</f>
        <v>0</v>
      </c>
      <c r="F57" s="246">
        <f>ช่องคีย์!F44</f>
        <v>0</v>
      </c>
      <c r="G57" s="246">
        <f>ช่องคีย์!G44</f>
        <v>0</v>
      </c>
      <c r="H57" s="246">
        <f>ช่องคีย์!H44</f>
        <v>602</v>
      </c>
      <c r="I57" s="246">
        <f>ช่องคีย์!I44</f>
        <v>0</v>
      </c>
      <c r="J57" s="246">
        <f>ช่องคีย์!J44</f>
        <v>0</v>
      </c>
      <c r="K57" s="251">
        <f>+G57*H57</f>
        <v>0</v>
      </c>
    </row>
    <row r="58" spans="1:11" ht="24.6">
      <c r="A58" s="216" t="s">
        <v>261</v>
      </c>
      <c r="B58" s="246"/>
      <c r="C58" s="246"/>
      <c r="D58" s="246"/>
      <c r="E58" s="246"/>
      <c r="F58" s="246"/>
      <c r="G58" s="246"/>
      <c r="H58" s="246"/>
      <c r="I58" s="246"/>
      <c r="J58" s="246"/>
      <c r="K58" s="251"/>
    </row>
    <row r="59" spans="1:11" ht="24.6">
      <c r="A59" s="216" t="s">
        <v>262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51"/>
    </row>
    <row r="60" spans="1:11" ht="24.6">
      <c r="A60" s="216" t="s">
        <v>22</v>
      </c>
      <c r="B60" s="246">
        <f>ช่องคีย์!L44</f>
        <v>1462</v>
      </c>
      <c r="C60" s="246">
        <f>ช่องคีย์!M44</f>
        <v>489</v>
      </c>
      <c r="D60" s="246">
        <f>ช่องคีย์!N44</f>
        <v>0</v>
      </c>
      <c r="E60" s="246">
        <f>ช่องคีย์!O44</f>
        <v>0</v>
      </c>
      <c r="F60" s="246">
        <f>ช่องคีย์!P44</f>
        <v>0</v>
      </c>
      <c r="G60" s="246">
        <f>ช่องคีย์!Q44</f>
        <v>0</v>
      </c>
      <c r="H60" s="246">
        <f>ช่องคีย์!R44</f>
        <v>0</v>
      </c>
      <c r="I60" s="246">
        <f>ช่องคีย์!S44</f>
        <v>1951</v>
      </c>
      <c r="J60" s="246">
        <f>ช่องคีย์!T44</f>
        <v>180</v>
      </c>
      <c r="K60" s="251">
        <f>+G60*H60</f>
        <v>0</v>
      </c>
    </row>
    <row r="61" spans="1:11" ht="24.6">
      <c r="A61" s="216" t="s">
        <v>23</v>
      </c>
      <c r="B61" s="246">
        <f>ช่องคีย์!AF44</f>
        <v>0</v>
      </c>
      <c r="C61" s="246">
        <f>ช่องคีย์!AG44</f>
        <v>0</v>
      </c>
      <c r="D61" s="246">
        <f>ช่องคีย์!AH44</f>
        <v>0</v>
      </c>
      <c r="E61" s="246">
        <f>ช่องคีย์!AI44</f>
        <v>0</v>
      </c>
      <c r="F61" s="246">
        <f>ช่องคีย์!AJ44</f>
        <v>0</v>
      </c>
      <c r="G61" s="246">
        <f>ช่องคีย์!AK44</f>
        <v>0</v>
      </c>
      <c r="H61" s="246">
        <f>ช่องคีย์!AL44</f>
        <v>0</v>
      </c>
      <c r="I61" s="246">
        <f>ช่องคีย์!AM44</f>
        <v>0</v>
      </c>
      <c r="J61" s="246">
        <f>ช่องคีย์!AN44</f>
        <v>0</v>
      </c>
      <c r="K61" s="169"/>
    </row>
    <row r="62" spans="1:11" ht="24.6">
      <c r="A62" s="216" t="s">
        <v>24</v>
      </c>
      <c r="B62" s="246">
        <f>ช่องคีย์!AP44</f>
        <v>0</v>
      </c>
      <c r="C62" s="246">
        <f>ช่องคีย์!AQ44</f>
        <v>0</v>
      </c>
      <c r="D62" s="246">
        <f>ช่องคีย์!AR44</f>
        <v>0</v>
      </c>
      <c r="E62" s="246">
        <f>ช่องคีย์!AS44</f>
        <v>0</v>
      </c>
      <c r="F62" s="246">
        <f>ช่องคีย์!AT44</f>
        <v>0</v>
      </c>
      <c r="G62" s="246">
        <f>ช่องคีย์!AU44</f>
        <v>0</v>
      </c>
      <c r="H62" s="246">
        <f>ช่องคีย์!AV44</f>
        <v>0</v>
      </c>
      <c r="I62" s="246">
        <f>ช่องคีย์!AW44</f>
        <v>0</v>
      </c>
      <c r="J62" s="246">
        <f>ช่องคีย์!AX44</f>
        <v>0</v>
      </c>
      <c r="K62" s="169"/>
    </row>
    <row r="63" spans="1:11" ht="24.6">
      <c r="A63" s="216" t="s">
        <v>256</v>
      </c>
      <c r="B63" s="246">
        <f>ช่องคีย์!V44</f>
        <v>0</v>
      </c>
      <c r="C63" s="246">
        <f>ช่องคีย์!W44</f>
        <v>0</v>
      </c>
      <c r="D63" s="246">
        <f>ช่องคีย์!X44</f>
        <v>0</v>
      </c>
      <c r="E63" s="246">
        <f>ช่องคีย์!Y44</f>
        <v>0</v>
      </c>
      <c r="F63" s="246">
        <f>ช่องคีย์!Z44</f>
        <v>0</v>
      </c>
      <c r="G63" s="246">
        <f>ช่องคีย์!AA44</f>
        <v>0</v>
      </c>
      <c r="H63" s="246">
        <f>ช่องคีย์!AB44</f>
        <v>0</v>
      </c>
      <c r="I63" s="246">
        <f>ช่องคีย์!AC44</f>
        <v>0</v>
      </c>
      <c r="J63" s="169"/>
      <c r="K63" s="169"/>
    </row>
    <row r="64" spans="1:11" ht="24.6">
      <c r="A64" s="216" t="s">
        <v>255</v>
      </c>
      <c r="B64" s="246">
        <f>ช่องคีย์!CI44</f>
        <v>0</v>
      </c>
      <c r="C64" s="246">
        <f>ช่องคีย์!CJ44</f>
        <v>0</v>
      </c>
      <c r="D64" s="246">
        <f>ช่องคีย์!CK44</f>
        <v>0</v>
      </c>
      <c r="E64" s="246">
        <f>ช่องคีย์!CL44</f>
        <v>0</v>
      </c>
      <c r="F64" s="246">
        <f>ช่องคีย์!CM44</f>
        <v>0</v>
      </c>
      <c r="G64" s="246">
        <f>ช่องคีย์!CN44</f>
        <v>0</v>
      </c>
      <c r="H64" s="246">
        <f>ช่องคีย์!CO44</f>
        <v>0</v>
      </c>
      <c r="I64" s="246">
        <f>ช่องคีย์!CP44</f>
        <v>0</v>
      </c>
      <c r="J64" s="246">
        <f>ช่องคีย์!CQ44</f>
        <v>0</v>
      </c>
      <c r="K64" s="169"/>
    </row>
    <row r="65" spans="1:12" ht="24.6">
      <c r="A65" s="216" t="s">
        <v>26</v>
      </c>
      <c r="B65" s="246">
        <f>ช่องคีย์!DM44</f>
        <v>0</v>
      </c>
      <c r="C65" s="246">
        <f>ช่องคีย์!DN44</f>
        <v>0</v>
      </c>
      <c r="D65" s="246">
        <f>ช่องคีย์!DO44</f>
        <v>0</v>
      </c>
      <c r="E65" s="246">
        <f>ช่องคีย์!DP44</f>
        <v>0</v>
      </c>
      <c r="F65" s="246">
        <f>ช่องคีย์!DQ44</f>
        <v>0</v>
      </c>
      <c r="G65" s="246">
        <f>ช่องคีย์!DR44</f>
        <v>0</v>
      </c>
      <c r="H65" s="246">
        <f>ช่องคีย์!DS44</f>
        <v>0</v>
      </c>
      <c r="I65" s="246">
        <f>ช่องคีย์!DT44</f>
        <v>0</v>
      </c>
      <c r="J65" s="246">
        <f>ช่องคีย์!DU44</f>
        <v>0</v>
      </c>
      <c r="K65" s="169"/>
    </row>
    <row r="66" spans="1:12" ht="24.6">
      <c r="A66" s="216" t="s">
        <v>27</v>
      </c>
      <c r="B66" s="246">
        <f>ช่องคีย์!AZ44</f>
        <v>0</v>
      </c>
      <c r="C66" s="246">
        <f>ช่องคีย์!BA44</f>
        <v>0</v>
      </c>
      <c r="D66" s="246">
        <f>ช่องคีย์!BB44</f>
        <v>0</v>
      </c>
      <c r="E66" s="246">
        <f>ช่องคีย์!BC44</f>
        <v>0</v>
      </c>
      <c r="F66" s="246">
        <f>ช่องคีย์!BD44</f>
        <v>0</v>
      </c>
      <c r="G66" s="246">
        <f>ช่องคีย์!BE44</f>
        <v>0</v>
      </c>
      <c r="H66" s="246">
        <f>ช่องคีย์!BF44</f>
        <v>0</v>
      </c>
      <c r="I66" s="246">
        <f>ช่องคีย์!BG44</f>
        <v>0</v>
      </c>
      <c r="J66" s="246">
        <f>ช่องคีย์!BH44</f>
        <v>0</v>
      </c>
      <c r="K66" s="169"/>
    </row>
    <row r="67" spans="1:12" ht="24.6">
      <c r="A67" s="216" t="s">
        <v>28</v>
      </c>
      <c r="B67" s="246">
        <f>ช่องคีย์!BJ44</f>
        <v>0</v>
      </c>
      <c r="C67" s="246">
        <f>ช่องคีย์!BK44</f>
        <v>0</v>
      </c>
      <c r="D67" s="246">
        <f>ช่องคีย์!BL44</f>
        <v>0</v>
      </c>
      <c r="E67" s="246">
        <f>ช่องคีย์!BM44</f>
        <v>0</v>
      </c>
      <c r="F67" s="246">
        <f>ช่องคีย์!BN44</f>
        <v>0</v>
      </c>
      <c r="G67" s="246">
        <f>ช่องคีย์!BO44</f>
        <v>0</v>
      </c>
      <c r="H67" s="246">
        <f>ช่องคีย์!BP44</f>
        <v>0</v>
      </c>
      <c r="I67" s="246">
        <f>ช่องคีย์!BV44</f>
        <v>0</v>
      </c>
      <c r="J67" s="169"/>
      <c r="K67" s="169"/>
    </row>
    <row r="68" spans="1:12" ht="24.6">
      <c r="A68" s="216" t="s">
        <v>218</v>
      </c>
      <c r="B68" s="246">
        <f>ช่องคีย์!BY44</f>
        <v>0</v>
      </c>
      <c r="C68" s="246">
        <f>ช่องคีย์!BZ44</f>
        <v>0</v>
      </c>
      <c r="D68" s="246">
        <f>ช่องคีย์!CA44</f>
        <v>0</v>
      </c>
      <c r="E68" s="246">
        <f>ช่องคีย์!CB44</f>
        <v>0</v>
      </c>
      <c r="F68" s="246">
        <f>ช่องคีย์!CC44</f>
        <v>0</v>
      </c>
      <c r="G68" s="246">
        <f>ช่องคีย์!CD44</f>
        <v>0</v>
      </c>
      <c r="H68" s="246">
        <f>ช่องคีย์!CE44</f>
        <v>0</v>
      </c>
      <c r="I68" s="246">
        <f>ช่องคีย์!CF44</f>
        <v>0</v>
      </c>
      <c r="J68" s="246">
        <f>ช่องคีย์!CG44</f>
        <v>0</v>
      </c>
      <c r="K68" s="251">
        <f>+G68*H68</f>
        <v>0</v>
      </c>
    </row>
    <row r="69" spans="1:12" ht="24.6">
      <c r="A69" s="216" t="s">
        <v>279</v>
      </c>
      <c r="B69" s="246">
        <f>ช่องคีย์!DW44</f>
        <v>0</v>
      </c>
      <c r="C69" s="246">
        <f>ช่องคีย์!DX44</f>
        <v>0</v>
      </c>
      <c r="D69" s="246">
        <f>ช่องคีย์!DY44</f>
        <v>0</v>
      </c>
      <c r="E69" s="246">
        <f>ช่องคีย์!DZ44</f>
        <v>0</v>
      </c>
      <c r="F69" s="246">
        <f>ช่องคีย์!EA44</f>
        <v>0</v>
      </c>
      <c r="G69" s="246">
        <f>ช่องคีย์!EB44</f>
        <v>0</v>
      </c>
      <c r="H69" s="246">
        <f>ช่องคีย์!EC44</f>
        <v>0</v>
      </c>
      <c r="I69" s="246">
        <f>ช่องคีย์!ED44</f>
        <v>0</v>
      </c>
      <c r="J69" s="246">
        <f>ช่องคีย์!EE44</f>
        <v>0</v>
      </c>
      <c r="K69" s="251">
        <f>+G69*H69</f>
        <v>0</v>
      </c>
    </row>
    <row r="70" spans="1:12" ht="24.6">
      <c r="A70" s="216" t="s">
        <v>191</v>
      </c>
      <c r="B70" s="246">
        <f>ช่องคีย์!EG44</f>
        <v>0</v>
      </c>
      <c r="C70" s="246">
        <f>ช่องคีย์!EH44</f>
        <v>0</v>
      </c>
      <c r="D70" s="246">
        <f>ช่องคีย์!EI44</f>
        <v>0</v>
      </c>
      <c r="E70" s="246" t="str">
        <f>ช่องคีย์!EJ44</f>
        <v>.</v>
      </c>
      <c r="F70" s="246">
        <f>ช่องคีย์!EK44</f>
        <v>0</v>
      </c>
      <c r="G70" s="246">
        <f>ช่องคีย์!EL44</f>
        <v>0</v>
      </c>
      <c r="H70" s="246">
        <f>ช่องคีย์!EM44</f>
        <v>0</v>
      </c>
      <c r="I70" s="246">
        <f>ช่องคีย์!EN44</f>
        <v>0</v>
      </c>
      <c r="J70" s="246">
        <f>ช่องคีย์!EO44</f>
        <v>0</v>
      </c>
      <c r="K70" s="169">
        <f>+H70*G70</f>
        <v>0</v>
      </c>
    </row>
    <row r="71" spans="1:12" ht="24.6">
      <c r="A71" s="238" t="s">
        <v>123</v>
      </c>
      <c r="B71" s="246">
        <f>ช่องคีย์!EQ44</f>
        <v>0</v>
      </c>
      <c r="C71" s="246">
        <f>ช่องคีย์!ER44</f>
        <v>0</v>
      </c>
      <c r="D71" s="246">
        <f>ช่องคีย์!ES44</f>
        <v>0</v>
      </c>
      <c r="E71" s="246">
        <f>ช่องคีย์!ET44</f>
        <v>0</v>
      </c>
      <c r="F71" s="246">
        <f>ช่องคีย์!EU44</f>
        <v>0</v>
      </c>
      <c r="G71" s="246">
        <f>ช่องคีย์!EV44</f>
        <v>0</v>
      </c>
      <c r="H71" s="246">
        <f>ช่องคีย์!EW44</f>
        <v>0</v>
      </c>
      <c r="I71" s="246">
        <f>ช่องคีย์!EX44</f>
        <v>0</v>
      </c>
      <c r="J71" s="246">
        <f>ช่องคีย์!EY44</f>
        <v>0</v>
      </c>
      <c r="K71" s="246">
        <f>ช่องคีย์!EZ44</f>
        <v>3</v>
      </c>
    </row>
    <row r="72" spans="1:12" ht="24.6">
      <c r="A72" s="238" t="s">
        <v>327</v>
      </c>
      <c r="B72" s="246">
        <f>ช่องคีย์!FU44</f>
        <v>0</v>
      </c>
      <c r="C72" s="414">
        <f>ช่องคีย์!FV44</f>
        <v>0</v>
      </c>
      <c r="D72" s="246">
        <f>ช่องคีย์!FW44</f>
        <v>0</v>
      </c>
      <c r="E72" s="246">
        <f>ช่องคีย์!FX44</f>
        <v>0</v>
      </c>
      <c r="F72" s="246">
        <f>ช่องคีย์!FY44</f>
        <v>0</v>
      </c>
      <c r="G72" s="246">
        <f>ช่องคีย์!FZ44</f>
        <v>0</v>
      </c>
      <c r="H72" s="246">
        <f>ช่องคีย์!GA44</f>
        <v>0</v>
      </c>
      <c r="I72" s="414">
        <f>ช่องคีย์!GB44</f>
        <v>0</v>
      </c>
      <c r="J72" s="246">
        <f>ช่องคีย์!GC44</f>
        <v>0</v>
      </c>
      <c r="K72" s="246"/>
    </row>
    <row r="73" spans="1:12" ht="24.6">
      <c r="A73" s="241" t="s">
        <v>32</v>
      </c>
      <c r="B73" s="246">
        <f t="shared" ref="B73:G73" si="2">SUM(B57:B70)</f>
        <v>1462</v>
      </c>
      <c r="C73" s="246">
        <f t="shared" si="2"/>
        <v>489</v>
      </c>
      <c r="D73" s="246">
        <f t="shared" si="2"/>
        <v>0</v>
      </c>
      <c r="E73" s="246">
        <f t="shared" si="2"/>
        <v>0</v>
      </c>
      <c r="F73" s="246">
        <f t="shared" si="2"/>
        <v>0</v>
      </c>
      <c r="G73" s="246">
        <f t="shared" si="2"/>
        <v>0</v>
      </c>
      <c r="H73" s="246"/>
      <c r="I73" s="246">
        <f>SUM(I57:I70)</f>
        <v>1951</v>
      </c>
      <c r="J73" s="169">
        <f>SUM(J57:J70)</f>
        <v>180</v>
      </c>
      <c r="K73" s="240"/>
    </row>
    <row r="74" spans="1:12" ht="24.6">
      <c r="A74" s="222"/>
      <c r="B74" s="222"/>
      <c r="C74" s="222"/>
      <c r="D74" s="222"/>
      <c r="E74" s="222"/>
      <c r="F74" s="222"/>
      <c r="G74" s="222"/>
      <c r="H74" s="222"/>
      <c r="I74" s="222"/>
      <c r="J74" s="222"/>
      <c r="L74" s="242"/>
    </row>
    <row r="75" spans="1:12" ht="24.6">
      <c r="A75" s="1267" t="s">
        <v>370</v>
      </c>
      <c r="B75" s="1267"/>
      <c r="C75" s="1267"/>
      <c r="D75" s="1267"/>
      <c r="E75" s="1267"/>
      <c r="F75" s="1267"/>
      <c r="G75" s="1267"/>
      <c r="H75" s="1267"/>
      <c r="I75" s="1267"/>
      <c r="J75" s="236"/>
    </row>
    <row r="76" spans="1:12" ht="24.6">
      <c r="A76" s="1267" t="s">
        <v>373</v>
      </c>
      <c r="B76" s="1267"/>
      <c r="C76" s="1267"/>
      <c r="D76" s="1267"/>
      <c r="E76" s="1267"/>
      <c r="F76" s="1267"/>
      <c r="G76" s="1267"/>
      <c r="H76" s="1267"/>
      <c r="I76" s="1267"/>
      <c r="J76" s="236"/>
    </row>
    <row r="77" spans="1:12" ht="24.6">
      <c r="A77" s="1268" t="s">
        <v>87</v>
      </c>
      <c r="B77" s="1268"/>
      <c r="C77" s="1268"/>
      <c r="D77" s="1268"/>
      <c r="E77" s="1268"/>
      <c r="F77" s="1268"/>
      <c r="G77" s="1268"/>
      <c r="H77" s="1268"/>
      <c r="I77" s="1268"/>
      <c r="J77" s="236"/>
    </row>
    <row r="78" spans="1:12" ht="24.6">
      <c r="A78" s="243" t="s">
        <v>1</v>
      </c>
      <c r="B78" s="243" t="s">
        <v>2</v>
      </c>
      <c r="C78" s="1269" t="s">
        <v>3</v>
      </c>
      <c r="D78" s="1270"/>
      <c r="E78" s="1270"/>
      <c r="F78" s="1270"/>
      <c r="G78" s="1270"/>
      <c r="H78" s="1271"/>
      <c r="I78" s="238"/>
      <c r="J78" s="238" t="s">
        <v>202</v>
      </c>
      <c r="K78" s="239"/>
    </row>
    <row r="79" spans="1:12" ht="24.6">
      <c r="A79" s="244"/>
      <c r="B79" s="166" t="s">
        <v>4</v>
      </c>
      <c r="C79" s="166" t="s">
        <v>5</v>
      </c>
      <c r="D79" s="166" t="s">
        <v>6</v>
      </c>
      <c r="E79" s="166" t="s">
        <v>7</v>
      </c>
      <c r="F79" s="166" t="s">
        <v>8</v>
      </c>
      <c r="G79" s="166" t="s">
        <v>9</v>
      </c>
      <c r="H79" s="166" t="s">
        <v>10</v>
      </c>
      <c r="I79" s="244" t="s">
        <v>11</v>
      </c>
      <c r="J79" s="166" t="s">
        <v>203</v>
      </c>
      <c r="K79" s="166" t="s">
        <v>204</v>
      </c>
    </row>
    <row r="80" spans="1:12" ht="24.6">
      <c r="A80" s="244"/>
      <c r="B80" s="166" t="s">
        <v>12</v>
      </c>
      <c r="C80" s="166" t="s">
        <v>13</v>
      </c>
      <c r="D80" s="166" t="s">
        <v>14</v>
      </c>
      <c r="E80" s="166" t="s">
        <v>15</v>
      </c>
      <c r="F80" s="166" t="s">
        <v>16</v>
      </c>
      <c r="G80" s="166" t="s">
        <v>17</v>
      </c>
      <c r="H80" s="166" t="s">
        <v>18</v>
      </c>
      <c r="I80" s="244" t="s">
        <v>19</v>
      </c>
      <c r="J80" s="165"/>
      <c r="K80" s="165"/>
    </row>
    <row r="81" spans="1:11" ht="24.6">
      <c r="A81" s="245"/>
      <c r="B81" s="245"/>
      <c r="C81" s="168" t="s">
        <v>12</v>
      </c>
      <c r="D81" s="168" t="s">
        <v>12</v>
      </c>
      <c r="E81" s="168" t="s">
        <v>12</v>
      </c>
      <c r="F81" s="168" t="s">
        <v>12</v>
      </c>
      <c r="G81" s="168" t="s">
        <v>12</v>
      </c>
      <c r="H81" s="168" t="s">
        <v>20</v>
      </c>
      <c r="I81" s="245"/>
      <c r="J81" s="167"/>
      <c r="K81" s="167"/>
    </row>
    <row r="82" spans="1:11" ht="24.6">
      <c r="A82" s="216" t="s">
        <v>21</v>
      </c>
      <c r="B82" s="246">
        <f>ช่องคีย์!B45</f>
        <v>0</v>
      </c>
      <c r="C82" s="246">
        <f>ช่องคีย์!C45</f>
        <v>0</v>
      </c>
      <c r="D82" s="246">
        <f>ช่องคีย์!D45</f>
        <v>0</v>
      </c>
      <c r="E82" s="246">
        <f>ช่องคีย์!E45</f>
        <v>0</v>
      </c>
      <c r="F82" s="246">
        <f>ช่องคีย์!F45</f>
        <v>0</v>
      </c>
      <c r="G82" s="246">
        <f>ช่องคีย์!G45</f>
        <v>0</v>
      </c>
      <c r="H82" s="246">
        <f>ช่องคีย์!H45</f>
        <v>602</v>
      </c>
      <c r="I82" s="246">
        <f>ช่องคีย์!I45</f>
        <v>0</v>
      </c>
      <c r="J82" s="246">
        <f>ช่องคีย์!J45</f>
        <v>0</v>
      </c>
      <c r="K82" s="251">
        <f>+G82*H82</f>
        <v>0</v>
      </c>
    </row>
    <row r="83" spans="1:11" ht="24.6">
      <c r="A83" s="216" t="s">
        <v>261</v>
      </c>
      <c r="B83" s="246"/>
      <c r="C83" s="246"/>
      <c r="D83" s="246"/>
      <c r="E83" s="246"/>
      <c r="F83" s="246"/>
      <c r="G83" s="246"/>
      <c r="H83" s="246"/>
      <c r="I83" s="246"/>
      <c r="J83" s="246"/>
      <c r="K83" s="251"/>
    </row>
    <row r="84" spans="1:11" ht="24.6">
      <c r="A84" s="216" t="s">
        <v>262</v>
      </c>
      <c r="B84" s="246"/>
      <c r="C84" s="246"/>
      <c r="D84" s="246"/>
      <c r="E84" s="246"/>
      <c r="F84" s="246"/>
      <c r="G84" s="246"/>
      <c r="H84" s="246"/>
      <c r="I84" s="246"/>
      <c r="J84" s="246"/>
      <c r="K84" s="251"/>
    </row>
    <row r="85" spans="1:11" ht="24.6">
      <c r="A85" s="216" t="s">
        <v>22</v>
      </c>
      <c r="B85" s="246">
        <f>ช่องคีย์!L45</f>
        <v>1201</v>
      </c>
      <c r="C85" s="246">
        <f>ช่องคีย์!M45</f>
        <v>1008</v>
      </c>
      <c r="D85" s="246">
        <f>ช่องคีย์!N45</f>
        <v>0</v>
      </c>
      <c r="E85" s="246">
        <f>ช่องคีย์!O45</f>
        <v>0</v>
      </c>
      <c r="F85" s="246">
        <f>ช่องคีย์!P45</f>
        <v>0</v>
      </c>
      <c r="G85" s="246">
        <f>ช่องคีย์!Q45</f>
        <v>0</v>
      </c>
      <c r="H85" s="246">
        <f>ช่องคีย์!R45</f>
        <v>0</v>
      </c>
      <c r="I85" s="246">
        <f>ช่องคีย์!S45</f>
        <v>2209</v>
      </c>
      <c r="J85" s="246">
        <f>ช่องคีย์!T45</f>
        <v>216</v>
      </c>
      <c r="K85" s="251">
        <f>+G85*H85</f>
        <v>0</v>
      </c>
    </row>
    <row r="86" spans="1:11" ht="24.6">
      <c r="A86" s="216" t="s">
        <v>23</v>
      </c>
      <c r="B86" s="246">
        <f>ช่องคีย์!AF45</f>
        <v>0</v>
      </c>
      <c r="C86" s="246">
        <f>ช่องคีย์!AG45</f>
        <v>0</v>
      </c>
      <c r="D86" s="246">
        <f>ช่องคีย์!AH45</f>
        <v>0</v>
      </c>
      <c r="E86" s="246">
        <f>ช่องคีย์!AI45</f>
        <v>0</v>
      </c>
      <c r="F86" s="246">
        <f>ช่องคีย์!AJ45</f>
        <v>0</v>
      </c>
      <c r="G86" s="246">
        <f>ช่องคีย์!AK45</f>
        <v>0</v>
      </c>
      <c r="H86" s="246">
        <f>ช่องคีย์!AL45</f>
        <v>0</v>
      </c>
      <c r="I86" s="246">
        <f>ช่องคีย์!AM45</f>
        <v>0</v>
      </c>
      <c r="J86" s="169"/>
      <c r="K86" s="169"/>
    </row>
    <row r="87" spans="1:11" ht="24.6">
      <c r="A87" s="216" t="s">
        <v>24</v>
      </c>
      <c r="B87" s="246">
        <f>ช่องคีย์!AP45</f>
        <v>0</v>
      </c>
      <c r="C87" s="246">
        <f>ช่องคีย์!AQ45</f>
        <v>0</v>
      </c>
      <c r="D87" s="246">
        <f>ช่องคีย์!AR45</f>
        <v>0</v>
      </c>
      <c r="E87" s="246">
        <f>ช่องคีย์!AS45</f>
        <v>0</v>
      </c>
      <c r="F87" s="246">
        <f>ช่องคีย์!AT45</f>
        <v>0</v>
      </c>
      <c r="G87" s="246">
        <f>ช่องคีย์!AU45</f>
        <v>0</v>
      </c>
      <c r="H87" s="246">
        <f>ช่องคีย์!AV45</f>
        <v>0</v>
      </c>
      <c r="I87" s="246">
        <f>ช่องคีย์!AW45</f>
        <v>0</v>
      </c>
      <c r="J87" s="169"/>
      <c r="K87" s="169"/>
    </row>
    <row r="88" spans="1:11" ht="24.6">
      <c r="A88" s="216" t="s">
        <v>255</v>
      </c>
      <c r="B88" s="246">
        <f>ช่องคีย์!CI45</f>
        <v>0</v>
      </c>
      <c r="C88" s="246">
        <f>ช่องคีย์!CJ45</f>
        <v>0</v>
      </c>
      <c r="D88" s="246">
        <f>ช่องคีย์!CK45</f>
        <v>0</v>
      </c>
      <c r="E88" s="246">
        <f>ช่องคีย์!CL45</f>
        <v>0</v>
      </c>
      <c r="F88" s="246">
        <f>ช่องคีย์!CM45</f>
        <v>0</v>
      </c>
      <c r="G88" s="246">
        <f>ช่องคีย์!CN45</f>
        <v>0</v>
      </c>
      <c r="H88" s="246">
        <f>ช่องคีย์!CO45</f>
        <v>0</v>
      </c>
      <c r="I88" s="246">
        <f>ช่องคีย์!CP45</f>
        <v>0</v>
      </c>
      <c r="J88" s="246">
        <f>ช่องคีย์!CQ45</f>
        <v>0</v>
      </c>
      <c r="K88" s="169"/>
    </row>
    <row r="89" spans="1:11" ht="24.6">
      <c r="A89" s="216" t="s">
        <v>256</v>
      </c>
      <c r="B89" s="246">
        <f>ช่องคีย์!V45</f>
        <v>0</v>
      </c>
      <c r="C89" s="246">
        <f>ช่องคีย์!W45</f>
        <v>0</v>
      </c>
      <c r="D89" s="246">
        <f>ช่องคีย์!X45</f>
        <v>0</v>
      </c>
      <c r="E89" s="246">
        <f>ช่องคีย์!Y45</f>
        <v>0</v>
      </c>
      <c r="F89" s="246">
        <f>ช่องคีย์!Z45</f>
        <v>0</v>
      </c>
      <c r="G89" s="246">
        <f>ช่องคีย์!AA45</f>
        <v>0</v>
      </c>
      <c r="H89" s="246">
        <f>ช่องคีย์!AB45</f>
        <v>0</v>
      </c>
      <c r="I89" s="246">
        <f>ช่องคีย์!AC45</f>
        <v>0</v>
      </c>
      <c r="J89" s="169"/>
      <c r="K89" s="169"/>
    </row>
    <row r="90" spans="1:11" ht="24.6">
      <c r="A90" s="216" t="s">
        <v>282</v>
      </c>
      <c r="B90" s="246">
        <f>ช่องคีย์!DM45</f>
        <v>0</v>
      </c>
      <c r="C90" s="246">
        <f>ช่องคีย์!DN45</f>
        <v>0</v>
      </c>
      <c r="D90" s="246">
        <f>ช่องคีย์!DO45</f>
        <v>0</v>
      </c>
      <c r="E90" s="246">
        <f>ช่องคีย์!DP45</f>
        <v>0</v>
      </c>
      <c r="F90" s="246">
        <f>ช่องคีย์!DQ45</f>
        <v>0</v>
      </c>
      <c r="G90" s="246">
        <f>ช่องคีย์!DR45</f>
        <v>0</v>
      </c>
      <c r="H90" s="246">
        <f>ช่องคีย์!DS45</f>
        <v>0</v>
      </c>
      <c r="I90" s="246">
        <f>ช่องคีย์!DT45</f>
        <v>0</v>
      </c>
      <c r="J90" s="246">
        <f>ช่องคีย์!DU45</f>
        <v>0</v>
      </c>
      <c r="K90" s="169"/>
    </row>
    <row r="91" spans="1:11" ht="24.6">
      <c r="A91" s="216" t="s">
        <v>27</v>
      </c>
      <c r="B91" s="246">
        <f>ช่องคีย์!AZ45</f>
        <v>0</v>
      </c>
      <c r="C91" s="246">
        <f>ช่องคีย์!BA45</f>
        <v>0</v>
      </c>
      <c r="D91" s="246">
        <f>ช่องคีย์!BB45</f>
        <v>0</v>
      </c>
      <c r="E91" s="246">
        <f>ช่องคีย์!BC45</f>
        <v>0</v>
      </c>
      <c r="F91" s="246">
        <f>ช่องคีย์!BD45</f>
        <v>0</v>
      </c>
      <c r="G91" s="246">
        <f>ช่องคีย์!BE45</f>
        <v>0</v>
      </c>
      <c r="H91" s="246">
        <f>ช่องคีย์!BF45</f>
        <v>0</v>
      </c>
      <c r="I91" s="246">
        <f>ช่องคีย์!BG45</f>
        <v>0</v>
      </c>
      <c r="J91" s="246">
        <f>ช่องคีย์!BH45</f>
        <v>0</v>
      </c>
      <c r="K91" s="169"/>
    </row>
    <row r="92" spans="1:11" ht="24.6">
      <c r="A92" s="216" t="s">
        <v>28</v>
      </c>
      <c r="B92" s="246">
        <f>ช่องคีย์!BJ45</f>
        <v>0</v>
      </c>
      <c r="C92" s="246">
        <f>ช่องคีย์!BK45</f>
        <v>0</v>
      </c>
      <c r="D92" s="246">
        <f>ช่องคีย์!BL45</f>
        <v>0</v>
      </c>
      <c r="E92" s="246">
        <f>ช่องคีย์!BM45</f>
        <v>0</v>
      </c>
      <c r="F92" s="246">
        <f>ช่องคีย์!BN45</f>
        <v>0</v>
      </c>
      <c r="G92" s="246">
        <f>ช่องคีย์!BO45</f>
        <v>0</v>
      </c>
      <c r="H92" s="246">
        <f>ช่องคีย์!BP45</f>
        <v>0</v>
      </c>
      <c r="I92" s="246">
        <f>ช่องคีย์!BV45</f>
        <v>0</v>
      </c>
      <c r="J92" s="169"/>
      <c r="K92" s="169"/>
    </row>
    <row r="93" spans="1:11" ht="24.6">
      <c r="A93" s="216" t="s">
        <v>218</v>
      </c>
      <c r="B93" s="246">
        <f>ช่องคีย์!BY45</f>
        <v>0</v>
      </c>
      <c r="C93" s="246">
        <f>ช่องคีย์!BZ45</f>
        <v>0</v>
      </c>
      <c r="D93" s="246">
        <f>ช่องคีย์!CA45</f>
        <v>0</v>
      </c>
      <c r="E93" s="246">
        <f>ช่องคีย์!CB45</f>
        <v>0</v>
      </c>
      <c r="F93" s="246">
        <f>ช่องคีย์!CC45</f>
        <v>0</v>
      </c>
      <c r="G93" s="246">
        <f>ช่องคีย์!CD45</f>
        <v>0</v>
      </c>
      <c r="H93" s="246">
        <f>ช่องคีย์!CE45</f>
        <v>0</v>
      </c>
      <c r="I93" s="246">
        <f>ช่องคีย์!CF45</f>
        <v>0</v>
      </c>
      <c r="J93" s="246">
        <f>ช่องคีย์!CG45</f>
        <v>0</v>
      </c>
      <c r="K93" s="169"/>
    </row>
    <row r="94" spans="1:11" ht="24.6">
      <c r="A94" s="216" t="s">
        <v>279</v>
      </c>
      <c r="B94" s="246">
        <f>ช่องคีย์!DW45</f>
        <v>0</v>
      </c>
      <c r="C94" s="246">
        <f>ช่องคีย์!DX45</f>
        <v>0</v>
      </c>
      <c r="D94" s="246">
        <f>ช่องคีย์!DY45</f>
        <v>0</v>
      </c>
      <c r="E94" s="246">
        <f>ช่องคีย์!DZ45</f>
        <v>0</v>
      </c>
      <c r="F94" s="246">
        <f>ช่องคีย์!EA45</f>
        <v>0</v>
      </c>
      <c r="G94" s="246">
        <f>ช่องคีย์!EB45</f>
        <v>0</v>
      </c>
      <c r="H94" s="246">
        <f>ช่องคีย์!EC45</f>
        <v>0</v>
      </c>
      <c r="I94" s="246">
        <f>ช่องคีย์!ED45</f>
        <v>0</v>
      </c>
      <c r="J94" s="246">
        <f>ช่องคีย์!EE45</f>
        <v>0</v>
      </c>
      <c r="K94" s="169"/>
    </row>
    <row r="95" spans="1:11" ht="24.6">
      <c r="A95" s="216" t="s">
        <v>327</v>
      </c>
      <c r="B95" s="246">
        <f>ช่องคีย์!FU45</f>
        <v>0</v>
      </c>
      <c r="C95" s="414">
        <f>ช่องคีย์!FV45</f>
        <v>0</v>
      </c>
      <c r="D95" s="246">
        <f>ช่องคีย์!FW45</f>
        <v>0</v>
      </c>
      <c r="E95" s="246">
        <f>ช่องคีย์!FX45</f>
        <v>0</v>
      </c>
      <c r="F95" s="246">
        <f>ช่องคีย์!FY45</f>
        <v>0</v>
      </c>
      <c r="G95" s="246">
        <f>ช่องคีย์!FZ45</f>
        <v>0</v>
      </c>
      <c r="H95" s="246">
        <f>ช่องคีย์!GA45</f>
        <v>0</v>
      </c>
      <c r="I95" s="414">
        <f>ช่องคีย์!GB45</f>
        <v>0</v>
      </c>
      <c r="J95" s="246">
        <f>ช่องคีย์!GC45</f>
        <v>0</v>
      </c>
      <c r="K95" s="169"/>
    </row>
    <row r="96" spans="1:11" ht="24.6">
      <c r="A96" s="241" t="s">
        <v>32</v>
      </c>
      <c r="B96" s="246">
        <f t="shared" ref="B96:G96" si="3">SUM(B82:B95)</f>
        <v>1201</v>
      </c>
      <c r="C96" s="246">
        <f t="shared" si="3"/>
        <v>1008</v>
      </c>
      <c r="D96" s="246">
        <f t="shared" si="3"/>
        <v>0</v>
      </c>
      <c r="E96" s="246">
        <f t="shared" si="3"/>
        <v>0</v>
      </c>
      <c r="F96" s="246">
        <f t="shared" si="3"/>
        <v>0</v>
      </c>
      <c r="G96" s="246">
        <f t="shared" si="3"/>
        <v>0</v>
      </c>
      <c r="H96" s="246"/>
      <c r="I96" s="246">
        <f>SUM(I82:I95)</f>
        <v>2209</v>
      </c>
      <c r="J96" s="169">
        <f>SUM(J82:J95)</f>
        <v>216</v>
      </c>
      <c r="K96" s="240"/>
    </row>
    <row r="97" spans="1:11" ht="24.6">
      <c r="A97" s="222"/>
      <c r="B97" s="222"/>
      <c r="C97" s="222"/>
      <c r="D97" s="222"/>
      <c r="E97" s="222"/>
      <c r="F97" s="222"/>
      <c r="G97" s="222"/>
      <c r="H97" s="222"/>
      <c r="I97" s="222"/>
      <c r="J97" s="222"/>
    </row>
    <row r="98" spans="1:11" ht="24.6">
      <c r="A98" s="1267" t="s">
        <v>370</v>
      </c>
      <c r="B98" s="1267"/>
      <c r="C98" s="1267"/>
      <c r="D98" s="1267"/>
      <c r="E98" s="1267"/>
      <c r="F98" s="1267"/>
      <c r="G98" s="1267"/>
      <c r="H98" s="1267"/>
      <c r="I98" s="1267"/>
      <c r="J98" s="236"/>
    </row>
    <row r="99" spans="1:11" ht="24.6">
      <c r="A99" s="1267" t="s">
        <v>374</v>
      </c>
      <c r="B99" s="1267"/>
      <c r="C99" s="1267"/>
      <c r="D99" s="1267"/>
      <c r="E99" s="1267"/>
      <c r="F99" s="1267"/>
      <c r="G99" s="1267"/>
      <c r="H99" s="1267"/>
      <c r="I99" s="1267"/>
      <c r="J99" s="236"/>
    </row>
    <row r="100" spans="1:11" ht="24.6">
      <c r="A100" s="1268" t="s">
        <v>88</v>
      </c>
      <c r="B100" s="1268"/>
      <c r="C100" s="1268"/>
      <c r="D100" s="1268"/>
      <c r="E100" s="1268"/>
      <c r="F100" s="1268"/>
      <c r="G100" s="1268"/>
      <c r="H100" s="1268"/>
      <c r="I100" s="1268"/>
      <c r="J100" s="236"/>
    </row>
    <row r="101" spans="1:11" ht="24.6">
      <c r="A101" s="243" t="s">
        <v>1</v>
      </c>
      <c r="B101" s="243" t="s">
        <v>2</v>
      </c>
      <c r="C101" s="1269" t="s">
        <v>3</v>
      </c>
      <c r="D101" s="1270"/>
      <c r="E101" s="1270"/>
      <c r="F101" s="1270"/>
      <c r="G101" s="1270"/>
      <c r="H101" s="1271"/>
      <c r="I101" s="238"/>
      <c r="J101" s="238" t="s">
        <v>202</v>
      </c>
      <c r="K101" s="239"/>
    </row>
    <row r="102" spans="1:11" ht="24.6">
      <c r="A102" s="244"/>
      <c r="B102" s="166" t="s">
        <v>4</v>
      </c>
      <c r="C102" s="166" t="s">
        <v>5</v>
      </c>
      <c r="D102" s="166" t="s">
        <v>6</v>
      </c>
      <c r="E102" s="166" t="s">
        <v>7</v>
      </c>
      <c r="F102" s="166" t="s">
        <v>8</v>
      </c>
      <c r="G102" s="166" t="s">
        <v>9</v>
      </c>
      <c r="H102" s="166" t="s">
        <v>10</v>
      </c>
      <c r="I102" s="244" t="s">
        <v>11</v>
      </c>
      <c r="J102" s="166" t="s">
        <v>203</v>
      </c>
      <c r="K102" s="166" t="s">
        <v>204</v>
      </c>
    </row>
    <row r="103" spans="1:11" ht="24.6">
      <c r="A103" s="244"/>
      <c r="B103" s="166" t="s">
        <v>12</v>
      </c>
      <c r="C103" s="166" t="s">
        <v>13</v>
      </c>
      <c r="D103" s="166" t="s">
        <v>14</v>
      </c>
      <c r="E103" s="166" t="s">
        <v>15</v>
      </c>
      <c r="F103" s="166" t="s">
        <v>16</v>
      </c>
      <c r="G103" s="166" t="s">
        <v>17</v>
      </c>
      <c r="H103" s="166" t="s">
        <v>18</v>
      </c>
      <c r="I103" s="244" t="s">
        <v>19</v>
      </c>
      <c r="J103" s="165"/>
      <c r="K103" s="165"/>
    </row>
    <row r="104" spans="1:11" ht="24.6">
      <c r="A104" s="245"/>
      <c r="B104" s="245"/>
      <c r="C104" s="168" t="s">
        <v>12</v>
      </c>
      <c r="D104" s="168" t="s">
        <v>12</v>
      </c>
      <c r="E104" s="168" t="s">
        <v>12</v>
      </c>
      <c r="F104" s="168" t="s">
        <v>12</v>
      </c>
      <c r="G104" s="168" t="s">
        <v>12</v>
      </c>
      <c r="H104" s="168" t="s">
        <v>20</v>
      </c>
      <c r="I104" s="245"/>
      <c r="J104" s="167"/>
      <c r="K104" s="167"/>
    </row>
    <row r="105" spans="1:11" ht="24.6">
      <c r="A105" s="216" t="s">
        <v>21</v>
      </c>
      <c r="B105" s="246">
        <f>ช่องคีย์!B46</f>
        <v>0</v>
      </c>
      <c r="C105" s="246">
        <f>ช่องคีย์!C46</f>
        <v>0</v>
      </c>
      <c r="D105" s="246">
        <f>ช่องคีย์!D46</f>
        <v>0</v>
      </c>
      <c r="E105" s="246">
        <f>ช่องคีย์!E46</f>
        <v>0</v>
      </c>
      <c r="F105" s="246">
        <f>ช่องคีย์!F46</f>
        <v>0</v>
      </c>
      <c r="G105" s="246">
        <f>ช่องคีย์!G46</f>
        <v>0</v>
      </c>
      <c r="H105" s="246">
        <f>ช่องคีย์!H46</f>
        <v>602</v>
      </c>
      <c r="I105" s="246">
        <f>ช่องคีย์!I46</f>
        <v>0</v>
      </c>
      <c r="J105" s="246">
        <f>ช่องคีย์!J46</f>
        <v>0</v>
      </c>
      <c r="K105" s="251">
        <f>+G105*H105</f>
        <v>0</v>
      </c>
    </row>
    <row r="106" spans="1:11" ht="24.6">
      <c r="A106" s="216" t="s">
        <v>261</v>
      </c>
      <c r="B106" s="246"/>
      <c r="C106" s="246"/>
      <c r="D106" s="246"/>
      <c r="E106" s="246"/>
      <c r="F106" s="246"/>
      <c r="G106" s="246"/>
      <c r="H106" s="246"/>
      <c r="I106" s="246"/>
      <c r="J106" s="246"/>
      <c r="K106" s="251"/>
    </row>
    <row r="107" spans="1:11" ht="24.6">
      <c r="A107" s="216" t="s">
        <v>262</v>
      </c>
      <c r="B107" s="246"/>
      <c r="C107" s="246"/>
      <c r="D107" s="246"/>
      <c r="E107" s="246"/>
      <c r="F107" s="246"/>
      <c r="G107" s="246"/>
      <c r="H107" s="246"/>
      <c r="I107" s="246"/>
      <c r="J107" s="246"/>
      <c r="K107" s="251"/>
    </row>
    <row r="108" spans="1:11" ht="24.6">
      <c r="A108" s="216" t="s">
        <v>22</v>
      </c>
      <c r="B108" s="246">
        <f>ช่องคีย์!L46</f>
        <v>1813</v>
      </c>
      <c r="C108" s="246">
        <f>ช่องคีย์!M46</f>
        <v>1856</v>
      </c>
      <c r="D108" s="246">
        <f>ช่องคีย์!N46</f>
        <v>0</v>
      </c>
      <c r="E108" s="246">
        <f>ช่องคีย์!O46</f>
        <v>0</v>
      </c>
      <c r="F108" s="246">
        <f>ช่องคีย์!P46</f>
        <v>0</v>
      </c>
      <c r="G108" s="246">
        <f>ช่องคีย์!Q46</f>
        <v>0</v>
      </c>
      <c r="H108" s="246">
        <f>ช่องคีย์!R46</f>
        <v>0</v>
      </c>
      <c r="I108" s="246">
        <f>ช่องคีย์!S46</f>
        <v>3669</v>
      </c>
      <c r="J108" s="246">
        <f>ช่องคีย์!T46</f>
        <v>314</v>
      </c>
      <c r="K108" s="251">
        <f>+G108*H108</f>
        <v>0</v>
      </c>
    </row>
    <row r="109" spans="1:11" ht="24.6">
      <c r="A109" s="216" t="s">
        <v>23</v>
      </c>
      <c r="B109" s="246">
        <f>ช่องคีย์!AF46</f>
        <v>0</v>
      </c>
      <c r="C109" s="246">
        <f>ช่องคีย์!AG46</f>
        <v>0</v>
      </c>
      <c r="D109" s="246">
        <f>ช่องคีย์!AH46</f>
        <v>0</v>
      </c>
      <c r="E109" s="246">
        <f>ช่องคีย์!AI46</f>
        <v>0</v>
      </c>
      <c r="F109" s="246">
        <f>ช่องคีย์!AJ46</f>
        <v>0</v>
      </c>
      <c r="G109" s="246">
        <f>ช่องคีย์!AK46</f>
        <v>0</v>
      </c>
      <c r="H109" s="246">
        <f>ช่องคีย์!AL46</f>
        <v>0</v>
      </c>
      <c r="I109" s="246">
        <f>ช่องคีย์!AM46</f>
        <v>0</v>
      </c>
      <c r="J109" s="169"/>
      <c r="K109" s="169"/>
    </row>
    <row r="110" spans="1:11" ht="24.6">
      <c r="A110" s="216" t="s">
        <v>24</v>
      </c>
      <c r="B110" s="246">
        <f>ช่องคีย์!AP46</f>
        <v>0</v>
      </c>
      <c r="C110" s="246">
        <f>ช่องคีย์!AQ46</f>
        <v>0</v>
      </c>
      <c r="D110" s="246">
        <f>ช่องคีย์!AR46</f>
        <v>0</v>
      </c>
      <c r="E110" s="246">
        <f>ช่องคีย์!AS46</f>
        <v>0</v>
      </c>
      <c r="F110" s="246">
        <f>ช่องคีย์!AT46</f>
        <v>0</v>
      </c>
      <c r="G110" s="246">
        <f>ช่องคีย์!AU46</f>
        <v>0</v>
      </c>
      <c r="H110" s="246">
        <f>ช่องคีย์!AV46</f>
        <v>0</v>
      </c>
      <c r="I110" s="246">
        <f>ช่องคีย์!AW46</f>
        <v>0</v>
      </c>
      <c r="J110" s="169"/>
      <c r="K110" s="169"/>
    </row>
    <row r="111" spans="1:11" ht="24.6">
      <c r="A111" s="216" t="s">
        <v>256</v>
      </c>
      <c r="B111" s="246">
        <f>ช่องคีย์!V46</f>
        <v>0</v>
      </c>
      <c r="C111" s="246">
        <f>ช่องคีย์!W46</f>
        <v>0</v>
      </c>
      <c r="D111" s="246">
        <f>ช่องคีย์!X46</f>
        <v>0</v>
      </c>
      <c r="E111" s="246">
        <f>ช่องคีย์!Y46</f>
        <v>0</v>
      </c>
      <c r="F111" s="246">
        <f>ช่องคีย์!Z46</f>
        <v>0</v>
      </c>
      <c r="G111" s="246">
        <f>ช่องคีย์!AA46</f>
        <v>0</v>
      </c>
      <c r="H111" s="246">
        <f>ช่องคีย์!AB46</f>
        <v>0</v>
      </c>
      <c r="I111" s="246">
        <f>ช่องคีย์!AC46</f>
        <v>0</v>
      </c>
      <c r="J111" s="169"/>
      <c r="K111" s="169"/>
    </row>
    <row r="112" spans="1:11" ht="24.6">
      <c r="A112" s="216" t="s">
        <v>255</v>
      </c>
      <c r="B112" s="246">
        <f>ช่องคีย์!CI46</f>
        <v>0</v>
      </c>
      <c r="C112" s="246">
        <f>ช่องคีย์!CJ46</f>
        <v>0</v>
      </c>
      <c r="D112" s="246">
        <f>ช่องคีย์!CK46</f>
        <v>0</v>
      </c>
      <c r="E112" s="246">
        <f>ช่องคีย์!CL46</f>
        <v>0</v>
      </c>
      <c r="F112" s="246">
        <f>ช่องคีย์!CM46</f>
        <v>0</v>
      </c>
      <c r="G112" s="246">
        <f>ช่องคีย์!CN46</f>
        <v>0</v>
      </c>
      <c r="H112" s="246">
        <f>ช่องคีย์!CO46</f>
        <v>0</v>
      </c>
      <c r="I112" s="246">
        <f>ช่องคีย์!CP46</f>
        <v>0</v>
      </c>
      <c r="J112" s="246">
        <f>ช่องคีย์!CQ46</f>
        <v>0</v>
      </c>
      <c r="K112" s="169"/>
    </row>
    <row r="113" spans="1:11" ht="24.6">
      <c r="A113" s="216" t="s">
        <v>282</v>
      </c>
      <c r="B113" s="246">
        <f>ช่องคีย์!DM46</f>
        <v>0</v>
      </c>
      <c r="C113" s="246">
        <f>ช่องคีย์!DN46</f>
        <v>0</v>
      </c>
      <c r="D113" s="246">
        <f>ช่องคีย์!DO46</f>
        <v>0</v>
      </c>
      <c r="E113" s="246">
        <f>ช่องคีย์!DP46</f>
        <v>0</v>
      </c>
      <c r="F113" s="246">
        <f>ช่องคีย์!DQ46</f>
        <v>0</v>
      </c>
      <c r="G113" s="246">
        <f>ช่องคีย์!DR46</f>
        <v>0</v>
      </c>
      <c r="H113" s="246">
        <f>ช่องคีย์!DS46</f>
        <v>0</v>
      </c>
      <c r="I113" s="246">
        <f>ช่องคีย์!DT46</f>
        <v>0</v>
      </c>
      <c r="J113" s="246">
        <f>ช่องคีย์!DU46</f>
        <v>0</v>
      </c>
      <c r="K113" s="169"/>
    </row>
    <row r="114" spans="1:11" ht="24.6">
      <c r="A114" s="216" t="s">
        <v>27</v>
      </c>
      <c r="B114" s="246">
        <f>ช่องคีย์!AZ46</f>
        <v>0</v>
      </c>
      <c r="C114" s="246">
        <f>ช่องคีย์!BA46</f>
        <v>0</v>
      </c>
      <c r="D114" s="246">
        <f>ช่องคีย์!BB46</f>
        <v>0</v>
      </c>
      <c r="E114" s="246">
        <f>ช่องคีย์!BC46</f>
        <v>0</v>
      </c>
      <c r="F114" s="246">
        <f>ช่องคีย์!BD46</f>
        <v>0</v>
      </c>
      <c r="G114" s="246">
        <f>ช่องคีย์!BE46</f>
        <v>0</v>
      </c>
      <c r="H114" s="246">
        <f>ช่องคีย์!BF46</f>
        <v>0</v>
      </c>
      <c r="I114" s="246">
        <f>ช่องคีย์!BG46</f>
        <v>0</v>
      </c>
      <c r="J114" s="246">
        <f>ช่องคีย์!BH46</f>
        <v>0</v>
      </c>
      <c r="K114" s="169"/>
    </row>
    <row r="115" spans="1:11" ht="24.6">
      <c r="A115" s="216" t="s">
        <v>28</v>
      </c>
      <c r="B115" s="246">
        <f>ช่องคีย์!BJ46</f>
        <v>0</v>
      </c>
      <c r="C115" s="246">
        <f>ช่องคีย์!BK46</f>
        <v>0</v>
      </c>
      <c r="D115" s="246">
        <f>ช่องคีย์!BL46</f>
        <v>0</v>
      </c>
      <c r="E115" s="246">
        <f>ช่องคีย์!BM46</f>
        <v>0</v>
      </c>
      <c r="F115" s="246">
        <f>ช่องคีย์!BN46</f>
        <v>0</v>
      </c>
      <c r="G115" s="246">
        <f>ช่องคีย์!BO46</f>
        <v>0</v>
      </c>
      <c r="H115" s="246">
        <f>ช่องคีย์!BP46</f>
        <v>0</v>
      </c>
      <c r="I115" s="246">
        <f>ช่องคีย์!BV46</f>
        <v>0</v>
      </c>
      <c r="J115" s="169"/>
      <c r="K115" s="169"/>
    </row>
    <row r="116" spans="1:11" ht="24.6">
      <c r="A116" s="216" t="s">
        <v>218</v>
      </c>
      <c r="B116" s="246">
        <f>ช่องคีย์!BY46</f>
        <v>0</v>
      </c>
      <c r="C116" s="246">
        <f>ช่องคีย์!BZ46</f>
        <v>0</v>
      </c>
      <c r="D116" s="246">
        <f>ช่องคีย์!CA46</f>
        <v>0</v>
      </c>
      <c r="E116" s="246">
        <f>ช่องคีย์!CB46</f>
        <v>0</v>
      </c>
      <c r="F116" s="246">
        <f>ช่องคีย์!CC46</f>
        <v>0</v>
      </c>
      <c r="G116" s="246">
        <f>ช่องคีย์!CD46</f>
        <v>0</v>
      </c>
      <c r="H116" s="246">
        <f>ช่องคีย์!CE46</f>
        <v>0</v>
      </c>
      <c r="I116" s="246">
        <f>ช่องคีย์!CF46</f>
        <v>0</v>
      </c>
      <c r="J116" s="246">
        <f>ช่องคีย์!CG46</f>
        <v>0</v>
      </c>
      <c r="K116" s="169"/>
    </row>
    <row r="117" spans="1:11" ht="24.6">
      <c r="A117" s="216" t="s">
        <v>277</v>
      </c>
      <c r="B117" s="246">
        <f>ช่องคีย์!DW46</f>
        <v>0</v>
      </c>
      <c r="C117" s="246">
        <f>ช่องคีย์!DX46</f>
        <v>0</v>
      </c>
      <c r="D117" s="246">
        <f>ช่องคีย์!DY46</f>
        <v>0</v>
      </c>
      <c r="E117" s="246">
        <f>ช่องคีย์!DZ46</f>
        <v>0</v>
      </c>
      <c r="F117" s="246">
        <f>ช่องคีย์!EA46</f>
        <v>0</v>
      </c>
      <c r="G117" s="246">
        <f>ช่องคีย์!EB46</f>
        <v>0</v>
      </c>
      <c r="H117" s="246">
        <f>ช่องคีย์!EC46</f>
        <v>0</v>
      </c>
      <c r="I117" s="246">
        <f>ช่องคีย์!ED46</f>
        <v>0</v>
      </c>
      <c r="J117" s="246">
        <f>ช่องคีย์!EE46</f>
        <v>0</v>
      </c>
      <c r="K117" s="246">
        <f>+H117*G117</f>
        <v>0</v>
      </c>
    </row>
    <row r="118" spans="1:11" ht="24.6">
      <c r="A118" s="216" t="s">
        <v>327</v>
      </c>
      <c r="B118" s="414">
        <f>ช่องคีย์!FU46</f>
        <v>0</v>
      </c>
      <c r="C118" s="414">
        <f>ช่องคีย์!FV46</f>
        <v>0</v>
      </c>
      <c r="D118" s="414">
        <f>ช่องคีย์!FW46</f>
        <v>0</v>
      </c>
      <c r="E118" s="414">
        <f>ช่องคีย์!FX46</f>
        <v>0</v>
      </c>
      <c r="F118" s="414">
        <f>ช่องคีย์!FY46</f>
        <v>0</v>
      </c>
      <c r="G118" s="414">
        <f>ช่องคีย์!FZ46</f>
        <v>0</v>
      </c>
      <c r="H118" s="414">
        <f>ช่องคีย์!GA46</f>
        <v>0</v>
      </c>
      <c r="I118" s="414">
        <f>ช่องคีย์!GB46</f>
        <v>0</v>
      </c>
      <c r="J118" s="414">
        <f>ช่องคีย์!GC46</f>
        <v>0</v>
      </c>
      <c r="K118" s="169"/>
    </row>
    <row r="119" spans="1:11" ht="24.6">
      <c r="A119" s="241" t="s">
        <v>32</v>
      </c>
      <c r="B119" s="246">
        <f t="shared" ref="B119:G119" si="4">SUM(B105:B118)</f>
        <v>1813</v>
      </c>
      <c r="C119" s="246">
        <f t="shared" si="4"/>
        <v>1856</v>
      </c>
      <c r="D119" s="246">
        <f t="shared" si="4"/>
        <v>0</v>
      </c>
      <c r="E119" s="246">
        <f t="shared" si="4"/>
        <v>0</v>
      </c>
      <c r="F119" s="246">
        <f t="shared" si="4"/>
        <v>0</v>
      </c>
      <c r="G119" s="246">
        <f t="shared" si="4"/>
        <v>0</v>
      </c>
      <c r="H119" s="246"/>
      <c r="I119" s="246">
        <f>SUM(I105:I118)</f>
        <v>3669</v>
      </c>
      <c r="J119" s="169">
        <f>SUM(J105:J118)</f>
        <v>314</v>
      </c>
      <c r="K119" s="240"/>
    </row>
    <row r="120" spans="1:11" ht="24.6">
      <c r="A120" s="222"/>
      <c r="B120" s="222"/>
      <c r="C120" s="222"/>
      <c r="D120" s="222"/>
      <c r="E120" s="222"/>
      <c r="F120" s="222"/>
      <c r="G120" s="222"/>
      <c r="H120" s="222"/>
      <c r="I120" s="222"/>
      <c r="J120" s="222"/>
    </row>
    <row r="121" spans="1:11" ht="24.6">
      <c r="A121" s="1267" t="s">
        <v>370</v>
      </c>
      <c r="B121" s="1267"/>
      <c r="C121" s="1267"/>
      <c r="D121" s="1267"/>
      <c r="E121" s="1267"/>
      <c r="F121" s="1267"/>
      <c r="G121" s="1267"/>
      <c r="H121" s="1267"/>
      <c r="I121" s="1267"/>
      <c r="J121" s="236"/>
    </row>
    <row r="122" spans="1:11" ht="24.6">
      <c r="A122" s="1267" t="s">
        <v>374</v>
      </c>
      <c r="B122" s="1267"/>
      <c r="C122" s="1267"/>
      <c r="D122" s="1267"/>
      <c r="E122" s="1267"/>
      <c r="F122" s="1267"/>
      <c r="G122" s="1267"/>
      <c r="H122" s="1267"/>
      <c r="I122" s="1267"/>
      <c r="J122" s="236"/>
    </row>
    <row r="123" spans="1:11" ht="24.6">
      <c r="A123" s="1268" t="s">
        <v>89</v>
      </c>
      <c r="B123" s="1268"/>
      <c r="C123" s="1268"/>
      <c r="D123" s="1268"/>
      <c r="E123" s="1268"/>
      <c r="F123" s="1268"/>
      <c r="G123" s="1268"/>
      <c r="H123" s="1268"/>
      <c r="I123" s="1268"/>
      <c r="J123" s="236"/>
    </row>
    <row r="124" spans="1:11" ht="24.6">
      <c r="A124" s="243" t="s">
        <v>1</v>
      </c>
      <c r="B124" s="243" t="s">
        <v>2</v>
      </c>
      <c r="C124" s="1269" t="s">
        <v>3</v>
      </c>
      <c r="D124" s="1270"/>
      <c r="E124" s="1270"/>
      <c r="F124" s="1270"/>
      <c r="G124" s="1270"/>
      <c r="H124" s="1271"/>
      <c r="I124" s="238"/>
      <c r="J124" s="238" t="s">
        <v>202</v>
      </c>
      <c r="K124" s="239"/>
    </row>
    <row r="125" spans="1:11" ht="24.6">
      <c r="A125" s="244"/>
      <c r="B125" s="166" t="s">
        <v>4</v>
      </c>
      <c r="C125" s="166" t="s">
        <v>5</v>
      </c>
      <c r="D125" s="166" t="s">
        <v>6</v>
      </c>
      <c r="E125" s="166" t="s">
        <v>7</v>
      </c>
      <c r="F125" s="166" t="s">
        <v>8</v>
      </c>
      <c r="G125" s="166" t="s">
        <v>9</v>
      </c>
      <c r="H125" s="166" t="s">
        <v>10</v>
      </c>
      <c r="I125" s="166" t="s">
        <v>11</v>
      </c>
      <c r="J125" s="166" t="s">
        <v>203</v>
      </c>
      <c r="K125" s="166" t="s">
        <v>204</v>
      </c>
    </row>
    <row r="126" spans="1:11" ht="24.6">
      <c r="A126" s="244"/>
      <c r="B126" s="166" t="s">
        <v>12</v>
      </c>
      <c r="C126" s="166" t="s">
        <v>13</v>
      </c>
      <c r="D126" s="166" t="s">
        <v>14</v>
      </c>
      <c r="E126" s="166" t="s">
        <v>15</v>
      </c>
      <c r="F126" s="166" t="s">
        <v>16</v>
      </c>
      <c r="G126" s="166" t="s">
        <v>17</v>
      </c>
      <c r="H126" s="166" t="s">
        <v>18</v>
      </c>
      <c r="I126" s="166" t="s">
        <v>19</v>
      </c>
      <c r="J126" s="165"/>
      <c r="K126" s="165"/>
    </row>
    <row r="127" spans="1:11" ht="24.6">
      <c r="A127" s="245"/>
      <c r="B127" s="245"/>
      <c r="C127" s="168" t="s">
        <v>12</v>
      </c>
      <c r="D127" s="168" t="s">
        <v>12</v>
      </c>
      <c r="E127" s="168" t="s">
        <v>12</v>
      </c>
      <c r="F127" s="168" t="s">
        <v>12</v>
      </c>
      <c r="G127" s="168" t="s">
        <v>12</v>
      </c>
      <c r="H127" s="168" t="s">
        <v>20</v>
      </c>
      <c r="I127" s="245"/>
      <c r="J127" s="167"/>
      <c r="K127" s="167"/>
    </row>
    <row r="128" spans="1:11" ht="24.6">
      <c r="A128" s="216" t="s">
        <v>21</v>
      </c>
      <c r="B128" s="246">
        <f>ช่องคีย์!B47</f>
        <v>0</v>
      </c>
      <c r="C128" s="246">
        <f>ช่องคีย์!C47</f>
        <v>0</v>
      </c>
      <c r="D128" s="246">
        <f>ช่องคีย์!D47</f>
        <v>0</v>
      </c>
      <c r="E128" s="246">
        <f>ช่องคีย์!E47</f>
        <v>0</v>
      </c>
      <c r="F128" s="246">
        <f>ช่องคีย์!F47</f>
        <v>0</v>
      </c>
      <c r="G128" s="246">
        <f>ช่องคีย์!G47</f>
        <v>0</v>
      </c>
      <c r="H128" s="246">
        <f>ช่องคีย์!H47</f>
        <v>602</v>
      </c>
      <c r="I128" s="246">
        <f>ช่องคีย์!I47</f>
        <v>0</v>
      </c>
      <c r="J128" s="246">
        <f>ช่องคีย์!J47</f>
        <v>0</v>
      </c>
      <c r="K128" s="251">
        <f>+G128*H128</f>
        <v>0</v>
      </c>
    </row>
    <row r="129" spans="1:11" ht="24.6">
      <c r="A129" s="216" t="s">
        <v>261</v>
      </c>
      <c r="B129" s="246"/>
      <c r="C129" s="246"/>
      <c r="D129" s="246"/>
      <c r="E129" s="246"/>
      <c r="F129" s="246"/>
      <c r="G129" s="246"/>
      <c r="H129" s="246"/>
      <c r="I129" s="246"/>
      <c r="J129" s="246"/>
      <c r="K129" s="251"/>
    </row>
    <row r="130" spans="1:11" ht="24.6">
      <c r="A130" s="216" t="s">
        <v>262</v>
      </c>
      <c r="B130" s="246"/>
      <c r="C130" s="246"/>
      <c r="D130" s="246"/>
      <c r="E130" s="246"/>
      <c r="F130" s="246"/>
      <c r="G130" s="246"/>
      <c r="H130" s="246"/>
      <c r="I130" s="246"/>
      <c r="J130" s="246"/>
      <c r="K130" s="251"/>
    </row>
    <row r="131" spans="1:11" ht="24.6">
      <c r="A131" s="216" t="s">
        <v>22</v>
      </c>
      <c r="B131" s="246">
        <f>ช่องคีย์!L47</f>
        <v>961</v>
      </c>
      <c r="C131" s="246">
        <f>ช่องคีย์!M47</f>
        <v>12</v>
      </c>
      <c r="D131" s="246">
        <f>ช่องคีย์!N47</f>
        <v>0</v>
      </c>
      <c r="E131" s="246">
        <f>ช่องคีย์!O47</f>
        <v>0</v>
      </c>
      <c r="F131" s="246">
        <f>ช่องคีย์!P47</f>
        <v>0</v>
      </c>
      <c r="G131" s="246">
        <f>ช่องคีย์!Q47</f>
        <v>0</v>
      </c>
      <c r="H131" s="246">
        <f>ช่องคีย์!R47</f>
        <v>0</v>
      </c>
      <c r="I131" s="246">
        <f>ช่องคีย์!S47</f>
        <v>973</v>
      </c>
      <c r="J131" s="246">
        <f>ช่องคีย์!T47</f>
        <v>168</v>
      </c>
      <c r="K131" s="251">
        <f>+G131*H131</f>
        <v>0</v>
      </c>
    </row>
    <row r="132" spans="1:11" ht="24.6">
      <c r="A132" s="216" t="s">
        <v>23</v>
      </c>
      <c r="B132" s="246">
        <f>ช่องคีย์!AF47</f>
        <v>0</v>
      </c>
      <c r="C132" s="246">
        <f>ช่องคีย์!AG47</f>
        <v>0</v>
      </c>
      <c r="D132" s="246">
        <f>ช่องคีย์!AH47</f>
        <v>0</v>
      </c>
      <c r="E132" s="246">
        <f>ช่องคีย์!AI47</f>
        <v>0</v>
      </c>
      <c r="F132" s="246">
        <f>ช่องคีย์!AJ47</f>
        <v>0</v>
      </c>
      <c r="G132" s="246">
        <f>ช่องคีย์!AK47</f>
        <v>0</v>
      </c>
      <c r="H132" s="246">
        <f>ช่องคีย์!AL47</f>
        <v>0</v>
      </c>
      <c r="I132" s="246">
        <f>ช่องคีย์!AM47</f>
        <v>0</v>
      </c>
      <c r="J132" s="169"/>
      <c r="K132" s="169"/>
    </row>
    <row r="133" spans="1:11" ht="24.6">
      <c r="A133" s="216" t="s">
        <v>24</v>
      </c>
      <c r="B133" s="246">
        <f>ช่องคีย์!AP47</f>
        <v>0</v>
      </c>
      <c r="C133" s="246">
        <f>ช่องคีย์!AQ47</f>
        <v>0</v>
      </c>
      <c r="D133" s="246">
        <f>ช่องคีย์!AR47</f>
        <v>0</v>
      </c>
      <c r="E133" s="246">
        <f>ช่องคีย์!AS47</f>
        <v>0</v>
      </c>
      <c r="F133" s="246">
        <f>ช่องคีย์!AT47</f>
        <v>0</v>
      </c>
      <c r="G133" s="246">
        <f>ช่องคีย์!AU47</f>
        <v>0</v>
      </c>
      <c r="H133" s="246">
        <f>ช่องคีย์!AV47</f>
        <v>0</v>
      </c>
      <c r="I133" s="246">
        <f>ช่องคีย์!AW47</f>
        <v>0</v>
      </c>
      <c r="J133" s="169"/>
      <c r="K133" s="169"/>
    </row>
    <row r="134" spans="1:11" ht="24.6">
      <c r="A134" s="216" t="s">
        <v>256</v>
      </c>
      <c r="B134" s="246">
        <f>ช่องคีย์!V47</f>
        <v>0</v>
      </c>
      <c r="C134" s="246">
        <f>ช่องคีย์!W47</f>
        <v>0</v>
      </c>
      <c r="D134" s="246">
        <f>ช่องคีย์!X47</f>
        <v>0</v>
      </c>
      <c r="E134" s="246">
        <f>ช่องคีย์!Y47</f>
        <v>0</v>
      </c>
      <c r="F134" s="246">
        <f>ช่องคีย์!Z47</f>
        <v>0</v>
      </c>
      <c r="G134" s="246">
        <f>ช่องคีย์!AA47</f>
        <v>0</v>
      </c>
      <c r="H134" s="246">
        <f>ช่องคีย์!AB47</f>
        <v>0</v>
      </c>
      <c r="I134" s="246">
        <f>ช่องคีย์!AC47</f>
        <v>0</v>
      </c>
      <c r="J134" s="169"/>
      <c r="K134" s="169"/>
    </row>
    <row r="135" spans="1:11" ht="24.6">
      <c r="A135" s="216" t="s">
        <v>255</v>
      </c>
      <c r="B135" s="246">
        <f>ช่องคีย์!CI47</f>
        <v>0</v>
      </c>
      <c r="C135" s="246">
        <f>ช่องคีย์!CJ47</f>
        <v>0</v>
      </c>
      <c r="D135" s="246">
        <f>ช่องคีย์!CK47</f>
        <v>0</v>
      </c>
      <c r="E135" s="246">
        <f>ช่องคีย์!CL47</f>
        <v>0</v>
      </c>
      <c r="F135" s="246">
        <f>ช่องคีย์!CM47</f>
        <v>0</v>
      </c>
      <c r="G135" s="246">
        <f>ช่องคีย์!CN47</f>
        <v>0</v>
      </c>
      <c r="H135" s="246">
        <f>ช่องคีย์!CO47</f>
        <v>0</v>
      </c>
      <c r="I135" s="246">
        <f>ช่องคีย์!CP47</f>
        <v>0</v>
      </c>
      <c r="J135" s="246">
        <f>ช่องคีย์!CQ47</f>
        <v>0</v>
      </c>
      <c r="K135" s="169"/>
    </row>
    <row r="136" spans="1:11" ht="24.6">
      <c r="A136" s="216" t="s">
        <v>282</v>
      </c>
      <c r="B136" s="246">
        <f>ช่องคีย์!DM47</f>
        <v>0</v>
      </c>
      <c r="C136" s="246">
        <f>ช่องคีย์!DN47</f>
        <v>0</v>
      </c>
      <c r="D136" s="246">
        <f>ช่องคีย์!DO47</f>
        <v>0</v>
      </c>
      <c r="E136" s="246">
        <f>ช่องคีย์!DP47</f>
        <v>0</v>
      </c>
      <c r="F136" s="246">
        <f>ช่องคีย์!DQ47</f>
        <v>0</v>
      </c>
      <c r="G136" s="246">
        <f>ช่องคีย์!DR47</f>
        <v>0</v>
      </c>
      <c r="H136" s="246">
        <f>ช่องคีย์!DS47</f>
        <v>0</v>
      </c>
      <c r="I136" s="246">
        <f>ช่องคีย์!DT47</f>
        <v>0</v>
      </c>
      <c r="J136" s="246">
        <f>ช่องคีย์!DU47</f>
        <v>0</v>
      </c>
      <c r="K136" s="169"/>
    </row>
    <row r="137" spans="1:11" ht="24.6">
      <c r="A137" s="216" t="s">
        <v>27</v>
      </c>
      <c r="B137" s="246">
        <f>ช่องคีย์!AZ47</f>
        <v>0</v>
      </c>
      <c r="C137" s="246">
        <f>ช่องคีย์!BA47</f>
        <v>0</v>
      </c>
      <c r="D137" s="246">
        <f>ช่องคีย์!BB47</f>
        <v>0</v>
      </c>
      <c r="E137" s="246">
        <f>ช่องคีย์!BC47</f>
        <v>0</v>
      </c>
      <c r="F137" s="246">
        <f>ช่องคีย์!BD47</f>
        <v>0</v>
      </c>
      <c r="G137" s="246">
        <f>ช่องคีย์!BE47</f>
        <v>0</v>
      </c>
      <c r="H137" s="246">
        <f>ช่องคีย์!BF47</f>
        <v>0</v>
      </c>
      <c r="I137" s="246">
        <f>ช่องคีย์!BG47</f>
        <v>0</v>
      </c>
      <c r="J137" s="246">
        <f>ช่องคีย์!BH47</f>
        <v>0</v>
      </c>
      <c r="K137" s="169"/>
    </row>
    <row r="138" spans="1:11" ht="24.6">
      <c r="A138" s="216" t="s">
        <v>28</v>
      </c>
      <c r="B138" s="246">
        <f>ช่องคีย์!BJ47</f>
        <v>0</v>
      </c>
      <c r="C138" s="246">
        <f>ช่องคีย์!BK47</f>
        <v>0</v>
      </c>
      <c r="D138" s="246">
        <f>ช่องคีย์!BL47</f>
        <v>0</v>
      </c>
      <c r="E138" s="246">
        <f>ช่องคีย์!BM47</f>
        <v>0</v>
      </c>
      <c r="F138" s="246">
        <f>ช่องคีย์!BN47</f>
        <v>0</v>
      </c>
      <c r="G138" s="246">
        <f>ช่องคีย์!BO47</f>
        <v>0</v>
      </c>
      <c r="H138" s="246">
        <f>ช่องคีย์!BP47</f>
        <v>0</v>
      </c>
      <c r="I138" s="246">
        <f>ช่องคีย์!BV47</f>
        <v>0</v>
      </c>
      <c r="J138" s="169"/>
      <c r="K138" s="169"/>
    </row>
    <row r="139" spans="1:11" ht="24.6">
      <c r="A139" s="216" t="s">
        <v>218</v>
      </c>
      <c r="B139" s="246">
        <f>ช่องคีย์!BY47</f>
        <v>0</v>
      </c>
      <c r="C139" s="246">
        <f>ช่องคีย์!BZ47</f>
        <v>0</v>
      </c>
      <c r="D139" s="246">
        <f>ช่องคีย์!CA47</f>
        <v>0</v>
      </c>
      <c r="E139" s="246">
        <f>ช่องคีย์!CB47</f>
        <v>0</v>
      </c>
      <c r="F139" s="246">
        <f>ช่องคีย์!CC47</f>
        <v>0</v>
      </c>
      <c r="G139" s="246">
        <f>ช่องคีย์!CD47</f>
        <v>0</v>
      </c>
      <c r="H139" s="246">
        <f>ช่องคีย์!CE47</f>
        <v>0</v>
      </c>
      <c r="I139" s="246">
        <f>ช่องคีย์!CF47</f>
        <v>0</v>
      </c>
      <c r="J139" s="246">
        <f>ช่องคีย์!CG47</f>
        <v>0</v>
      </c>
      <c r="K139" s="169"/>
    </row>
    <row r="140" spans="1:11" ht="24.6">
      <c r="A140" s="216" t="s">
        <v>277</v>
      </c>
      <c r="B140" s="246">
        <f>ช่องคีย์!DW47</f>
        <v>0</v>
      </c>
      <c r="C140" s="246">
        <f>ช่องคีย์!DX47</f>
        <v>0</v>
      </c>
      <c r="D140" s="246">
        <f>ช่องคีย์!DY47</f>
        <v>0</v>
      </c>
      <c r="E140" s="246">
        <f>ช่องคีย์!DZ47</f>
        <v>0</v>
      </c>
      <c r="F140" s="246">
        <f>ช่องคีย์!EA47</f>
        <v>0</v>
      </c>
      <c r="G140" s="246">
        <f>ช่องคีย์!EB47</f>
        <v>0</v>
      </c>
      <c r="H140" s="246">
        <f>ช่องคีย์!EC47</f>
        <v>0</v>
      </c>
      <c r="I140" s="246">
        <f>ช่องคีย์!ED47</f>
        <v>0</v>
      </c>
      <c r="J140" s="246">
        <f>ช่องคีย์!EE47</f>
        <v>0</v>
      </c>
      <c r="K140" s="251">
        <f>+G140*H140</f>
        <v>0</v>
      </c>
    </row>
    <row r="141" spans="1:11" ht="24.6">
      <c r="A141" s="216" t="s">
        <v>316</v>
      </c>
      <c r="B141" s="246">
        <f>ช่องคีย์!FK47</f>
        <v>0</v>
      </c>
      <c r="C141" s="246">
        <f>ช่องคีย์!FL47</f>
        <v>0</v>
      </c>
      <c r="D141" s="246">
        <f>ช่องคีย์!FM47</f>
        <v>0</v>
      </c>
      <c r="E141" s="246">
        <f>ช่องคีย์!FN47</f>
        <v>0</v>
      </c>
      <c r="F141" s="246">
        <f>ช่องคีย์!FO47</f>
        <v>0</v>
      </c>
      <c r="G141" s="246">
        <f>ช่องคีย์!FP47</f>
        <v>0</v>
      </c>
      <c r="H141" s="246">
        <f>ช่องคีย์!FQ47</f>
        <v>0</v>
      </c>
      <c r="I141" s="246">
        <f>ช่องคีย์!FR47</f>
        <v>0</v>
      </c>
      <c r="J141" s="246">
        <f>ช่องคีย์!FS47</f>
        <v>0</v>
      </c>
      <c r="K141" s="169"/>
    </row>
    <row r="142" spans="1:11" ht="24.6">
      <c r="A142" s="238" t="s">
        <v>327</v>
      </c>
      <c r="B142" s="246">
        <f>ช่องคีย์!FU47</f>
        <v>0</v>
      </c>
      <c r="C142" s="414">
        <f>ช่องคีย์!FV47</f>
        <v>0</v>
      </c>
      <c r="D142" s="246">
        <f>ช่องคีย์!FW47</f>
        <v>0</v>
      </c>
      <c r="E142" s="246">
        <f>ช่องคีย์!FX47</f>
        <v>0</v>
      </c>
      <c r="F142" s="246">
        <f>ช่องคีย์!FY47</f>
        <v>0</v>
      </c>
      <c r="G142" s="246">
        <f>ช่องคีย์!FZ47</f>
        <v>0</v>
      </c>
      <c r="H142" s="246">
        <f>ช่องคีย์!GA47</f>
        <v>0</v>
      </c>
      <c r="I142" s="414">
        <f>ช่องคีย์!GB47</f>
        <v>0</v>
      </c>
      <c r="J142" s="246">
        <f>ช่องคีย์!GC47</f>
        <v>0</v>
      </c>
      <c r="K142" s="169"/>
    </row>
    <row r="143" spans="1:11" ht="24.6">
      <c r="A143" s="241" t="s">
        <v>32</v>
      </c>
      <c r="B143" s="246">
        <f t="shared" ref="B143:G143" si="5">SUM(B128:B141)</f>
        <v>961</v>
      </c>
      <c r="C143" s="246">
        <f t="shared" si="5"/>
        <v>12</v>
      </c>
      <c r="D143" s="246">
        <f t="shared" si="5"/>
        <v>0</v>
      </c>
      <c r="E143" s="246">
        <f t="shared" si="5"/>
        <v>0</v>
      </c>
      <c r="F143" s="246">
        <f t="shared" si="5"/>
        <v>0</v>
      </c>
      <c r="G143" s="246">
        <f t="shared" si="5"/>
        <v>0</v>
      </c>
      <c r="H143" s="246"/>
      <c r="I143" s="246">
        <f>SUM(I128:I141)</f>
        <v>973</v>
      </c>
      <c r="J143" s="169">
        <f>SUM(J128:J141)</f>
        <v>168</v>
      </c>
      <c r="K143" s="240">
        <v>0</v>
      </c>
    </row>
    <row r="144" spans="1:11" ht="24.6">
      <c r="A144" s="222"/>
      <c r="B144" s="222"/>
      <c r="C144" s="222"/>
      <c r="D144" s="222"/>
      <c r="E144" s="222"/>
      <c r="F144" s="222"/>
      <c r="G144" s="222"/>
      <c r="H144" s="222"/>
      <c r="I144" s="222"/>
      <c r="J144" s="222"/>
    </row>
    <row r="145" spans="1:11" ht="24.6">
      <c r="A145" s="1267" t="s">
        <v>370</v>
      </c>
      <c r="B145" s="1267"/>
      <c r="C145" s="1267"/>
      <c r="D145" s="1267"/>
      <c r="E145" s="1267"/>
      <c r="F145" s="1267"/>
      <c r="G145" s="1267"/>
      <c r="H145" s="1267"/>
      <c r="I145" s="1267"/>
      <c r="J145" s="236"/>
    </row>
    <row r="146" spans="1:11" ht="24.6">
      <c r="A146" s="1267" t="s">
        <v>374</v>
      </c>
      <c r="B146" s="1267"/>
      <c r="C146" s="1267"/>
      <c r="D146" s="1267"/>
      <c r="E146" s="1267"/>
      <c r="F146" s="1267"/>
      <c r="G146" s="1267"/>
      <c r="H146" s="1267"/>
      <c r="I146" s="1267"/>
      <c r="J146" s="236"/>
    </row>
    <row r="147" spans="1:11" ht="24.6">
      <c r="A147" s="1268" t="s">
        <v>90</v>
      </c>
      <c r="B147" s="1268"/>
      <c r="C147" s="1268"/>
      <c r="D147" s="1268"/>
      <c r="E147" s="1268"/>
      <c r="F147" s="1268"/>
      <c r="G147" s="1268"/>
      <c r="H147" s="1268"/>
      <c r="I147" s="1268"/>
      <c r="J147" s="236"/>
    </row>
    <row r="148" spans="1:11" ht="24.6">
      <c r="A148" s="243" t="s">
        <v>1</v>
      </c>
      <c r="B148" s="243" t="s">
        <v>2</v>
      </c>
      <c r="C148" s="1269" t="s">
        <v>3</v>
      </c>
      <c r="D148" s="1270"/>
      <c r="E148" s="1270"/>
      <c r="F148" s="1270"/>
      <c r="G148" s="1270"/>
      <c r="H148" s="1271"/>
      <c r="I148" s="238"/>
      <c r="J148" s="238" t="s">
        <v>202</v>
      </c>
      <c r="K148" s="239"/>
    </row>
    <row r="149" spans="1:11" ht="24.6">
      <c r="A149" s="244"/>
      <c r="B149" s="166" t="s">
        <v>4</v>
      </c>
      <c r="C149" s="166" t="s">
        <v>5</v>
      </c>
      <c r="D149" s="166" t="s">
        <v>6</v>
      </c>
      <c r="E149" s="166" t="s">
        <v>7</v>
      </c>
      <c r="F149" s="166" t="s">
        <v>8</v>
      </c>
      <c r="G149" s="166" t="s">
        <v>9</v>
      </c>
      <c r="H149" s="166" t="s">
        <v>10</v>
      </c>
      <c r="I149" s="244" t="s">
        <v>11</v>
      </c>
      <c r="J149" s="166" t="s">
        <v>203</v>
      </c>
      <c r="K149" s="166" t="s">
        <v>204</v>
      </c>
    </row>
    <row r="150" spans="1:11" ht="24.6">
      <c r="A150" s="244"/>
      <c r="B150" s="166" t="s">
        <v>12</v>
      </c>
      <c r="C150" s="166" t="s">
        <v>13</v>
      </c>
      <c r="D150" s="166" t="s">
        <v>14</v>
      </c>
      <c r="E150" s="166" t="s">
        <v>15</v>
      </c>
      <c r="F150" s="166" t="s">
        <v>16</v>
      </c>
      <c r="G150" s="166" t="s">
        <v>17</v>
      </c>
      <c r="H150" s="166" t="s">
        <v>18</v>
      </c>
      <c r="I150" s="244" t="s">
        <v>19</v>
      </c>
      <c r="J150" s="165"/>
      <c r="K150" s="165"/>
    </row>
    <row r="151" spans="1:11" ht="24.6">
      <c r="A151" s="245"/>
      <c r="B151" s="245"/>
      <c r="C151" s="168" t="s">
        <v>12</v>
      </c>
      <c r="D151" s="168" t="s">
        <v>12</v>
      </c>
      <c r="E151" s="168" t="s">
        <v>12</v>
      </c>
      <c r="F151" s="168" t="s">
        <v>12</v>
      </c>
      <c r="G151" s="168" t="s">
        <v>12</v>
      </c>
      <c r="H151" s="168" t="s">
        <v>20</v>
      </c>
      <c r="I151" s="245"/>
      <c r="J151" s="167"/>
      <c r="K151" s="167"/>
    </row>
    <row r="152" spans="1:11" ht="24.6">
      <c r="A152" s="216" t="s">
        <v>21</v>
      </c>
      <c r="B152" s="246">
        <f>ช่องคีย์!B48</f>
        <v>0</v>
      </c>
      <c r="C152" s="246">
        <f>ช่องคีย์!C48</f>
        <v>0</v>
      </c>
      <c r="D152" s="246">
        <f>ช่องคีย์!D48</f>
        <v>0</v>
      </c>
      <c r="E152" s="246">
        <f>ช่องคีย์!E48</f>
        <v>0</v>
      </c>
      <c r="F152" s="246">
        <f>ช่องคีย์!F48</f>
        <v>0</v>
      </c>
      <c r="G152" s="246">
        <f>ช่องคีย์!G48</f>
        <v>0</v>
      </c>
      <c r="H152" s="246">
        <f>ช่องคีย์!H48</f>
        <v>602</v>
      </c>
      <c r="I152" s="246">
        <f>ช่องคีย์!I48</f>
        <v>0</v>
      </c>
      <c r="J152" s="246">
        <f>ช่องคีย์!J48</f>
        <v>0</v>
      </c>
      <c r="K152" s="251">
        <f>+G152*H152</f>
        <v>0</v>
      </c>
    </row>
    <row r="153" spans="1:11" ht="24.6">
      <c r="A153" s="216" t="s">
        <v>261</v>
      </c>
      <c r="B153" s="246"/>
      <c r="C153" s="246"/>
      <c r="D153" s="246"/>
      <c r="E153" s="246"/>
      <c r="F153" s="246"/>
      <c r="G153" s="246"/>
      <c r="H153" s="246"/>
      <c r="I153" s="246"/>
      <c r="J153" s="246"/>
      <c r="K153" s="251"/>
    </row>
    <row r="154" spans="1:11" ht="24.6">
      <c r="A154" s="216" t="s">
        <v>262</v>
      </c>
      <c r="B154" s="246"/>
      <c r="C154" s="246"/>
      <c r="D154" s="246"/>
      <c r="E154" s="246"/>
      <c r="F154" s="246"/>
      <c r="G154" s="246"/>
      <c r="H154" s="246"/>
      <c r="I154" s="246"/>
      <c r="J154" s="246"/>
      <c r="K154" s="251"/>
    </row>
    <row r="155" spans="1:11" ht="24.6">
      <c r="A155" s="216" t="s">
        <v>22</v>
      </c>
      <c r="B155" s="246">
        <f>ช่องคีย์!L48</f>
        <v>1161</v>
      </c>
      <c r="C155" s="246">
        <f>ช่องคีย์!M48</f>
        <v>23</v>
      </c>
      <c r="D155" s="246">
        <f>ช่องคีย์!N48</f>
        <v>0</v>
      </c>
      <c r="E155" s="246">
        <f>ช่องคีย์!O48</f>
        <v>0</v>
      </c>
      <c r="F155" s="246">
        <f>ช่องคีย์!P48</f>
        <v>0</v>
      </c>
      <c r="G155" s="246">
        <f>ช่องคีย์!Q48</f>
        <v>0</v>
      </c>
      <c r="H155" s="246">
        <f>ช่องคีย์!R48</f>
        <v>0</v>
      </c>
      <c r="I155" s="246">
        <f>ช่องคีย์!S48</f>
        <v>1184</v>
      </c>
      <c r="J155" s="246">
        <f>ช่องคีย์!T48</f>
        <v>140</v>
      </c>
      <c r="K155" s="251">
        <f>+G155*H155</f>
        <v>0</v>
      </c>
    </row>
    <row r="156" spans="1:11" ht="24.6">
      <c r="A156" s="216" t="s">
        <v>23</v>
      </c>
      <c r="B156" s="246">
        <f>ช่องคีย์!AF48</f>
        <v>0</v>
      </c>
      <c r="C156" s="246">
        <f>ช่องคีย์!AG48</f>
        <v>0</v>
      </c>
      <c r="D156" s="246">
        <f>ช่องคีย์!AH48</f>
        <v>0</v>
      </c>
      <c r="E156" s="246">
        <f>ช่องคีย์!AI48</f>
        <v>0</v>
      </c>
      <c r="F156" s="246">
        <f>ช่องคีย์!AJ48</f>
        <v>0</v>
      </c>
      <c r="G156" s="246">
        <f>ช่องคีย์!AK48</f>
        <v>0</v>
      </c>
      <c r="H156" s="246">
        <f>ช่องคีย์!AL48</f>
        <v>0</v>
      </c>
      <c r="I156" s="246">
        <f>ช่องคีย์!AM48</f>
        <v>0</v>
      </c>
      <c r="J156" s="169"/>
      <c r="K156" s="169"/>
    </row>
    <row r="157" spans="1:11" ht="24.6">
      <c r="A157" s="216" t="s">
        <v>24</v>
      </c>
      <c r="B157" s="246">
        <f>ช่องคีย์!AP48</f>
        <v>0</v>
      </c>
      <c r="C157" s="246">
        <f>ช่องคีย์!AQ48</f>
        <v>0</v>
      </c>
      <c r="D157" s="246">
        <f>ช่องคีย์!AR48</f>
        <v>0</v>
      </c>
      <c r="E157" s="246">
        <f>ช่องคีย์!AS48</f>
        <v>0</v>
      </c>
      <c r="F157" s="246">
        <f>ช่องคีย์!AT48</f>
        <v>0</v>
      </c>
      <c r="G157" s="246">
        <f>ช่องคีย์!AU48</f>
        <v>0</v>
      </c>
      <c r="H157" s="246">
        <f>ช่องคีย์!AV48</f>
        <v>0</v>
      </c>
      <c r="I157" s="246">
        <f>ช่องคีย์!AW48</f>
        <v>0</v>
      </c>
      <c r="J157" s="246">
        <f>ช่องคีย์!AX48</f>
        <v>0</v>
      </c>
      <c r="K157" s="169"/>
    </row>
    <row r="158" spans="1:11" ht="24.6">
      <c r="A158" s="216" t="s">
        <v>256</v>
      </c>
      <c r="B158" s="246">
        <f>ช่องคีย์!V48</f>
        <v>0</v>
      </c>
      <c r="C158" s="246">
        <f>ช่องคีย์!W48</f>
        <v>0</v>
      </c>
      <c r="D158" s="246">
        <f>ช่องคีย์!X48</f>
        <v>0</v>
      </c>
      <c r="E158" s="246">
        <f>ช่องคีย์!Y48</f>
        <v>0</v>
      </c>
      <c r="F158" s="246">
        <f>ช่องคีย์!Z48</f>
        <v>0</v>
      </c>
      <c r="G158" s="246">
        <f>ช่องคีย์!AA48</f>
        <v>0</v>
      </c>
      <c r="H158" s="246">
        <f>ช่องคีย์!AB48</f>
        <v>0</v>
      </c>
      <c r="I158" s="246">
        <f>ช่องคีย์!AC48</f>
        <v>0</v>
      </c>
      <c r="J158" s="169"/>
      <c r="K158" s="169"/>
    </row>
    <row r="159" spans="1:11" ht="24.6">
      <c r="A159" s="216" t="s">
        <v>255</v>
      </c>
      <c r="B159" s="246">
        <f>ช่องคีย์!CI48</f>
        <v>0</v>
      </c>
      <c r="C159" s="246">
        <f>ช่องคีย์!CJ48</f>
        <v>0</v>
      </c>
      <c r="D159" s="246">
        <f>ช่องคีย์!CK48</f>
        <v>0</v>
      </c>
      <c r="E159" s="246">
        <f>ช่องคีย์!CL48</f>
        <v>0</v>
      </c>
      <c r="F159" s="246">
        <f>ช่องคีย์!CM48</f>
        <v>0</v>
      </c>
      <c r="G159" s="246">
        <f>ช่องคีย์!CN48</f>
        <v>0</v>
      </c>
      <c r="H159" s="246">
        <f>ช่องคีย์!CO48</f>
        <v>0</v>
      </c>
      <c r="I159" s="246">
        <f>ช่องคีย์!CP48</f>
        <v>0</v>
      </c>
      <c r="J159" s="246">
        <f>ช่องคีย์!CQ48</f>
        <v>0</v>
      </c>
      <c r="K159" s="169"/>
    </row>
    <row r="160" spans="1:11" ht="24.6">
      <c r="A160" s="216" t="s">
        <v>282</v>
      </c>
      <c r="B160" s="246">
        <f>ช่องคีย์!DM48</f>
        <v>0</v>
      </c>
      <c r="C160" s="246">
        <f>ช่องคีย์!DN48</f>
        <v>4</v>
      </c>
      <c r="D160" s="246">
        <f>ช่องคีย์!DO48</f>
        <v>0</v>
      </c>
      <c r="E160" s="246">
        <f>ช่องคีย์!DP48</f>
        <v>0</v>
      </c>
      <c r="F160" s="246">
        <f>ช่องคีย์!DQ48</f>
        <v>0</v>
      </c>
      <c r="G160" s="246">
        <f>ช่องคีย์!DR48</f>
        <v>0</v>
      </c>
      <c r="H160" s="246">
        <f>ช่องคีย์!DS48</f>
        <v>0</v>
      </c>
      <c r="I160" s="246">
        <f>ช่องคีย์!DT48</f>
        <v>0</v>
      </c>
      <c r="J160" s="246">
        <f>ช่องคีย์!DU48</f>
        <v>3</v>
      </c>
      <c r="K160" s="169"/>
    </row>
    <row r="161" spans="1:11" ht="24.6">
      <c r="A161" s="216" t="s">
        <v>27</v>
      </c>
      <c r="B161" s="246">
        <f>ช่องคีย์!AZ48</f>
        <v>0</v>
      </c>
      <c r="C161" s="246">
        <f>ช่องคีย์!BA48</f>
        <v>0</v>
      </c>
      <c r="D161" s="246">
        <f>ช่องคีย์!BB48</f>
        <v>0</v>
      </c>
      <c r="E161" s="246">
        <f>ช่องคีย์!BC48</f>
        <v>0</v>
      </c>
      <c r="F161" s="246">
        <f>ช่องคีย์!BD48</f>
        <v>0</v>
      </c>
      <c r="G161" s="246">
        <f>ช่องคีย์!BE48</f>
        <v>0</v>
      </c>
      <c r="H161" s="246">
        <f>ช่องคีย์!BF48</f>
        <v>0</v>
      </c>
      <c r="I161" s="246">
        <f>ช่องคีย์!BG48</f>
        <v>0</v>
      </c>
      <c r="J161" s="246">
        <f>ช่องคีย์!BH48</f>
        <v>0</v>
      </c>
      <c r="K161" s="169"/>
    </row>
    <row r="162" spans="1:11" ht="24.6">
      <c r="A162" s="216" t="s">
        <v>28</v>
      </c>
      <c r="B162" s="246">
        <f>ช่องคีย์!BJ48</f>
        <v>0</v>
      </c>
      <c r="C162" s="246">
        <f>ช่องคีย์!BK48</f>
        <v>0</v>
      </c>
      <c r="D162" s="246">
        <f>ช่องคีย์!BL48</f>
        <v>0</v>
      </c>
      <c r="E162" s="246">
        <f>ช่องคีย์!BM48</f>
        <v>0</v>
      </c>
      <c r="F162" s="246">
        <f>ช่องคีย์!BN48</f>
        <v>0</v>
      </c>
      <c r="G162" s="246">
        <f>ช่องคีย์!BO48</f>
        <v>0</v>
      </c>
      <c r="H162" s="246">
        <f>ช่องคีย์!BP48</f>
        <v>0</v>
      </c>
      <c r="I162" s="246">
        <f>ช่องคีย์!BV48</f>
        <v>0</v>
      </c>
      <c r="J162" s="169"/>
      <c r="K162" s="169"/>
    </row>
    <row r="163" spans="1:11" ht="24.6">
      <c r="A163" s="216" t="s">
        <v>218</v>
      </c>
      <c r="B163" s="246">
        <f>ช่องคีย์!BY48</f>
        <v>0</v>
      </c>
      <c r="C163" s="246">
        <f>ช่องคีย์!BZ48</f>
        <v>0</v>
      </c>
      <c r="D163" s="246">
        <f>ช่องคีย์!CA48</f>
        <v>0</v>
      </c>
      <c r="E163" s="246">
        <f>ช่องคีย์!CB48</f>
        <v>0</v>
      </c>
      <c r="F163" s="246">
        <f>ช่องคีย์!CC48</f>
        <v>0</v>
      </c>
      <c r="G163" s="246">
        <f>ช่องคีย์!CD48</f>
        <v>0</v>
      </c>
      <c r="H163" s="246">
        <f>ช่องคีย์!CE48</f>
        <v>0</v>
      </c>
      <c r="I163" s="246">
        <f>ช่องคีย์!CF48</f>
        <v>0</v>
      </c>
      <c r="J163" s="246">
        <f>ช่องคีย์!CG48</f>
        <v>0</v>
      </c>
      <c r="K163" s="169"/>
    </row>
    <row r="164" spans="1:11" ht="24.6">
      <c r="A164" s="216" t="s">
        <v>279</v>
      </c>
      <c r="B164" s="246">
        <f>ช่องคีย์!DW48</f>
        <v>0</v>
      </c>
      <c r="C164" s="246">
        <f>ช่องคีย์!DX48</f>
        <v>0</v>
      </c>
      <c r="D164" s="246">
        <f>ช่องคีย์!DY48</f>
        <v>0</v>
      </c>
      <c r="E164" s="246">
        <f>ช่องคีย์!DZ48</f>
        <v>0</v>
      </c>
      <c r="F164" s="246">
        <f>ช่องคีย์!EA48</f>
        <v>0</v>
      </c>
      <c r="G164" s="246">
        <f>ช่องคีย์!EB48</f>
        <v>0</v>
      </c>
      <c r="H164" s="246">
        <f>ช่องคีย์!EC48</f>
        <v>0</v>
      </c>
      <c r="I164" s="246">
        <f>ช่องคีย์!ED48</f>
        <v>0</v>
      </c>
      <c r="J164" s="246">
        <f>ช่องคีย์!EE48</f>
        <v>0</v>
      </c>
      <c r="K164" s="251">
        <f>+G164*H164</f>
        <v>0</v>
      </c>
    </row>
    <row r="165" spans="1:11" ht="24.6">
      <c r="A165" s="216" t="s">
        <v>316</v>
      </c>
      <c r="B165" s="246">
        <f>ช่องคีย์!FK48</f>
        <v>0</v>
      </c>
      <c r="C165" s="246">
        <f>ช่องคีย์!FL48</f>
        <v>0</v>
      </c>
      <c r="D165" s="246">
        <f>ช่องคีย์!FM48</f>
        <v>0</v>
      </c>
      <c r="E165" s="246">
        <f>ช่องคีย์!FN48</f>
        <v>0</v>
      </c>
      <c r="F165" s="246">
        <f>ช่องคีย์!FO48</f>
        <v>0</v>
      </c>
      <c r="G165" s="246">
        <f>ช่องคีย์!FP48</f>
        <v>0</v>
      </c>
      <c r="H165" s="246">
        <f>ช่องคีย์!FQ48</f>
        <v>0</v>
      </c>
      <c r="I165" s="246">
        <f>ช่องคีย์!FR48</f>
        <v>0</v>
      </c>
      <c r="J165" s="246">
        <f>ช่องคีย์!FS48</f>
        <v>0</v>
      </c>
      <c r="K165" s="251">
        <f>+H165*G165</f>
        <v>0</v>
      </c>
    </row>
    <row r="166" spans="1:11" ht="24.6">
      <c r="A166" s="238" t="s">
        <v>327</v>
      </c>
      <c r="B166" s="246">
        <f>ช่องคีย์!FU48</f>
        <v>0</v>
      </c>
      <c r="C166" s="414">
        <f>ช่องคีย์!FV48</f>
        <v>0</v>
      </c>
      <c r="D166" s="246">
        <f>ช่องคีย์!FW48</f>
        <v>0</v>
      </c>
      <c r="E166" s="246">
        <f>ช่องคีย์!FX48</f>
        <v>0</v>
      </c>
      <c r="F166" s="246">
        <f>ช่องคีย์!FY48</f>
        <v>0</v>
      </c>
      <c r="G166" s="246">
        <f>ช่องคีย์!FZ48</f>
        <v>0</v>
      </c>
      <c r="H166" s="246">
        <f>ช่องคีย์!GA48</f>
        <v>0</v>
      </c>
      <c r="I166" s="414">
        <f>ช่องคีย์!GB48</f>
        <v>0</v>
      </c>
      <c r="J166" s="246">
        <f>ช่องคีย์!GC48</f>
        <v>0</v>
      </c>
      <c r="K166" s="251"/>
    </row>
    <row r="167" spans="1:11" ht="24.6">
      <c r="A167" s="241" t="s">
        <v>32</v>
      </c>
      <c r="B167" s="246">
        <f t="shared" ref="B167:G167" si="6">SUM(B152:B165)</f>
        <v>1161</v>
      </c>
      <c r="C167" s="246">
        <f t="shared" si="6"/>
        <v>27</v>
      </c>
      <c r="D167" s="246">
        <f t="shared" si="6"/>
        <v>0</v>
      </c>
      <c r="E167" s="246">
        <f t="shared" si="6"/>
        <v>0</v>
      </c>
      <c r="F167" s="246">
        <f t="shared" si="6"/>
        <v>0</v>
      </c>
      <c r="G167" s="246">
        <f t="shared" si="6"/>
        <v>0</v>
      </c>
      <c r="H167" s="246"/>
      <c r="I167" s="246">
        <f>SUM(I152:I165)</f>
        <v>1184</v>
      </c>
      <c r="J167" s="169">
        <f>SUM(J152:J165)</f>
        <v>143</v>
      </c>
      <c r="K167" s="251">
        <v>0</v>
      </c>
    </row>
    <row r="168" spans="1:11" ht="24.6">
      <c r="A168" s="222"/>
      <c r="B168" s="222"/>
      <c r="C168" s="222"/>
      <c r="D168" s="222"/>
      <c r="E168" s="222"/>
      <c r="F168" s="222"/>
      <c r="G168" s="222"/>
      <c r="H168" s="222"/>
      <c r="I168" s="222"/>
      <c r="J168" s="222"/>
    </row>
    <row r="169" spans="1:11" ht="24.6">
      <c r="A169" s="1267" t="s">
        <v>370</v>
      </c>
      <c r="B169" s="1267"/>
      <c r="C169" s="1267"/>
      <c r="D169" s="1267"/>
      <c r="E169" s="1267"/>
      <c r="F169" s="1267"/>
      <c r="G169" s="1267"/>
      <c r="H169" s="1267"/>
      <c r="I169" s="1267"/>
      <c r="J169" s="236"/>
    </row>
    <row r="170" spans="1:11" ht="24.6">
      <c r="A170" s="1267" t="s">
        <v>374</v>
      </c>
      <c r="B170" s="1267"/>
      <c r="C170" s="1267"/>
      <c r="D170" s="1267"/>
      <c r="E170" s="1267"/>
      <c r="F170" s="1267"/>
      <c r="G170" s="1267"/>
      <c r="H170" s="1267"/>
      <c r="I170" s="1267"/>
      <c r="J170" s="236"/>
    </row>
    <row r="171" spans="1:11" ht="24.6">
      <c r="A171" s="1268" t="s">
        <v>91</v>
      </c>
      <c r="B171" s="1268"/>
      <c r="C171" s="1268"/>
      <c r="D171" s="1268"/>
      <c r="E171" s="1268"/>
      <c r="F171" s="1268"/>
      <c r="G171" s="1268"/>
      <c r="H171" s="1268"/>
      <c r="I171" s="1268"/>
      <c r="J171" s="236"/>
    </row>
    <row r="172" spans="1:11" ht="24.6">
      <c r="A172" s="243" t="s">
        <v>1</v>
      </c>
      <c r="B172" s="243" t="s">
        <v>2</v>
      </c>
      <c r="C172" s="1269" t="s">
        <v>3</v>
      </c>
      <c r="D172" s="1270"/>
      <c r="E172" s="1270"/>
      <c r="F172" s="1270"/>
      <c r="G172" s="1270"/>
      <c r="H172" s="1271"/>
      <c r="I172" s="238"/>
      <c r="J172" s="238" t="s">
        <v>202</v>
      </c>
      <c r="K172" s="239"/>
    </row>
    <row r="173" spans="1:11" ht="24.6">
      <c r="A173" s="244"/>
      <c r="B173" s="166" t="s">
        <v>4</v>
      </c>
      <c r="C173" s="166" t="s">
        <v>5</v>
      </c>
      <c r="D173" s="166" t="s">
        <v>6</v>
      </c>
      <c r="E173" s="166" t="s">
        <v>7</v>
      </c>
      <c r="F173" s="166" t="s">
        <v>8</v>
      </c>
      <c r="G173" s="166" t="s">
        <v>9</v>
      </c>
      <c r="H173" s="166" t="s">
        <v>10</v>
      </c>
      <c r="I173" s="166" t="s">
        <v>11</v>
      </c>
      <c r="J173" s="166" t="s">
        <v>203</v>
      </c>
      <c r="K173" s="166" t="s">
        <v>204</v>
      </c>
    </row>
    <row r="174" spans="1:11" ht="24.6">
      <c r="A174" s="244"/>
      <c r="B174" s="166" t="s">
        <v>12</v>
      </c>
      <c r="C174" s="166" t="s">
        <v>13</v>
      </c>
      <c r="D174" s="166" t="s">
        <v>14</v>
      </c>
      <c r="E174" s="166" t="s">
        <v>15</v>
      </c>
      <c r="F174" s="166" t="s">
        <v>16</v>
      </c>
      <c r="G174" s="166" t="s">
        <v>17</v>
      </c>
      <c r="H174" s="166" t="s">
        <v>18</v>
      </c>
      <c r="I174" s="166" t="s">
        <v>19</v>
      </c>
      <c r="J174" s="165"/>
      <c r="K174" s="165"/>
    </row>
    <row r="175" spans="1:11" ht="24.6">
      <c r="A175" s="245"/>
      <c r="B175" s="245"/>
      <c r="C175" s="168" t="s">
        <v>12</v>
      </c>
      <c r="D175" s="168" t="s">
        <v>12</v>
      </c>
      <c r="E175" s="168" t="s">
        <v>12</v>
      </c>
      <c r="F175" s="168" t="s">
        <v>12</v>
      </c>
      <c r="G175" s="168" t="s">
        <v>12</v>
      </c>
      <c r="H175" s="168" t="s">
        <v>20</v>
      </c>
      <c r="I175" s="245"/>
      <c r="J175" s="167"/>
      <c r="K175" s="167"/>
    </row>
    <row r="176" spans="1:11" ht="24.6">
      <c r="A176" s="216" t="s">
        <v>21</v>
      </c>
      <c r="B176" s="246">
        <f>ช่องคีย์!B49</f>
        <v>0</v>
      </c>
      <c r="C176" s="246">
        <f>ช่องคีย์!C49</f>
        <v>0</v>
      </c>
      <c r="D176" s="246">
        <f>ช่องคีย์!D49</f>
        <v>0</v>
      </c>
      <c r="E176" s="246">
        <f>ช่องคีย์!E49</f>
        <v>0</v>
      </c>
      <c r="F176" s="246">
        <f>ช่องคีย์!F49</f>
        <v>0</v>
      </c>
      <c r="G176" s="246">
        <f>ช่องคีย์!G49</f>
        <v>0</v>
      </c>
      <c r="H176" s="246">
        <f>ช่องคีย์!H49</f>
        <v>602</v>
      </c>
      <c r="I176" s="246">
        <f>ช่องคีย์!I49</f>
        <v>0</v>
      </c>
      <c r="J176" s="246">
        <f>ช่องคีย์!J49</f>
        <v>0</v>
      </c>
      <c r="K176" s="251">
        <f>+G176*H176</f>
        <v>0</v>
      </c>
    </row>
    <row r="177" spans="1:11" ht="24.6">
      <c r="A177" s="216" t="s">
        <v>261</v>
      </c>
      <c r="B177" s="246"/>
      <c r="C177" s="246"/>
      <c r="D177" s="246"/>
      <c r="E177" s="246"/>
      <c r="F177" s="246"/>
      <c r="G177" s="246"/>
      <c r="H177" s="246"/>
      <c r="I177" s="246"/>
      <c r="J177" s="246"/>
      <c r="K177" s="251"/>
    </row>
    <row r="178" spans="1:11" ht="24.6">
      <c r="A178" s="216" t="s">
        <v>262</v>
      </c>
      <c r="B178" s="246"/>
      <c r="C178" s="246"/>
      <c r="D178" s="246"/>
      <c r="E178" s="246"/>
      <c r="F178" s="246"/>
      <c r="G178" s="246"/>
      <c r="H178" s="246"/>
      <c r="I178" s="246"/>
      <c r="J178" s="246"/>
      <c r="K178" s="251"/>
    </row>
    <row r="179" spans="1:11" ht="24.6">
      <c r="A179" s="216" t="s">
        <v>22</v>
      </c>
      <c r="B179" s="246">
        <f>ช่องคีย์!L49</f>
        <v>439</v>
      </c>
      <c r="C179" s="246">
        <f>ช่องคีย์!M49</f>
        <v>15</v>
      </c>
      <c r="D179" s="246">
        <f>ช่องคีย์!N49</f>
        <v>0</v>
      </c>
      <c r="E179" s="246">
        <f>ช่องคีย์!O49</f>
        <v>0</v>
      </c>
      <c r="F179" s="246">
        <f>ช่องคีย์!P49</f>
        <v>0</v>
      </c>
      <c r="G179" s="246">
        <f>ช่องคีย์!Q49</f>
        <v>0</v>
      </c>
      <c r="H179" s="246">
        <f>ช่องคีย์!R49</f>
        <v>0</v>
      </c>
      <c r="I179" s="246">
        <f>ช่องคีย์!S49</f>
        <v>454</v>
      </c>
      <c r="J179" s="246">
        <f>ช่องคีย์!T49</f>
        <v>101</v>
      </c>
      <c r="K179" s="251">
        <f>+G179*H179</f>
        <v>0</v>
      </c>
    </row>
    <row r="180" spans="1:11" ht="24.6">
      <c r="A180" s="216" t="s">
        <v>23</v>
      </c>
      <c r="B180" s="246">
        <f>ช่องคีย์!AF49</f>
        <v>0</v>
      </c>
      <c r="C180" s="246">
        <f>ช่องคีย์!AG49</f>
        <v>0</v>
      </c>
      <c r="D180" s="246">
        <f>ช่องคีย์!AH49</f>
        <v>0</v>
      </c>
      <c r="E180" s="246">
        <f>ช่องคีย์!AI49</f>
        <v>0</v>
      </c>
      <c r="F180" s="246">
        <f>ช่องคีย์!AJ49</f>
        <v>0</v>
      </c>
      <c r="G180" s="246">
        <f>ช่องคีย์!AK49</f>
        <v>0</v>
      </c>
      <c r="H180" s="246">
        <f>ช่องคีย์!AL49</f>
        <v>0</v>
      </c>
      <c r="I180" s="246">
        <f>ช่องคีย์!AM49</f>
        <v>0</v>
      </c>
      <c r="J180" s="169"/>
      <c r="K180" s="169"/>
    </row>
    <row r="181" spans="1:11" ht="24.6">
      <c r="A181" s="216" t="s">
        <v>268</v>
      </c>
      <c r="B181" s="246">
        <f>ช่องคีย์!FA49</f>
        <v>0</v>
      </c>
      <c r="C181" s="246">
        <f>ช่องคีย์!FB49</f>
        <v>0</v>
      </c>
      <c r="D181" s="246">
        <f>ช่องคีย์!FC49</f>
        <v>0</v>
      </c>
      <c r="E181" s="246">
        <f>ช่องคีย์!FD49</f>
        <v>0</v>
      </c>
      <c r="F181" s="246">
        <f>ช่องคีย์!FE49</f>
        <v>0</v>
      </c>
      <c r="G181" s="246">
        <f>ช่องคีย์!FF49</f>
        <v>0</v>
      </c>
      <c r="H181" s="246">
        <f>ช่องคีย์!FG49</f>
        <v>0</v>
      </c>
      <c r="I181" s="246">
        <f>ช่องคีย์!FH49</f>
        <v>0</v>
      </c>
      <c r="J181" s="246">
        <f>ช่องคีย์!FI49</f>
        <v>0</v>
      </c>
      <c r="K181" s="169"/>
    </row>
    <row r="182" spans="1:11" ht="24.6">
      <c r="A182" s="216" t="s">
        <v>24</v>
      </c>
      <c r="B182" s="246">
        <f>ช่องคีย์!AP49</f>
        <v>0</v>
      </c>
      <c r="C182" s="246">
        <f>ช่องคีย์!AQ49</f>
        <v>0</v>
      </c>
      <c r="D182" s="246">
        <f>ช่องคีย์!AR49</f>
        <v>0</v>
      </c>
      <c r="E182" s="246">
        <f>ช่องคีย์!AS49</f>
        <v>0</v>
      </c>
      <c r="F182" s="246">
        <f>ช่องคีย์!AT49</f>
        <v>0</v>
      </c>
      <c r="G182" s="246">
        <f>ช่องคีย์!AU49</f>
        <v>0</v>
      </c>
      <c r="H182" s="246">
        <f>ช่องคีย์!AV49</f>
        <v>0</v>
      </c>
      <c r="I182" s="246">
        <f>ช่องคีย์!AW49</f>
        <v>0</v>
      </c>
      <c r="J182" s="246">
        <f>ช่องคีย์!AX49</f>
        <v>0</v>
      </c>
      <c r="K182" s="169"/>
    </row>
    <row r="183" spans="1:11" ht="24.6">
      <c r="A183" s="216" t="s">
        <v>256</v>
      </c>
      <c r="B183" s="246">
        <f>ช่องคีย์!V49</f>
        <v>0</v>
      </c>
      <c r="C183" s="246">
        <f>ช่องคีย์!W49</f>
        <v>0</v>
      </c>
      <c r="D183" s="246">
        <f>ช่องคีย์!X49</f>
        <v>0</v>
      </c>
      <c r="E183" s="246">
        <f>ช่องคีย์!Y49</f>
        <v>0</v>
      </c>
      <c r="F183" s="246">
        <f>ช่องคีย์!Z49</f>
        <v>0</v>
      </c>
      <c r="G183" s="246">
        <f>ช่องคีย์!AA49</f>
        <v>0</v>
      </c>
      <c r="H183" s="246">
        <f>ช่องคีย์!AB49</f>
        <v>0</v>
      </c>
      <c r="I183" s="246">
        <f>ช่องคีย์!AC49</f>
        <v>0</v>
      </c>
      <c r="J183" s="169"/>
      <c r="K183" s="169"/>
    </row>
    <row r="184" spans="1:11" ht="24.6">
      <c r="A184" s="216" t="s">
        <v>255</v>
      </c>
      <c r="B184" s="246">
        <f>ช่องคีย์!CI49</f>
        <v>0</v>
      </c>
      <c r="C184" s="246">
        <f>ช่องคีย์!CJ49</f>
        <v>0</v>
      </c>
      <c r="D184" s="246">
        <f>ช่องคีย์!CK49</f>
        <v>0</v>
      </c>
      <c r="E184" s="246">
        <f>ช่องคีย์!CL49</f>
        <v>0</v>
      </c>
      <c r="F184" s="246">
        <f>ช่องคีย์!CM49</f>
        <v>0</v>
      </c>
      <c r="G184" s="246">
        <f>ช่องคีย์!CN49</f>
        <v>0</v>
      </c>
      <c r="H184" s="246">
        <f>ช่องคีย์!CO49</f>
        <v>0</v>
      </c>
      <c r="I184" s="246">
        <f>ช่องคีย์!CP49</f>
        <v>0</v>
      </c>
      <c r="J184" s="246">
        <f>ช่องคีย์!CQ49</f>
        <v>0</v>
      </c>
      <c r="K184" s="169"/>
    </row>
    <row r="185" spans="1:11" ht="24.6">
      <c r="A185" s="216" t="s">
        <v>282</v>
      </c>
      <c r="B185" s="246">
        <f>ช่องคีย์!DM49</f>
        <v>0</v>
      </c>
      <c r="C185" s="246">
        <f>ช่องคีย์!DN49</f>
        <v>0</v>
      </c>
      <c r="D185" s="246">
        <f>ช่องคีย์!DO49</f>
        <v>0</v>
      </c>
      <c r="E185" s="246">
        <f>ช่องคีย์!DP49</f>
        <v>0</v>
      </c>
      <c r="F185" s="246">
        <f>ช่องคีย์!DQ49</f>
        <v>0</v>
      </c>
      <c r="G185" s="246">
        <f>ช่องคีย์!DR49</f>
        <v>0</v>
      </c>
      <c r="H185" s="246">
        <f>ช่องคีย์!DS49</f>
        <v>0</v>
      </c>
      <c r="I185" s="246">
        <f>ช่องคีย์!DT49</f>
        <v>0</v>
      </c>
      <c r="J185" s="246">
        <f>ช่องคีย์!DU49</f>
        <v>0</v>
      </c>
      <c r="K185" s="169"/>
    </row>
    <row r="186" spans="1:11" ht="24.6">
      <c r="A186" s="216" t="s">
        <v>27</v>
      </c>
      <c r="B186" s="246">
        <f>ช่องคีย์!AZ49</f>
        <v>0</v>
      </c>
      <c r="C186" s="246">
        <f>ช่องคีย์!BA49</f>
        <v>0</v>
      </c>
      <c r="D186" s="246">
        <f>ช่องคีย์!BB49</f>
        <v>0</v>
      </c>
      <c r="E186" s="246">
        <f>ช่องคีย์!BC49</f>
        <v>0</v>
      </c>
      <c r="F186" s="246">
        <f>ช่องคีย์!BD49</f>
        <v>0</v>
      </c>
      <c r="G186" s="246">
        <f>ช่องคีย์!BE49</f>
        <v>0</v>
      </c>
      <c r="H186" s="246">
        <f>ช่องคีย์!BF49</f>
        <v>0</v>
      </c>
      <c r="I186" s="246">
        <f>ช่องคีย์!BG49</f>
        <v>0</v>
      </c>
      <c r="J186" s="246">
        <f>ช่องคีย์!BH49</f>
        <v>0</v>
      </c>
      <c r="K186" s="169"/>
    </row>
    <row r="187" spans="1:11" ht="24.6">
      <c r="A187" s="216" t="s">
        <v>28</v>
      </c>
      <c r="B187" s="246">
        <f>ช่องคีย์!BJ49</f>
        <v>0</v>
      </c>
      <c r="C187" s="246">
        <f>ช่องคีย์!BK49</f>
        <v>0</v>
      </c>
      <c r="D187" s="246">
        <f>ช่องคีย์!BL49</f>
        <v>0</v>
      </c>
      <c r="E187" s="246">
        <f>ช่องคีย์!BM49</f>
        <v>0</v>
      </c>
      <c r="F187" s="246">
        <f>ช่องคีย์!BN49</f>
        <v>0</v>
      </c>
      <c r="G187" s="246">
        <f>ช่องคีย์!BO49</f>
        <v>0</v>
      </c>
      <c r="H187" s="246">
        <f>ช่องคีย์!BP49</f>
        <v>0</v>
      </c>
      <c r="I187" s="246">
        <f>ช่องคีย์!BV49</f>
        <v>0</v>
      </c>
      <c r="J187" s="169"/>
      <c r="K187" s="169"/>
    </row>
    <row r="188" spans="1:11" ht="24.6">
      <c r="A188" s="216" t="s">
        <v>218</v>
      </c>
      <c r="B188" s="246">
        <f>ช่องคีย์!BY49</f>
        <v>0</v>
      </c>
      <c r="C188" s="246">
        <f>ช่องคีย์!BZ49</f>
        <v>0</v>
      </c>
      <c r="D188" s="246">
        <f>ช่องคีย์!CA49</f>
        <v>0</v>
      </c>
      <c r="E188" s="246">
        <f>ช่องคีย์!CB49</f>
        <v>0</v>
      </c>
      <c r="F188" s="246">
        <f>ช่องคีย์!CC49</f>
        <v>0</v>
      </c>
      <c r="G188" s="246">
        <f>ช่องคีย์!CD49</f>
        <v>0</v>
      </c>
      <c r="H188" s="246">
        <f>ช่องคีย์!CE49</f>
        <v>0</v>
      </c>
      <c r="I188" s="246">
        <f>ช่องคีย์!CF49</f>
        <v>0</v>
      </c>
      <c r="J188" s="246">
        <f>ช่องคีย์!CG49</f>
        <v>0</v>
      </c>
      <c r="K188" s="169"/>
    </row>
    <row r="189" spans="1:11" ht="24.6">
      <c r="A189" s="216" t="s">
        <v>277</v>
      </c>
      <c r="B189" s="246">
        <f>ช่องคีย์!DW49</f>
        <v>0</v>
      </c>
      <c r="C189" s="246">
        <f>ช่องคีย์!DX49</f>
        <v>0</v>
      </c>
      <c r="D189" s="246">
        <f>ช่องคีย์!DY49</f>
        <v>0</v>
      </c>
      <c r="E189" s="246">
        <f>ช่องคีย์!DZ49</f>
        <v>0</v>
      </c>
      <c r="F189" s="246">
        <f>ช่องคีย์!EA49</f>
        <v>0</v>
      </c>
      <c r="G189" s="246">
        <f>ช่องคีย์!EB49</f>
        <v>0</v>
      </c>
      <c r="H189" s="246">
        <f>ช่องคีย์!EC49</f>
        <v>0</v>
      </c>
      <c r="I189" s="246">
        <f>ช่องคีย์!ED49</f>
        <v>0</v>
      </c>
      <c r="J189" s="246">
        <f>ช่องคีย์!EE49</f>
        <v>0</v>
      </c>
      <c r="K189" s="169"/>
    </row>
    <row r="190" spans="1:11" ht="24.6">
      <c r="A190" s="216" t="s">
        <v>327</v>
      </c>
      <c r="B190" s="246">
        <f>ช่องคีย์!FU49</f>
        <v>0</v>
      </c>
      <c r="C190" s="414">
        <f>ช่องคีย์!FV49</f>
        <v>0</v>
      </c>
      <c r="D190" s="246">
        <f>ช่องคีย์!FW49</f>
        <v>0</v>
      </c>
      <c r="E190" s="246">
        <f>ช่องคีย์!FX49</f>
        <v>0</v>
      </c>
      <c r="F190" s="246">
        <f>ช่องคีย์!FY49</f>
        <v>0</v>
      </c>
      <c r="G190" s="246">
        <f>ช่องคีย์!FZ49</f>
        <v>0</v>
      </c>
      <c r="H190" s="246">
        <f>ช่องคีย์!GA49</f>
        <v>0</v>
      </c>
      <c r="I190" s="414">
        <f>ช่องคีย์!GB49</f>
        <v>0</v>
      </c>
      <c r="J190" s="246">
        <f>ช่องคีย์!GC49</f>
        <v>0</v>
      </c>
      <c r="K190" s="169"/>
    </row>
    <row r="191" spans="1:11" ht="24.6">
      <c r="A191" s="241" t="s">
        <v>32</v>
      </c>
      <c r="B191" s="246">
        <f t="shared" ref="B191:G191" si="7">SUM(B176:B190)</f>
        <v>439</v>
      </c>
      <c r="C191" s="246">
        <f t="shared" si="7"/>
        <v>15</v>
      </c>
      <c r="D191" s="246">
        <f t="shared" si="7"/>
        <v>0</v>
      </c>
      <c r="E191" s="246">
        <f t="shared" si="7"/>
        <v>0</v>
      </c>
      <c r="F191" s="246">
        <f t="shared" si="7"/>
        <v>0</v>
      </c>
      <c r="G191" s="246">
        <f t="shared" si="7"/>
        <v>0</v>
      </c>
      <c r="H191" s="246"/>
      <c r="I191" s="246">
        <f>SUM(I176:I190)</f>
        <v>454</v>
      </c>
      <c r="J191" s="169">
        <f>SUM(J176:J190)</f>
        <v>101</v>
      </c>
      <c r="K191" s="240"/>
    </row>
    <row r="192" spans="1:11" ht="24.6">
      <c r="A192" s="222"/>
      <c r="B192" s="222"/>
      <c r="C192" s="222"/>
      <c r="D192" s="222"/>
      <c r="E192" s="222"/>
      <c r="F192" s="222"/>
      <c r="G192" s="222"/>
      <c r="H192" s="222"/>
      <c r="I192" s="222"/>
      <c r="J192" s="222"/>
    </row>
    <row r="194" spans="1:11" ht="24.6">
      <c r="A194" s="1305" t="s">
        <v>371</v>
      </c>
      <c r="B194" s="1305"/>
      <c r="C194" s="1305"/>
      <c r="D194" s="1305"/>
      <c r="E194" s="1305"/>
      <c r="F194" s="1305"/>
      <c r="G194" s="1305"/>
      <c r="H194" s="1305"/>
      <c r="I194" s="1305"/>
      <c r="J194" s="1305"/>
      <c r="K194" s="1305"/>
    </row>
    <row r="195" spans="1:11" ht="24.6">
      <c r="A195" s="1305" t="s">
        <v>201</v>
      </c>
      <c r="B195" s="1305"/>
      <c r="C195" s="1305"/>
      <c r="D195" s="1305"/>
      <c r="E195" s="1305"/>
      <c r="F195" s="1305"/>
      <c r="G195" s="1305"/>
      <c r="H195" s="1305"/>
      <c r="I195" s="1305"/>
      <c r="J195" s="1305"/>
      <c r="K195" s="1305"/>
    </row>
    <row r="196" spans="1:11" ht="24.6">
      <c r="A196" s="1305" t="s">
        <v>92</v>
      </c>
      <c r="B196" s="1305"/>
      <c r="C196" s="1305"/>
      <c r="D196" s="1305"/>
      <c r="E196" s="1305"/>
      <c r="F196" s="1305"/>
      <c r="G196" s="1305"/>
      <c r="H196" s="1305"/>
      <c r="I196" s="1305"/>
      <c r="J196" s="1305"/>
      <c r="K196" s="1305"/>
    </row>
    <row r="197" spans="1:11" ht="23.25" customHeight="1">
      <c r="A197" s="1313" t="s">
        <v>201</v>
      </c>
      <c r="B197" s="351"/>
      <c r="C197" s="1301" t="s">
        <v>50</v>
      </c>
      <c r="D197" s="1302"/>
      <c r="E197" s="1302"/>
      <c r="F197" s="1302"/>
      <c r="G197" s="1302"/>
      <c r="H197" s="1303"/>
      <c r="I197" s="351"/>
      <c r="J197" s="352" t="s">
        <v>202</v>
      </c>
      <c r="K197" s="353"/>
    </row>
    <row r="198" spans="1:11" ht="23.25" customHeight="1">
      <c r="A198" s="1314"/>
      <c r="B198" s="354" t="s">
        <v>2</v>
      </c>
      <c r="C198" s="355" t="s">
        <v>5</v>
      </c>
      <c r="D198" s="356" t="s">
        <v>6</v>
      </c>
      <c r="E198" s="356" t="s">
        <v>7</v>
      </c>
      <c r="F198" s="356" t="s">
        <v>8</v>
      </c>
      <c r="G198" s="356" t="s">
        <v>9</v>
      </c>
      <c r="H198" s="356" t="s">
        <v>10</v>
      </c>
      <c r="I198" s="357" t="s">
        <v>11</v>
      </c>
      <c r="J198" s="358" t="s">
        <v>203</v>
      </c>
      <c r="K198" s="358" t="s">
        <v>204</v>
      </c>
    </row>
    <row r="199" spans="1:11" ht="23.25" customHeight="1">
      <c r="A199" s="1314"/>
      <c r="B199" s="354" t="s">
        <v>4</v>
      </c>
      <c r="C199" s="354" t="s">
        <v>13</v>
      </c>
      <c r="D199" s="357" t="s">
        <v>51</v>
      </c>
      <c r="E199" s="357" t="s">
        <v>15</v>
      </c>
      <c r="F199" s="357" t="s">
        <v>16</v>
      </c>
      <c r="G199" s="357" t="s">
        <v>17</v>
      </c>
      <c r="H199" s="357" t="s">
        <v>18</v>
      </c>
      <c r="I199" s="357" t="s">
        <v>19</v>
      </c>
      <c r="J199" s="359"/>
      <c r="K199" s="359"/>
    </row>
    <row r="200" spans="1:11" ht="23.25" customHeight="1">
      <c r="A200" s="1315"/>
      <c r="B200" s="360" t="s">
        <v>12</v>
      </c>
      <c r="C200" s="360" t="s">
        <v>12</v>
      </c>
      <c r="D200" s="361" t="s">
        <v>12</v>
      </c>
      <c r="E200" s="361" t="s">
        <v>12</v>
      </c>
      <c r="F200" s="361" t="s">
        <v>12</v>
      </c>
      <c r="G200" s="361" t="s">
        <v>12</v>
      </c>
      <c r="H200" s="361" t="s">
        <v>20</v>
      </c>
      <c r="I200" s="361" t="s">
        <v>12</v>
      </c>
      <c r="J200" s="362"/>
      <c r="K200" s="359"/>
    </row>
    <row r="201" spans="1:11" ht="24.6">
      <c r="A201" s="363" t="s">
        <v>52</v>
      </c>
      <c r="B201" s="360">
        <f t="shared" ref="B201:K201" si="8">+B8</f>
        <v>0</v>
      </c>
      <c r="C201" s="360">
        <f t="shared" si="8"/>
        <v>0</v>
      </c>
      <c r="D201" s="360">
        <f t="shared" si="8"/>
        <v>0</v>
      </c>
      <c r="E201" s="360">
        <f t="shared" si="8"/>
        <v>0</v>
      </c>
      <c r="F201" s="360">
        <f t="shared" si="8"/>
        <v>0</v>
      </c>
      <c r="G201" s="360">
        <f t="shared" si="8"/>
        <v>0</v>
      </c>
      <c r="H201" s="360">
        <f t="shared" si="8"/>
        <v>602</v>
      </c>
      <c r="I201" s="360">
        <f t="shared" si="8"/>
        <v>0</v>
      </c>
      <c r="J201" s="360">
        <f t="shared" si="8"/>
        <v>0</v>
      </c>
      <c r="K201" s="364">
        <f t="shared" si="8"/>
        <v>0</v>
      </c>
    </row>
    <row r="202" spans="1:11" ht="24.6">
      <c r="A202" s="363" t="s">
        <v>53</v>
      </c>
      <c r="B202" s="360">
        <f t="shared" ref="B202:K202" si="9">+B32</f>
        <v>0</v>
      </c>
      <c r="C202" s="360">
        <f t="shared" si="9"/>
        <v>0</v>
      </c>
      <c r="D202" s="360">
        <f t="shared" si="9"/>
        <v>0</v>
      </c>
      <c r="E202" s="360">
        <f t="shared" si="9"/>
        <v>0</v>
      </c>
      <c r="F202" s="360">
        <f t="shared" si="9"/>
        <v>0</v>
      </c>
      <c r="G202" s="360">
        <f t="shared" si="9"/>
        <v>0</v>
      </c>
      <c r="H202" s="360">
        <f t="shared" si="9"/>
        <v>602</v>
      </c>
      <c r="I202" s="360">
        <f t="shared" si="9"/>
        <v>0</v>
      </c>
      <c r="J202" s="360">
        <f t="shared" si="9"/>
        <v>0</v>
      </c>
      <c r="K202" s="361">
        <f t="shared" si="9"/>
        <v>0</v>
      </c>
    </row>
    <row r="203" spans="1:11" ht="24.6">
      <c r="A203" s="363" t="s">
        <v>54</v>
      </c>
      <c r="B203" s="360">
        <f t="shared" ref="B203:K203" si="10">+B57</f>
        <v>0</v>
      </c>
      <c r="C203" s="360">
        <f t="shared" si="10"/>
        <v>0</v>
      </c>
      <c r="D203" s="360">
        <f t="shared" si="10"/>
        <v>0</v>
      </c>
      <c r="E203" s="360">
        <f t="shared" si="10"/>
        <v>0</v>
      </c>
      <c r="F203" s="360">
        <f t="shared" si="10"/>
        <v>0</v>
      </c>
      <c r="G203" s="360">
        <f t="shared" si="10"/>
        <v>0</v>
      </c>
      <c r="H203" s="360">
        <f t="shared" si="10"/>
        <v>602</v>
      </c>
      <c r="I203" s="360">
        <f t="shared" si="10"/>
        <v>0</v>
      </c>
      <c r="J203" s="360">
        <f t="shared" si="10"/>
        <v>0</v>
      </c>
      <c r="K203" s="360">
        <f t="shared" si="10"/>
        <v>0</v>
      </c>
    </row>
    <row r="204" spans="1:11" ht="24.6">
      <c r="A204" s="363" t="s">
        <v>55</v>
      </c>
      <c r="B204" s="360">
        <f t="shared" ref="B204:K204" si="11">+B82</f>
        <v>0</v>
      </c>
      <c r="C204" s="360">
        <f t="shared" si="11"/>
        <v>0</v>
      </c>
      <c r="D204" s="360">
        <f t="shared" si="11"/>
        <v>0</v>
      </c>
      <c r="E204" s="360">
        <f t="shared" si="11"/>
        <v>0</v>
      </c>
      <c r="F204" s="360">
        <f t="shared" si="11"/>
        <v>0</v>
      </c>
      <c r="G204" s="360">
        <f t="shared" si="11"/>
        <v>0</v>
      </c>
      <c r="H204" s="360">
        <f t="shared" si="11"/>
        <v>602</v>
      </c>
      <c r="I204" s="360">
        <f t="shared" si="11"/>
        <v>0</v>
      </c>
      <c r="J204" s="360">
        <f t="shared" si="11"/>
        <v>0</v>
      </c>
      <c r="K204" s="361">
        <f t="shared" si="11"/>
        <v>0</v>
      </c>
    </row>
    <row r="205" spans="1:11" ht="24.6">
      <c r="A205" s="363" t="s">
        <v>56</v>
      </c>
      <c r="B205" s="360">
        <f t="shared" ref="B205:K205" si="12">+B105</f>
        <v>0</v>
      </c>
      <c r="C205" s="360">
        <f t="shared" si="12"/>
        <v>0</v>
      </c>
      <c r="D205" s="360">
        <f t="shared" si="12"/>
        <v>0</v>
      </c>
      <c r="E205" s="360">
        <f t="shared" si="12"/>
        <v>0</v>
      </c>
      <c r="F205" s="360">
        <f t="shared" si="12"/>
        <v>0</v>
      </c>
      <c r="G205" s="360">
        <f t="shared" si="12"/>
        <v>0</v>
      </c>
      <c r="H205" s="360">
        <f t="shared" si="12"/>
        <v>602</v>
      </c>
      <c r="I205" s="360">
        <f t="shared" si="12"/>
        <v>0</v>
      </c>
      <c r="J205" s="360">
        <f t="shared" si="12"/>
        <v>0</v>
      </c>
      <c r="K205" s="361">
        <f t="shared" si="12"/>
        <v>0</v>
      </c>
    </row>
    <row r="206" spans="1:11" ht="24.6">
      <c r="A206" s="363" t="s">
        <v>57</v>
      </c>
      <c r="B206" s="360">
        <f t="shared" ref="B206:K206" si="13">+B128</f>
        <v>0</v>
      </c>
      <c r="C206" s="360">
        <f t="shared" si="13"/>
        <v>0</v>
      </c>
      <c r="D206" s="360">
        <f t="shared" si="13"/>
        <v>0</v>
      </c>
      <c r="E206" s="360">
        <f t="shared" si="13"/>
        <v>0</v>
      </c>
      <c r="F206" s="360">
        <f t="shared" si="13"/>
        <v>0</v>
      </c>
      <c r="G206" s="360">
        <f t="shared" si="13"/>
        <v>0</v>
      </c>
      <c r="H206" s="360">
        <f t="shared" si="13"/>
        <v>602</v>
      </c>
      <c r="I206" s="360">
        <f t="shared" si="13"/>
        <v>0</v>
      </c>
      <c r="J206" s="360">
        <f t="shared" si="13"/>
        <v>0</v>
      </c>
      <c r="K206" s="364">
        <f t="shared" si="13"/>
        <v>0</v>
      </c>
    </row>
    <row r="207" spans="1:11" ht="24.6">
      <c r="A207" s="363" t="s">
        <v>58</v>
      </c>
      <c r="B207" s="360">
        <f t="shared" ref="B207:K207" si="14">+B152</f>
        <v>0</v>
      </c>
      <c r="C207" s="360">
        <f t="shared" si="14"/>
        <v>0</v>
      </c>
      <c r="D207" s="360">
        <f t="shared" si="14"/>
        <v>0</v>
      </c>
      <c r="E207" s="360">
        <f t="shared" si="14"/>
        <v>0</v>
      </c>
      <c r="F207" s="360">
        <f t="shared" si="14"/>
        <v>0</v>
      </c>
      <c r="G207" s="360">
        <f t="shared" si="14"/>
        <v>0</v>
      </c>
      <c r="H207" s="360">
        <f t="shared" si="14"/>
        <v>602</v>
      </c>
      <c r="I207" s="360">
        <f t="shared" si="14"/>
        <v>0</v>
      </c>
      <c r="J207" s="360">
        <f t="shared" si="14"/>
        <v>0</v>
      </c>
      <c r="K207" s="361">
        <f t="shared" si="14"/>
        <v>0</v>
      </c>
    </row>
    <row r="208" spans="1:11" ht="24.6">
      <c r="A208" s="363" t="s">
        <v>59</v>
      </c>
      <c r="B208" s="365">
        <f t="shared" ref="B208:K208" si="15">+B176</f>
        <v>0</v>
      </c>
      <c r="C208" s="365">
        <f t="shared" si="15"/>
        <v>0</v>
      </c>
      <c r="D208" s="365">
        <f t="shared" si="15"/>
        <v>0</v>
      </c>
      <c r="E208" s="365">
        <f t="shared" si="15"/>
        <v>0</v>
      </c>
      <c r="F208" s="365">
        <f t="shared" si="15"/>
        <v>0</v>
      </c>
      <c r="G208" s="365">
        <f t="shared" si="15"/>
        <v>0</v>
      </c>
      <c r="H208" s="365">
        <f t="shared" si="15"/>
        <v>602</v>
      </c>
      <c r="I208" s="365">
        <f t="shared" si="15"/>
        <v>0</v>
      </c>
      <c r="J208" s="365">
        <f t="shared" si="15"/>
        <v>0</v>
      </c>
      <c r="K208" s="365">
        <f t="shared" si="15"/>
        <v>0</v>
      </c>
    </row>
    <row r="209" spans="1:12" ht="27.6" thickBot="1">
      <c r="A209" s="366" t="s">
        <v>32</v>
      </c>
      <c r="B209" s="367">
        <f t="shared" ref="B209:G209" si="16">SUM(B201:B208)</f>
        <v>0</v>
      </c>
      <c r="C209" s="367">
        <f t="shared" si="16"/>
        <v>0</v>
      </c>
      <c r="D209" s="367">
        <f t="shared" si="16"/>
        <v>0</v>
      </c>
      <c r="E209" s="367">
        <f t="shared" si="16"/>
        <v>0</v>
      </c>
      <c r="F209" s="367">
        <f t="shared" si="16"/>
        <v>0</v>
      </c>
      <c r="G209" s="367">
        <f t="shared" si="16"/>
        <v>0</v>
      </c>
      <c r="H209" s="367" t="e">
        <f>+K209/G209</f>
        <v>#DIV/0!</v>
      </c>
      <c r="I209" s="367">
        <f>SUM(I201:I208)</f>
        <v>0</v>
      </c>
      <c r="J209" s="368">
        <f>SUM(J201:J208)</f>
        <v>0</v>
      </c>
      <c r="K209" s="368">
        <f>SUM(K201:K208)</f>
        <v>0</v>
      </c>
      <c r="L209" s="350"/>
    </row>
    <row r="223" spans="1:12">
      <c r="A223" s="369"/>
      <c r="B223" s="369"/>
      <c r="C223" s="369"/>
      <c r="D223" s="369"/>
      <c r="E223" s="369"/>
      <c r="F223" s="369"/>
      <c r="G223" s="369"/>
      <c r="H223" s="369"/>
      <c r="I223" s="369"/>
      <c r="J223" s="369"/>
      <c r="K223" s="369"/>
    </row>
    <row r="224" spans="1:12" hidden="1">
      <c r="A224" s="369"/>
      <c r="B224" s="369"/>
      <c r="C224" s="369"/>
      <c r="D224" s="369"/>
      <c r="E224" s="369"/>
      <c r="F224" s="369"/>
      <c r="G224" s="369"/>
      <c r="H224" s="369"/>
      <c r="I224" s="369"/>
      <c r="J224" s="369"/>
      <c r="K224" s="369"/>
    </row>
    <row r="225" spans="1:11" hidden="1">
      <c r="A225" s="369"/>
      <c r="B225" s="369"/>
      <c r="C225" s="369"/>
      <c r="D225" s="369"/>
      <c r="E225" s="369"/>
      <c r="F225" s="369"/>
      <c r="G225" s="369"/>
      <c r="H225" s="369"/>
      <c r="I225" s="369"/>
      <c r="J225" s="369"/>
      <c r="K225" s="369"/>
    </row>
    <row r="226" spans="1:11" hidden="1">
      <c r="A226" s="369"/>
      <c r="B226" s="369"/>
      <c r="C226" s="369"/>
      <c r="D226" s="369"/>
      <c r="E226" s="369"/>
      <c r="F226" s="369"/>
      <c r="G226" s="369"/>
      <c r="H226" s="369"/>
      <c r="I226" s="369"/>
      <c r="J226" s="369"/>
      <c r="K226" s="369"/>
    </row>
    <row r="227" spans="1:11" hidden="1">
      <c r="A227" s="369"/>
      <c r="B227" s="369"/>
      <c r="C227" s="369"/>
      <c r="D227" s="369"/>
      <c r="E227" s="369"/>
      <c r="F227" s="369"/>
      <c r="G227" s="369"/>
      <c r="H227" s="369"/>
      <c r="I227" s="369"/>
      <c r="J227" s="369"/>
      <c r="K227" s="369"/>
    </row>
    <row r="228" spans="1:11" hidden="1">
      <c r="A228" s="369"/>
      <c r="B228" s="369"/>
      <c r="C228" s="369"/>
      <c r="D228" s="369"/>
      <c r="E228" s="369"/>
      <c r="F228" s="369"/>
      <c r="G228" s="369"/>
      <c r="H228" s="369"/>
      <c r="I228" s="369"/>
      <c r="J228" s="369"/>
      <c r="K228" s="369"/>
    </row>
    <row r="229" spans="1:11" hidden="1">
      <c r="A229" s="369"/>
      <c r="B229" s="369"/>
      <c r="C229" s="369"/>
      <c r="D229" s="369"/>
      <c r="E229" s="369"/>
      <c r="F229" s="369"/>
      <c r="G229" s="369"/>
      <c r="H229" s="369"/>
      <c r="I229" s="369"/>
      <c r="J229" s="369"/>
      <c r="K229" s="369"/>
    </row>
    <row r="230" spans="1:11" hidden="1">
      <c r="A230" s="369"/>
      <c r="B230" s="369"/>
      <c r="C230" s="369"/>
      <c r="D230" s="369"/>
      <c r="E230" s="369"/>
      <c r="F230" s="369"/>
      <c r="G230" s="369"/>
      <c r="H230" s="369"/>
      <c r="I230" s="369"/>
      <c r="J230" s="369"/>
      <c r="K230" s="369"/>
    </row>
    <row r="231" spans="1:11" hidden="1">
      <c r="A231" s="369"/>
      <c r="B231" s="369"/>
      <c r="C231" s="369"/>
      <c r="D231" s="369"/>
      <c r="E231" s="369"/>
      <c r="F231" s="369"/>
      <c r="G231" s="369"/>
      <c r="H231" s="369"/>
      <c r="I231" s="369"/>
      <c r="J231" s="369"/>
      <c r="K231" s="369"/>
    </row>
    <row r="232" spans="1:11" hidden="1">
      <c r="A232" s="369"/>
      <c r="B232" s="369"/>
      <c r="C232" s="369"/>
      <c r="D232" s="369"/>
      <c r="E232" s="369"/>
      <c r="F232" s="369"/>
      <c r="G232" s="369"/>
      <c r="H232" s="369"/>
      <c r="I232" s="369"/>
      <c r="J232" s="369"/>
      <c r="K232" s="369"/>
    </row>
    <row r="233" spans="1:11" hidden="1">
      <c r="A233" s="369"/>
      <c r="B233" s="369"/>
      <c r="C233" s="369"/>
      <c r="D233" s="369"/>
      <c r="E233" s="369"/>
      <c r="F233" s="369"/>
      <c r="G233" s="369"/>
      <c r="H233" s="369"/>
      <c r="I233" s="369"/>
      <c r="J233" s="369"/>
      <c r="K233" s="369"/>
    </row>
    <row r="234" spans="1:11" hidden="1">
      <c r="A234" s="369"/>
      <c r="B234" s="369"/>
      <c r="C234" s="369"/>
      <c r="D234" s="369"/>
      <c r="E234" s="369"/>
      <c r="F234" s="369"/>
      <c r="G234" s="369"/>
      <c r="H234" s="369"/>
      <c r="I234" s="369"/>
      <c r="J234" s="369"/>
      <c r="K234" s="369"/>
    </row>
    <row r="235" spans="1:11" hidden="1">
      <c r="A235" s="369"/>
      <c r="B235" s="369"/>
      <c r="C235" s="369"/>
      <c r="D235" s="369"/>
      <c r="E235" s="369"/>
      <c r="F235" s="369"/>
      <c r="G235" s="369"/>
      <c r="H235" s="369"/>
      <c r="I235" s="369"/>
      <c r="J235" s="369"/>
      <c r="K235" s="369"/>
    </row>
    <row r="236" spans="1:11" hidden="1">
      <c r="A236" s="369"/>
      <c r="B236" s="369"/>
      <c r="C236" s="369"/>
      <c r="D236" s="369"/>
      <c r="E236" s="369"/>
      <c r="F236" s="369"/>
      <c r="G236" s="369"/>
      <c r="H236" s="369"/>
      <c r="I236" s="369"/>
      <c r="J236" s="369"/>
      <c r="K236" s="369"/>
    </row>
    <row r="237" spans="1:11" hidden="1">
      <c r="A237" s="369"/>
      <c r="B237" s="369"/>
      <c r="C237" s="369"/>
      <c r="D237" s="369"/>
      <c r="E237" s="369"/>
      <c r="F237" s="369"/>
      <c r="G237" s="369"/>
      <c r="H237" s="369"/>
      <c r="I237" s="369"/>
      <c r="J237" s="369"/>
      <c r="K237" s="369"/>
    </row>
    <row r="238" spans="1:11" hidden="1">
      <c r="A238" s="369"/>
      <c r="B238" s="369"/>
      <c r="C238" s="369"/>
      <c r="D238" s="369"/>
      <c r="E238" s="369"/>
      <c r="F238" s="369"/>
      <c r="G238" s="369"/>
      <c r="H238" s="369"/>
      <c r="I238" s="369"/>
      <c r="J238" s="369"/>
      <c r="K238" s="369"/>
    </row>
    <row r="239" spans="1:11" hidden="1">
      <c r="A239" s="369"/>
      <c r="B239" s="369"/>
      <c r="C239" s="369"/>
      <c r="D239" s="369"/>
      <c r="E239" s="369"/>
      <c r="F239" s="369"/>
      <c r="G239" s="369"/>
      <c r="H239" s="369"/>
      <c r="I239" s="369"/>
      <c r="J239" s="369"/>
      <c r="K239" s="369"/>
    </row>
    <row r="240" spans="1:11" hidden="1">
      <c r="A240" s="369"/>
      <c r="B240" s="369"/>
      <c r="C240" s="369"/>
      <c r="D240" s="369"/>
      <c r="E240" s="369"/>
      <c r="F240" s="369"/>
      <c r="G240" s="369"/>
      <c r="H240" s="369"/>
      <c r="I240" s="369"/>
      <c r="J240" s="369"/>
      <c r="K240" s="369"/>
    </row>
    <row r="241" spans="1:11" hidden="1">
      <c r="A241" s="369"/>
      <c r="B241" s="369"/>
      <c r="C241" s="369"/>
      <c r="D241" s="369"/>
      <c r="E241" s="369"/>
      <c r="F241" s="369"/>
      <c r="G241" s="369"/>
      <c r="H241" s="369"/>
      <c r="I241" s="369"/>
      <c r="J241" s="369"/>
      <c r="K241" s="369"/>
    </row>
    <row r="242" spans="1:11" hidden="1">
      <c r="A242" s="369"/>
      <c r="B242" s="369"/>
      <c r="C242" s="369"/>
      <c r="D242" s="369"/>
      <c r="E242" s="369"/>
      <c r="F242" s="369"/>
      <c r="G242" s="369"/>
      <c r="H242" s="369"/>
      <c r="I242" s="369"/>
      <c r="J242" s="369"/>
      <c r="K242" s="369"/>
    </row>
    <row r="243" spans="1:11" hidden="1">
      <c r="A243" s="369"/>
      <c r="B243" s="369"/>
      <c r="C243" s="369"/>
      <c r="D243" s="369"/>
      <c r="E243" s="369"/>
      <c r="F243" s="369"/>
      <c r="G243" s="369"/>
      <c r="H243" s="369"/>
      <c r="I243" s="369"/>
      <c r="J243" s="369"/>
      <c r="K243" s="369"/>
    </row>
    <row r="244" spans="1:11" hidden="1">
      <c r="A244" s="369"/>
      <c r="B244" s="369"/>
      <c r="C244" s="369"/>
      <c r="D244" s="369"/>
      <c r="E244" s="369"/>
      <c r="F244" s="369"/>
      <c r="G244" s="369"/>
      <c r="H244" s="369"/>
      <c r="I244" s="369"/>
      <c r="J244" s="369"/>
      <c r="K244" s="369"/>
    </row>
    <row r="245" spans="1:11" hidden="1">
      <c r="A245" s="369"/>
      <c r="B245" s="369"/>
      <c r="C245" s="369"/>
      <c r="D245" s="369"/>
      <c r="E245" s="369"/>
      <c r="F245" s="369"/>
      <c r="G245" s="369"/>
      <c r="H245" s="369"/>
      <c r="I245" s="369"/>
      <c r="J245" s="369"/>
      <c r="K245" s="369"/>
    </row>
    <row r="246" spans="1:11" hidden="1">
      <c r="A246" s="369"/>
      <c r="B246" s="369"/>
      <c r="C246" s="369"/>
      <c r="D246" s="369"/>
      <c r="E246" s="369"/>
      <c r="F246" s="369"/>
      <c r="G246" s="369"/>
      <c r="H246" s="369"/>
      <c r="I246" s="369"/>
      <c r="J246" s="369"/>
      <c r="K246" s="369"/>
    </row>
    <row r="247" spans="1:11" hidden="1">
      <c r="A247" s="369"/>
      <c r="B247" s="369"/>
      <c r="C247" s="369"/>
      <c r="D247" s="369"/>
      <c r="E247" s="369"/>
      <c r="F247" s="369"/>
      <c r="G247" s="369"/>
      <c r="H247" s="369"/>
      <c r="I247" s="369"/>
      <c r="J247" s="369"/>
      <c r="K247" s="369"/>
    </row>
    <row r="248" spans="1:11" hidden="1">
      <c r="A248" s="369"/>
      <c r="B248" s="369"/>
      <c r="C248" s="369"/>
      <c r="D248" s="369"/>
      <c r="E248" s="369"/>
      <c r="F248" s="369"/>
      <c r="G248" s="369"/>
      <c r="H248" s="369"/>
      <c r="I248" s="369"/>
      <c r="J248" s="369"/>
      <c r="K248" s="369"/>
    </row>
    <row r="249" spans="1:11" hidden="1">
      <c r="A249" s="369"/>
      <c r="B249" s="369"/>
      <c r="C249" s="369"/>
      <c r="D249" s="369"/>
      <c r="E249" s="369"/>
      <c r="F249" s="369"/>
      <c r="G249" s="369"/>
      <c r="H249" s="369"/>
      <c r="I249" s="369"/>
      <c r="J249" s="369"/>
      <c r="K249" s="369"/>
    </row>
    <row r="250" spans="1:11" hidden="1">
      <c r="A250" s="369"/>
      <c r="B250" s="369"/>
      <c r="C250" s="369"/>
      <c r="D250" s="369"/>
      <c r="E250" s="369"/>
      <c r="F250" s="369"/>
      <c r="G250" s="369"/>
      <c r="H250" s="369"/>
      <c r="I250" s="369"/>
      <c r="J250" s="369"/>
      <c r="K250" s="369"/>
    </row>
    <row r="251" spans="1:11" hidden="1">
      <c r="A251" s="369"/>
      <c r="B251" s="369"/>
      <c r="C251" s="369"/>
      <c r="D251" s="369"/>
      <c r="E251" s="369"/>
      <c r="F251" s="369"/>
      <c r="G251" s="369"/>
      <c r="H251" s="369"/>
      <c r="I251" s="369"/>
      <c r="J251" s="369"/>
      <c r="K251" s="369"/>
    </row>
    <row r="252" spans="1:11" hidden="1">
      <c r="A252" s="369"/>
      <c r="B252" s="369"/>
      <c r="C252" s="369"/>
      <c r="D252" s="369"/>
      <c r="E252" s="369"/>
      <c r="F252" s="369"/>
      <c r="G252" s="369"/>
      <c r="H252" s="369"/>
      <c r="I252" s="369"/>
      <c r="J252" s="369"/>
      <c r="K252" s="369"/>
    </row>
    <row r="253" spans="1:11" hidden="1">
      <c r="A253" s="369"/>
      <c r="B253" s="369"/>
      <c r="C253" s="369"/>
      <c r="D253" s="369"/>
      <c r="E253" s="369"/>
      <c r="F253" s="369"/>
      <c r="G253" s="369"/>
      <c r="H253" s="369"/>
      <c r="I253" s="369"/>
      <c r="J253" s="369"/>
      <c r="K253" s="369"/>
    </row>
    <row r="254" spans="1:11" hidden="1">
      <c r="A254" s="369"/>
      <c r="B254" s="369"/>
      <c r="C254" s="369"/>
      <c r="D254" s="369"/>
      <c r="E254" s="369"/>
      <c r="F254" s="369"/>
      <c r="G254" s="369"/>
      <c r="H254" s="369"/>
      <c r="I254" s="369"/>
      <c r="J254" s="369"/>
      <c r="K254" s="369"/>
    </row>
    <row r="255" spans="1:11" hidden="1">
      <c r="A255" s="369"/>
      <c r="B255" s="369"/>
      <c r="C255" s="369"/>
      <c r="D255" s="369"/>
      <c r="E255" s="369"/>
      <c r="F255" s="369"/>
      <c r="G255" s="369"/>
      <c r="H255" s="369"/>
      <c r="I255" s="369"/>
      <c r="J255" s="369"/>
      <c r="K255" s="369"/>
    </row>
    <row r="256" spans="1:11" hidden="1">
      <c r="A256" s="369"/>
      <c r="B256" s="369"/>
      <c r="C256" s="369"/>
      <c r="D256" s="369"/>
      <c r="E256" s="369"/>
      <c r="F256" s="369"/>
      <c r="G256" s="369"/>
      <c r="H256" s="369"/>
      <c r="I256" s="369"/>
      <c r="J256" s="369"/>
      <c r="K256" s="369"/>
    </row>
    <row r="257" spans="1:11" hidden="1">
      <c r="A257" s="369"/>
      <c r="B257" s="369"/>
      <c r="C257" s="369"/>
      <c r="D257" s="369"/>
      <c r="E257" s="369"/>
      <c r="F257" s="369"/>
      <c r="G257" s="369"/>
      <c r="H257" s="369"/>
      <c r="I257" s="369"/>
      <c r="J257" s="369"/>
      <c r="K257" s="369"/>
    </row>
    <row r="258" spans="1:11" ht="24.6">
      <c r="A258" s="1305" t="s">
        <v>371</v>
      </c>
      <c r="B258" s="1305"/>
      <c r="C258" s="1305"/>
      <c r="D258" s="1305"/>
      <c r="E258" s="1305"/>
      <c r="F258" s="1305"/>
      <c r="G258" s="1305"/>
      <c r="H258" s="1305"/>
      <c r="I258" s="1305"/>
      <c r="J258" s="1305"/>
      <c r="K258" s="1305"/>
    </row>
    <row r="259" spans="1:11" ht="24.6">
      <c r="A259" s="1305" t="s">
        <v>22</v>
      </c>
      <c r="B259" s="1305"/>
      <c r="C259" s="1305"/>
      <c r="D259" s="1305"/>
      <c r="E259" s="1305"/>
      <c r="F259" s="1305"/>
      <c r="G259" s="1305"/>
      <c r="H259" s="1305"/>
      <c r="I259" s="1305"/>
      <c r="J259" s="1305"/>
      <c r="K259" s="1305"/>
    </row>
    <row r="260" spans="1:11" ht="24.6">
      <c r="A260" s="1305" t="s">
        <v>92</v>
      </c>
      <c r="B260" s="1305"/>
      <c r="C260" s="1305"/>
      <c r="D260" s="1305"/>
      <c r="E260" s="1305"/>
      <c r="F260" s="1305"/>
      <c r="G260" s="1305"/>
      <c r="H260" s="1305"/>
      <c r="I260" s="1305"/>
      <c r="J260" s="1305"/>
      <c r="K260" s="1305"/>
    </row>
    <row r="261" spans="1:11" ht="24.6">
      <c r="A261" s="1307" t="s">
        <v>22</v>
      </c>
      <c r="B261" s="351"/>
      <c r="C261" s="1301" t="s">
        <v>50</v>
      </c>
      <c r="D261" s="1302"/>
      <c r="E261" s="1302"/>
      <c r="F261" s="1302"/>
      <c r="G261" s="1302"/>
      <c r="H261" s="1303"/>
      <c r="I261" s="351"/>
      <c r="J261" s="352" t="s">
        <v>202</v>
      </c>
      <c r="K261" s="353"/>
    </row>
    <row r="262" spans="1:11" ht="24.6">
      <c r="A262" s="1308"/>
      <c r="B262" s="354" t="s">
        <v>2</v>
      </c>
      <c r="C262" s="355" t="s">
        <v>5</v>
      </c>
      <c r="D262" s="356" t="s">
        <v>6</v>
      </c>
      <c r="E262" s="356" t="s">
        <v>7</v>
      </c>
      <c r="F262" s="356" t="s">
        <v>8</v>
      </c>
      <c r="G262" s="356" t="s">
        <v>9</v>
      </c>
      <c r="H262" s="356" t="s">
        <v>10</v>
      </c>
      <c r="I262" s="357" t="s">
        <v>11</v>
      </c>
      <c r="J262" s="358" t="s">
        <v>203</v>
      </c>
      <c r="K262" s="370" t="s">
        <v>204</v>
      </c>
    </row>
    <row r="263" spans="1:11" ht="24.6">
      <c r="A263" s="1308"/>
      <c r="B263" s="354" t="s">
        <v>4</v>
      </c>
      <c r="C263" s="354" t="s">
        <v>13</v>
      </c>
      <c r="D263" s="357" t="s">
        <v>51</v>
      </c>
      <c r="E263" s="357" t="s">
        <v>15</v>
      </c>
      <c r="F263" s="357" t="s">
        <v>16</v>
      </c>
      <c r="G263" s="357" t="s">
        <v>17</v>
      </c>
      <c r="H263" s="357" t="s">
        <v>18</v>
      </c>
      <c r="I263" s="357" t="s">
        <v>19</v>
      </c>
      <c r="J263" s="359"/>
      <c r="K263" s="359"/>
    </row>
    <row r="264" spans="1:11" ht="24.6">
      <c r="A264" s="1309"/>
      <c r="B264" s="360" t="s">
        <v>12</v>
      </c>
      <c r="C264" s="360" t="s">
        <v>12</v>
      </c>
      <c r="D264" s="361" t="s">
        <v>12</v>
      </c>
      <c r="E264" s="361" t="s">
        <v>12</v>
      </c>
      <c r="F264" s="361" t="s">
        <v>12</v>
      </c>
      <c r="G264" s="361" t="s">
        <v>12</v>
      </c>
      <c r="H264" s="361" t="s">
        <v>20</v>
      </c>
      <c r="I264" s="361" t="s">
        <v>12</v>
      </c>
      <c r="J264" s="362"/>
      <c r="K264" s="359"/>
    </row>
    <row r="265" spans="1:11" ht="24.6">
      <c r="A265" s="363" t="s">
        <v>52</v>
      </c>
      <c r="B265" s="360">
        <f t="shared" ref="B265:J265" si="17">+B11</f>
        <v>342</v>
      </c>
      <c r="C265" s="360">
        <f t="shared" si="17"/>
        <v>178</v>
      </c>
      <c r="D265" s="360">
        <f t="shared" si="17"/>
        <v>0</v>
      </c>
      <c r="E265" s="360">
        <f t="shared" si="17"/>
        <v>0</v>
      </c>
      <c r="F265" s="360">
        <f t="shared" si="17"/>
        <v>0</v>
      </c>
      <c r="G265" s="360">
        <f t="shared" si="17"/>
        <v>0</v>
      </c>
      <c r="H265" s="360">
        <f t="shared" si="17"/>
        <v>0</v>
      </c>
      <c r="I265" s="360">
        <f t="shared" si="17"/>
        <v>520</v>
      </c>
      <c r="J265" s="360">
        <f t="shared" si="17"/>
        <v>71</v>
      </c>
      <c r="K265" s="364">
        <f>+G265*H265</f>
        <v>0</v>
      </c>
    </row>
    <row r="266" spans="1:11" ht="24.6">
      <c r="A266" s="363" t="s">
        <v>53</v>
      </c>
      <c r="B266" s="360">
        <f t="shared" ref="B266:J266" si="18">+B35</f>
        <v>583</v>
      </c>
      <c r="C266" s="360">
        <f t="shared" si="18"/>
        <v>221</v>
      </c>
      <c r="D266" s="360">
        <f t="shared" si="18"/>
        <v>0</v>
      </c>
      <c r="E266" s="360">
        <f t="shared" si="18"/>
        <v>0</v>
      </c>
      <c r="F266" s="360">
        <f t="shared" si="18"/>
        <v>0</v>
      </c>
      <c r="G266" s="360">
        <f t="shared" si="18"/>
        <v>0</v>
      </c>
      <c r="H266" s="360">
        <f t="shared" si="18"/>
        <v>0</v>
      </c>
      <c r="I266" s="360">
        <f t="shared" si="18"/>
        <v>804</v>
      </c>
      <c r="J266" s="360">
        <f t="shared" si="18"/>
        <v>110</v>
      </c>
      <c r="K266" s="364">
        <f t="shared" ref="K266:K272" si="19">+G266*H266</f>
        <v>0</v>
      </c>
    </row>
    <row r="267" spans="1:11" ht="24.6">
      <c r="A267" s="363" t="s">
        <v>54</v>
      </c>
      <c r="B267" s="360">
        <f t="shared" ref="B267:J267" si="20">+B60</f>
        <v>1462</v>
      </c>
      <c r="C267" s="360">
        <f t="shared" si="20"/>
        <v>489</v>
      </c>
      <c r="D267" s="360">
        <f t="shared" si="20"/>
        <v>0</v>
      </c>
      <c r="E267" s="360">
        <f t="shared" si="20"/>
        <v>0</v>
      </c>
      <c r="F267" s="360">
        <f t="shared" si="20"/>
        <v>0</v>
      </c>
      <c r="G267" s="360">
        <f t="shared" si="20"/>
        <v>0</v>
      </c>
      <c r="H267" s="360">
        <f t="shared" si="20"/>
        <v>0</v>
      </c>
      <c r="I267" s="360">
        <f t="shared" si="20"/>
        <v>1951</v>
      </c>
      <c r="J267" s="360">
        <f t="shared" si="20"/>
        <v>180</v>
      </c>
      <c r="K267" s="364">
        <f t="shared" si="19"/>
        <v>0</v>
      </c>
    </row>
    <row r="268" spans="1:11" ht="24.6">
      <c r="A268" s="363" t="s">
        <v>55</v>
      </c>
      <c r="B268" s="360">
        <f t="shared" ref="B268:J268" si="21">+B85</f>
        <v>1201</v>
      </c>
      <c r="C268" s="360">
        <f t="shared" si="21"/>
        <v>1008</v>
      </c>
      <c r="D268" s="360">
        <f t="shared" si="21"/>
        <v>0</v>
      </c>
      <c r="E268" s="360">
        <f t="shared" si="21"/>
        <v>0</v>
      </c>
      <c r="F268" s="360">
        <f t="shared" si="21"/>
        <v>0</v>
      </c>
      <c r="G268" s="360">
        <f t="shared" si="21"/>
        <v>0</v>
      </c>
      <c r="H268" s="360">
        <f t="shared" si="21"/>
        <v>0</v>
      </c>
      <c r="I268" s="360">
        <f t="shared" si="21"/>
        <v>2209</v>
      </c>
      <c r="J268" s="360">
        <f t="shared" si="21"/>
        <v>216</v>
      </c>
      <c r="K268" s="364">
        <f t="shared" si="19"/>
        <v>0</v>
      </c>
    </row>
    <row r="269" spans="1:11" ht="24.6">
      <c r="A269" s="363" t="s">
        <v>56</v>
      </c>
      <c r="B269" s="360">
        <f t="shared" ref="B269:J269" si="22">+B108</f>
        <v>1813</v>
      </c>
      <c r="C269" s="360">
        <f t="shared" si="22"/>
        <v>1856</v>
      </c>
      <c r="D269" s="360">
        <f t="shared" si="22"/>
        <v>0</v>
      </c>
      <c r="E269" s="360">
        <f t="shared" si="22"/>
        <v>0</v>
      </c>
      <c r="F269" s="360">
        <f t="shared" si="22"/>
        <v>0</v>
      </c>
      <c r="G269" s="360">
        <f t="shared" si="22"/>
        <v>0</v>
      </c>
      <c r="H269" s="360">
        <f t="shared" si="22"/>
        <v>0</v>
      </c>
      <c r="I269" s="360">
        <f t="shared" si="22"/>
        <v>3669</v>
      </c>
      <c r="J269" s="360">
        <f t="shared" si="22"/>
        <v>314</v>
      </c>
      <c r="K269" s="364">
        <f t="shared" si="19"/>
        <v>0</v>
      </c>
    </row>
    <row r="270" spans="1:11" ht="24.6">
      <c r="A270" s="363" t="s">
        <v>57</v>
      </c>
      <c r="B270" s="360">
        <f t="shared" ref="B270:J270" si="23">+B131</f>
        <v>961</v>
      </c>
      <c r="C270" s="360">
        <f t="shared" si="23"/>
        <v>12</v>
      </c>
      <c r="D270" s="360">
        <f t="shared" si="23"/>
        <v>0</v>
      </c>
      <c r="E270" s="360">
        <f t="shared" si="23"/>
        <v>0</v>
      </c>
      <c r="F270" s="360">
        <f t="shared" si="23"/>
        <v>0</v>
      </c>
      <c r="G270" s="360">
        <f t="shared" si="23"/>
        <v>0</v>
      </c>
      <c r="H270" s="360">
        <f t="shared" si="23"/>
        <v>0</v>
      </c>
      <c r="I270" s="360">
        <f t="shared" si="23"/>
        <v>973</v>
      </c>
      <c r="J270" s="360">
        <f t="shared" si="23"/>
        <v>168</v>
      </c>
      <c r="K270" s="364">
        <f t="shared" si="19"/>
        <v>0</v>
      </c>
    </row>
    <row r="271" spans="1:11" ht="24.6">
      <c r="A271" s="363" t="s">
        <v>58</v>
      </c>
      <c r="B271" s="360">
        <f>+B155</f>
        <v>1161</v>
      </c>
      <c r="C271" s="360">
        <f t="shared" ref="C271:J271" si="24">+C155</f>
        <v>23</v>
      </c>
      <c r="D271" s="360">
        <f t="shared" si="24"/>
        <v>0</v>
      </c>
      <c r="E271" s="360">
        <f t="shared" si="24"/>
        <v>0</v>
      </c>
      <c r="F271" s="360">
        <f t="shared" si="24"/>
        <v>0</v>
      </c>
      <c r="G271" s="360">
        <f t="shared" si="24"/>
        <v>0</v>
      </c>
      <c r="H271" s="360">
        <f t="shared" si="24"/>
        <v>0</v>
      </c>
      <c r="I271" s="360">
        <f t="shared" si="24"/>
        <v>1184</v>
      </c>
      <c r="J271" s="360">
        <f t="shared" si="24"/>
        <v>140</v>
      </c>
      <c r="K271" s="364">
        <f t="shared" si="19"/>
        <v>0</v>
      </c>
    </row>
    <row r="272" spans="1:11" ht="24.6">
      <c r="A272" s="363" t="s">
        <v>59</v>
      </c>
      <c r="B272" s="365">
        <f t="shared" ref="B272:J272" si="25">+B179</f>
        <v>439</v>
      </c>
      <c r="C272" s="365">
        <f t="shared" si="25"/>
        <v>15</v>
      </c>
      <c r="D272" s="365">
        <f t="shared" si="25"/>
        <v>0</v>
      </c>
      <c r="E272" s="365">
        <f t="shared" si="25"/>
        <v>0</v>
      </c>
      <c r="F272" s="365">
        <f t="shared" si="25"/>
        <v>0</v>
      </c>
      <c r="G272" s="365">
        <f t="shared" si="25"/>
        <v>0</v>
      </c>
      <c r="H272" s="365">
        <f t="shared" si="25"/>
        <v>0</v>
      </c>
      <c r="I272" s="365">
        <f t="shared" si="25"/>
        <v>454</v>
      </c>
      <c r="J272" s="365">
        <f t="shared" si="25"/>
        <v>101</v>
      </c>
      <c r="K272" s="364">
        <f t="shared" si="19"/>
        <v>0</v>
      </c>
    </row>
    <row r="273" spans="1:11" ht="27.6" thickBot="1">
      <c r="A273" s="366" t="s">
        <v>32</v>
      </c>
      <c r="B273" s="367">
        <f t="shared" ref="B273:G273" si="26">SUM(B265:B272)</f>
        <v>7962</v>
      </c>
      <c r="C273" s="367">
        <f t="shared" si="26"/>
        <v>3802</v>
      </c>
      <c r="D273" s="367">
        <f t="shared" si="26"/>
        <v>0</v>
      </c>
      <c r="E273" s="367">
        <f t="shared" si="26"/>
        <v>0</v>
      </c>
      <c r="F273" s="367">
        <f t="shared" si="26"/>
        <v>0</v>
      </c>
      <c r="G273" s="367">
        <f t="shared" si="26"/>
        <v>0</v>
      </c>
      <c r="H273" s="367" t="e">
        <f>+K273/G273</f>
        <v>#DIV/0!</v>
      </c>
      <c r="I273" s="367">
        <f>SUM(I265:I272)</f>
        <v>11764</v>
      </c>
      <c r="J273" s="368">
        <f>SUM(J265:J272)</f>
        <v>1300</v>
      </c>
      <c r="K273" s="368">
        <f>SUM(K265:K272)</f>
        <v>0</v>
      </c>
    </row>
    <row r="291" spans="1:11" ht="24.6">
      <c r="A291" s="1304" t="s">
        <v>371</v>
      </c>
      <c r="B291" s="1304"/>
      <c r="C291" s="1304"/>
      <c r="D291" s="1304"/>
      <c r="E291" s="1304"/>
      <c r="F291" s="1304"/>
      <c r="G291" s="1304"/>
      <c r="H291" s="1304"/>
      <c r="I291" s="1304"/>
      <c r="J291" s="1304"/>
      <c r="K291" s="1304"/>
    </row>
    <row r="292" spans="1:11" ht="24.6">
      <c r="A292" s="1304" t="s">
        <v>24</v>
      </c>
      <c r="B292" s="1304"/>
      <c r="C292" s="1304"/>
      <c r="D292" s="1304"/>
      <c r="E292" s="1304"/>
      <c r="F292" s="1304"/>
      <c r="G292" s="1304"/>
      <c r="H292" s="1304"/>
      <c r="I292" s="1304"/>
      <c r="J292" s="1304"/>
      <c r="K292" s="1304"/>
    </row>
    <row r="293" spans="1:11" ht="24.6">
      <c r="A293" s="1306" t="s">
        <v>92</v>
      </c>
      <c r="B293" s="1306"/>
      <c r="C293" s="1306"/>
      <c r="D293" s="1306"/>
      <c r="E293" s="1306"/>
      <c r="F293" s="1306"/>
      <c r="G293" s="1306"/>
      <c r="H293" s="1306"/>
      <c r="I293" s="1306"/>
      <c r="J293" s="1306"/>
      <c r="K293" s="1306"/>
    </row>
    <row r="294" spans="1:11" ht="23.25" customHeight="1">
      <c r="A294" s="1313" t="s">
        <v>24</v>
      </c>
      <c r="B294" s="223"/>
      <c r="C294" s="1301" t="s">
        <v>50</v>
      </c>
      <c r="D294" s="1302"/>
      <c r="E294" s="1302"/>
      <c r="F294" s="1302"/>
      <c r="G294" s="1302"/>
      <c r="H294" s="1303"/>
      <c r="I294" s="223"/>
      <c r="J294" s="352" t="s">
        <v>202</v>
      </c>
      <c r="K294" s="353"/>
    </row>
    <row r="295" spans="1:11" ht="23.25" customHeight="1">
      <c r="A295" s="1314"/>
      <c r="B295" s="354" t="s">
        <v>2</v>
      </c>
      <c r="C295" s="355" t="s">
        <v>5</v>
      </c>
      <c r="D295" s="356" t="s">
        <v>6</v>
      </c>
      <c r="E295" s="356" t="s">
        <v>7</v>
      </c>
      <c r="F295" s="356" t="s">
        <v>8</v>
      </c>
      <c r="G295" s="356" t="s">
        <v>9</v>
      </c>
      <c r="H295" s="356" t="s">
        <v>10</v>
      </c>
      <c r="I295" s="357" t="s">
        <v>11</v>
      </c>
      <c r="J295" s="358" t="s">
        <v>203</v>
      </c>
      <c r="K295" s="370" t="s">
        <v>204</v>
      </c>
    </row>
    <row r="296" spans="1:11" ht="23.25" customHeight="1">
      <c r="A296" s="1314"/>
      <c r="B296" s="354" t="s">
        <v>4</v>
      </c>
      <c r="C296" s="354" t="s">
        <v>13</v>
      </c>
      <c r="D296" s="357" t="s">
        <v>51</v>
      </c>
      <c r="E296" s="357" t="s">
        <v>15</v>
      </c>
      <c r="F296" s="357" t="s">
        <v>16</v>
      </c>
      <c r="G296" s="357" t="s">
        <v>17</v>
      </c>
      <c r="H296" s="357" t="s">
        <v>18</v>
      </c>
      <c r="I296" s="357" t="s">
        <v>19</v>
      </c>
      <c r="J296" s="359"/>
      <c r="K296" s="359"/>
    </row>
    <row r="297" spans="1:11" ht="23.25" customHeight="1">
      <c r="A297" s="1315"/>
      <c r="B297" s="235" t="s">
        <v>12</v>
      </c>
      <c r="C297" s="235" t="s">
        <v>12</v>
      </c>
      <c r="D297" s="221" t="s">
        <v>12</v>
      </c>
      <c r="E297" s="221" t="s">
        <v>12</v>
      </c>
      <c r="F297" s="221" t="s">
        <v>12</v>
      </c>
      <c r="G297" s="221" t="s">
        <v>12</v>
      </c>
      <c r="H297" s="221" t="s">
        <v>20</v>
      </c>
      <c r="I297" s="221" t="s">
        <v>12</v>
      </c>
      <c r="J297" s="362"/>
      <c r="K297" s="359"/>
    </row>
    <row r="298" spans="1:11" ht="24.6">
      <c r="A298" s="363" t="s">
        <v>52</v>
      </c>
      <c r="B298" s="235">
        <f t="shared" ref="B298:K298" si="27">+B13</f>
        <v>0</v>
      </c>
      <c r="C298" s="235">
        <f t="shared" si="27"/>
        <v>0</v>
      </c>
      <c r="D298" s="235">
        <f t="shared" si="27"/>
        <v>0</v>
      </c>
      <c r="E298" s="235">
        <f t="shared" si="27"/>
        <v>0</v>
      </c>
      <c r="F298" s="235">
        <f t="shared" si="27"/>
        <v>0</v>
      </c>
      <c r="G298" s="235">
        <f t="shared" si="27"/>
        <v>0</v>
      </c>
      <c r="H298" s="235">
        <f t="shared" si="27"/>
        <v>0</v>
      </c>
      <c r="I298" s="235">
        <f t="shared" si="27"/>
        <v>0</v>
      </c>
      <c r="J298" s="235">
        <f t="shared" si="27"/>
        <v>0</v>
      </c>
      <c r="K298" s="229">
        <f t="shared" si="27"/>
        <v>0</v>
      </c>
    </row>
    <row r="299" spans="1:11" ht="24.6">
      <c r="A299" s="363" t="s">
        <v>53</v>
      </c>
      <c r="B299" s="235">
        <f t="shared" ref="B299:J299" si="28">+B37</f>
        <v>0</v>
      </c>
      <c r="C299" s="235">
        <f t="shared" si="28"/>
        <v>0</v>
      </c>
      <c r="D299" s="235">
        <f t="shared" si="28"/>
        <v>0</v>
      </c>
      <c r="E299" s="235">
        <f t="shared" si="28"/>
        <v>0</v>
      </c>
      <c r="F299" s="235">
        <f t="shared" si="28"/>
        <v>0</v>
      </c>
      <c r="G299" s="235">
        <f t="shared" si="28"/>
        <v>0</v>
      </c>
      <c r="H299" s="235">
        <f t="shared" si="28"/>
        <v>0</v>
      </c>
      <c r="I299" s="235">
        <f t="shared" si="28"/>
        <v>0</v>
      </c>
      <c r="J299" s="235">
        <f t="shared" si="28"/>
        <v>0</v>
      </c>
      <c r="K299" s="221">
        <v>0</v>
      </c>
    </row>
    <row r="300" spans="1:11" ht="24.6">
      <c r="A300" s="363" t="s">
        <v>54</v>
      </c>
      <c r="B300" s="235">
        <f t="shared" ref="B300:J300" si="29">+B62</f>
        <v>0</v>
      </c>
      <c r="C300" s="235">
        <f t="shared" si="29"/>
        <v>0</v>
      </c>
      <c r="D300" s="235">
        <f t="shared" si="29"/>
        <v>0</v>
      </c>
      <c r="E300" s="235">
        <f t="shared" si="29"/>
        <v>0</v>
      </c>
      <c r="F300" s="235">
        <f t="shared" si="29"/>
        <v>0</v>
      </c>
      <c r="G300" s="235">
        <f t="shared" si="29"/>
        <v>0</v>
      </c>
      <c r="H300" s="235">
        <f t="shared" si="29"/>
        <v>0</v>
      </c>
      <c r="I300" s="235">
        <f t="shared" si="29"/>
        <v>0</v>
      </c>
      <c r="J300" s="235">
        <f t="shared" si="29"/>
        <v>0</v>
      </c>
      <c r="K300" s="221">
        <f>+G300*H300</f>
        <v>0</v>
      </c>
    </row>
    <row r="301" spans="1:11" ht="24.6">
      <c r="A301" s="363" t="s">
        <v>55</v>
      </c>
      <c r="B301" s="235">
        <f t="shared" ref="B301:J301" si="30">+B87</f>
        <v>0</v>
      </c>
      <c r="C301" s="235">
        <f t="shared" si="30"/>
        <v>0</v>
      </c>
      <c r="D301" s="235">
        <f t="shared" si="30"/>
        <v>0</v>
      </c>
      <c r="E301" s="235">
        <f t="shared" si="30"/>
        <v>0</v>
      </c>
      <c r="F301" s="235">
        <f t="shared" si="30"/>
        <v>0</v>
      </c>
      <c r="G301" s="235">
        <f t="shared" si="30"/>
        <v>0</v>
      </c>
      <c r="H301" s="235">
        <f t="shared" si="30"/>
        <v>0</v>
      </c>
      <c r="I301" s="235">
        <f t="shared" si="30"/>
        <v>0</v>
      </c>
      <c r="J301" s="235">
        <f t="shared" si="30"/>
        <v>0</v>
      </c>
      <c r="K301" s="221">
        <v>0</v>
      </c>
    </row>
    <row r="302" spans="1:11" ht="24.6">
      <c r="A302" s="363" t="s">
        <v>56</v>
      </c>
      <c r="B302" s="235">
        <f t="shared" ref="B302:J302" si="31">+B110</f>
        <v>0</v>
      </c>
      <c r="C302" s="235">
        <f t="shared" si="31"/>
        <v>0</v>
      </c>
      <c r="D302" s="235">
        <f t="shared" si="31"/>
        <v>0</v>
      </c>
      <c r="E302" s="235">
        <f t="shared" si="31"/>
        <v>0</v>
      </c>
      <c r="F302" s="235">
        <f t="shared" si="31"/>
        <v>0</v>
      </c>
      <c r="G302" s="235">
        <f t="shared" si="31"/>
        <v>0</v>
      </c>
      <c r="H302" s="235">
        <f t="shared" si="31"/>
        <v>0</v>
      </c>
      <c r="I302" s="235">
        <f t="shared" si="31"/>
        <v>0</v>
      </c>
      <c r="J302" s="235">
        <f t="shared" si="31"/>
        <v>0</v>
      </c>
      <c r="K302" s="221">
        <v>0</v>
      </c>
    </row>
    <row r="303" spans="1:11" ht="24.6">
      <c r="A303" s="363" t="s">
        <v>57</v>
      </c>
      <c r="B303" s="235">
        <f t="shared" ref="B303:J303" si="32">+B133</f>
        <v>0</v>
      </c>
      <c r="C303" s="235">
        <f t="shared" si="32"/>
        <v>0</v>
      </c>
      <c r="D303" s="235">
        <f t="shared" si="32"/>
        <v>0</v>
      </c>
      <c r="E303" s="235">
        <f t="shared" si="32"/>
        <v>0</v>
      </c>
      <c r="F303" s="235">
        <f t="shared" si="32"/>
        <v>0</v>
      </c>
      <c r="G303" s="235">
        <f t="shared" si="32"/>
        <v>0</v>
      </c>
      <c r="H303" s="235">
        <f t="shared" si="32"/>
        <v>0</v>
      </c>
      <c r="I303" s="235">
        <f t="shared" si="32"/>
        <v>0</v>
      </c>
      <c r="J303" s="235">
        <f t="shared" si="32"/>
        <v>0</v>
      </c>
      <c r="K303" s="229">
        <v>0</v>
      </c>
    </row>
    <row r="304" spans="1:11" ht="24.6">
      <c r="A304" s="363" t="s">
        <v>58</v>
      </c>
      <c r="B304" s="235">
        <f t="shared" ref="B304:J304" si="33">+B157</f>
        <v>0</v>
      </c>
      <c r="C304" s="235">
        <f t="shared" si="33"/>
        <v>0</v>
      </c>
      <c r="D304" s="235">
        <f t="shared" si="33"/>
        <v>0</v>
      </c>
      <c r="E304" s="235">
        <f t="shared" si="33"/>
        <v>0</v>
      </c>
      <c r="F304" s="235">
        <f t="shared" si="33"/>
        <v>0</v>
      </c>
      <c r="G304" s="235">
        <f t="shared" si="33"/>
        <v>0</v>
      </c>
      <c r="H304" s="235">
        <f t="shared" si="33"/>
        <v>0</v>
      </c>
      <c r="I304" s="235">
        <f t="shared" si="33"/>
        <v>0</v>
      </c>
      <c r="J304" s="235">
        <f t="shared" si="33"/>
        <v>0</v>
      </c>
      <c r="K304" s="221">
        <f>+G304*H304</f>
        <v>0</v>
      </c>
    </row>
    <row r="305" spans="1:11" ht="24.6">
      <c r="A305" s="363" t="s">
        <v>59</v>
      </c>
      <c r="B305" s="218">
        <f t="shared" ref="B305:J305" si="34">+B182</f>
        <v>0</v>
      </c>
      <c r="C305" s="218">
        <f t="shared" si="34"/>
        <v>0</v>
      </c>
      <c r="D305" s="218">
        <f t="shared" si="34"/>
        <v>0</v>
      </c>
      <c r="E305" s="218">
        <f t="shared" si="34"/>
        <v>0</v>
      </c>
      <c r="F305" s="218">
        <f t="shared" si="34"/>
        <v>0</v>
      </c>
      <c r="G305" s="218">
        <f t="shared" si="34"/>
        <v>0</v>
      </c>
      <c r="H305" s="218">
        <f t="shared" si="34"/>
        <v>0</v>
      </c>
      <c r="I305" s="218">
        <f t="shared" si="34"/>
        <v>0</v>
      </c>
      <c r="J305" s="218">
        <f t="shared" si="34"/>
        <v>0</v>
      </c>
      <c r="K305" s="218">
        <f>+G305*H305</f>
        <v>0</v>
      </c>
    </row>
    <row r="306" spans="1:11" ht="27.6" thickBot="1">
      <c r="A306" s="366" t="s">
        <v>32</v>
      </c>
      <c r="B306" s="367">
        <f t="shared" ref="B306:G306" si="35">SUM(B298:B305)</f>
        <v>0</v>
      </c>
      <c r="C306" s="367">
        <f t="shared" si="35"/>
        <v>0</v>
      </c>
      <c r="D306" s="367">
        <f t="shared" si="35"/>
        <v>0</v>
      </c>
      <c r="E306" s="367">
        <f t="shared" si="35"/>
        <v>0</v>
      </c>
      <c r="F306" s="367">
        <f t="shared" si="35"/>
        <v>0</v>
      </c>
      <c r="G306" s="367">
        <f t="shared" si="35"/>
        <v>0</v>
      </c>
      <c r="H306" s="367" t="e">
        <f>+K306/G306</f>
        <v>#DIV/0!</v>
      </c>
      <c r="I306" s="367">
        <f>SUM(I298:I305)</f>
        <v>0</v>
      </c>
      <c r="J306" s="368">
        <f>SUM(J298:J305)</f>
        <v>0</v>
      </c>
      <c r="K306" s="368">
        <f>SUM(K298:K305)</f>
        <v>0</v>
      </c>
    </row>
    <row r="321" spans="1:11" ht="24.6">
      <c r="A321" s="1304" t="s">
        <v>371</v>
      </c>
      <c r="B321" s="1304"/>
      <c r="C321" s="1304"/>
      <c r="D321" s="1304"/>
      <c r="E321" s="1304"/>
      <c r="F321" s="1304"/>
      <c r="G321" s="1304"/>
      <c r="H321" s="1304"/>
      <c r="I321" s="1304"/>
      <c r="J321" s="1304"/>
      <c r="K321" s="1304"/>
    </row>
    <row r="322" spans="1:11" ht="24.6">
      <c r="A322" s="1304" t="s">
        <v>216</v>
      </c>
      <c r="B322" s="1304"/>
      <c r="C322" s="1304"/>
      <c r="D322" s="1304"/>
      <c r="E322" s="1304"/>
      <c r="F322" s="1304"/>
      <c r="G322" s="1304"/>
      <c r="H322" s="1304"/>
      <c r="I322" s="1304"/>
      <c r="J322" s="1304"/>
      <c r="K322" s="1304"/>
    </row>
    <row r="323" spans="1:11" ht="24.6">
      <c r="A323" s="1306" t="s">
        <v>92</v>
      </c>
      <c r="B323" s="1306"/>
      <c r="C323" s="1306"/>
      <c r="D323" s="1306"/>
      <c r="E323" s="1306"/>
      <c r="F323" s="1306"/>
      <c r="G323" s="1306"/>
      <c r="H323" s="1306"/>
      <c r="I323" s="1306"/>
      <c r="J323" s="1306"/>
      <c r="K323" s="1306"/>
    </row>
    <row r="324" spans="1:11" ht="23.25" customHeight="1">
      <c r="A324" s="1316" t="s">
        <v>216</v>
      </c>
      <c r="B324" s="223"/>
      <c r="C324" s="1301" t="s">
        <v>50</v>
      </c>
      <c r="D324" s="1302"/>
      <c r="E324" s="1302"/>
      <c r="F324" s="1302"/>
      <c r="G324" s="1302"/>
      <c r="H324" s="1303"/>
      <c r="I324" s="223"/>
      <c r="J324" s="352" t="s">
        <v>202</v>
      </c>
      <c r="K324" s="353"/>
    </row>
    <row r="325" spans="1:11" ht="23.25" customHeight="1">
      <c r="A325" s="1317"/>
      <c r="B325" s="354" t="s">
        <v>2</v>
      </c>
      <c r="C325" s="355" t="s">
        <v>5</v>
      </c>
      <c r="D325" s="356" t="s">
        <v>6</v>
      </c>
      <c r="E325" s="356" t="s">
        <v>7</v>
      </c>
      <c r="F325" s="356" t="s">
        <v>8</v>
      </c>
      <c r="G325" s="356" t="s">
        <v>9</v>
      </c>
      <c r="H325" s="356" t="s">
        <v>10</v>
      </c>
      <c r="I325" s="357" t="s">
        <v>11</v>
      </c>
      <c r="J325" s="358" t="s">
        <v>203</v>
      </c>
      <c r="K325" s="370" t="s">
        <v>204</v>
      </c>
    </row>
    <row r="326" spans="1:11" ht="23.25" customHeight="1">
      <c r="A326" s="1317"/>
      <c r="B326" s="354" t="s">
        <v>4</v>
      </c>
      <c r="C326" s="354" t="s">
        <v>13</v>
      </c>
      <c r="D326" s="357" t="s">
        <v>51</v>
      </c>
      <c r="E326" s="357" t="s">
        <v>15</v>
      </c>
      <c r="F326" s="357" t="s">
        <v>16</v>
      </c>
      <c r="G326" s="357" t="s">
        <v>17</v>
      </c>
      <c r="H326" s="357" t="s">
        <v>18</v>
      </c>
      <c r="I326" s="357" t="s">
        <v>19</v>
      </c>
      <c r="J326" s="359"/>
      <c r="K326" s="359"/>
    </row>
    <row r="327" spans="1:11" ht="23.25" customHeight="1">
      <c r="A327" s="1318"/>
      <c r="B327" s="235" t="s">
        <v>12</v>
      </c>
      <c r="C327" s="235" t="s">
        <v>12</v>
      </c>
      <c r="D327" s="221" t="s">
        <v>12</v>
      </c>
      <c r="E327" s="221" t="s">
        <v>12</v>
      </c>
      <c r="F327" s="221" t="s">
        <v>12</v>
      </c>
      <c r="G327" s="221" t="s">
        <v>12</v>
      </c>
      <c r="H327" s="221" t="s">
        <v>20</v>
      </c>
      <c r="I327" s="221" t="s">
        <v>12</v>
      </c>
      <c r="J327" s="362"/>
      <c r="K327" s="359"/>
    </row>
    <row r="328" spans="1:11" ht="24.6">
      <c r="A328" s="363" t="s">
        <v>52</v>
      </c>
      <c r="B328" s="235">
        <f t="shared" ref="B328:K328" si="36">+B12</f>
        <v>0</v>
      </c>
      <c r="C328" s="235">
        <f t="shared" si="36"/>
        <v>0</v>
      </c>
      <c r="D328" s="235">
        <f t="shared" si="36"/>
        <v>0</v>
      </c>
      <c r="E328" s="235">
        <f t="shared" si="36"/>
        <v>0</v>
      </c>
      <c r="F328" s="235">
        <f t="shared" si="36"/>
        <v>0</v>
      </c>
      <c r="G328" s="235">
        <f t="shared" si="36"/>
        <v>0</v>
      </c>
      <c r="H328" s="235">
        <f t="shared" si="36"/>
        <v>0</v>
      </c>
      <c r="I328" s="235">
        <f t="shared" si="36"/>
        <v>0</v>
      </c>
      <c r="J328" s="235">
        <f t="shared" si="36"/>
        <v>0</v>
      </c>
      <c r="K328" s="229">
        <f t="shared" si="36"/>
        <v>0</v>
      </c>
    </row>
    <row r="329" spans="1:11" ht="24.6">
      <c r="A329" s="363" t="s">
        <v>53</v>
      </c>
      <c r="B329" s="235">
        <f t="shared" ref="B329:K329" si="37">+B36</f>
        <v>0</v>
      </c>
      <c r="C329" s="235">
        <f t="shared" si="37"/>
        <v>0</v>
      </c>
      <c r="D329" s="235">
        <f t="shared" si="37"/>
        <v>0</v>
      </c>
      <c r="E329" s="235">
        <f t="shared" si="37"/>
        <v>0</v>
      </c>
      <c r="F329" s="235">
        <f t="shared" si="37"/>
        <v>0</v>
      </c>
      <c r="G329" s="235">
        <f t="shared" si="37"/>
        <v>0</v>
      </c>
      <c r="H329" s="235">
        <f t="shared" si="37"/>
        <v>0</v>
      </c>
      <c r="I329" s="235">
        <f t="shared" si="37"/>
        <v>0</v>
      </c>
      <c r="J329" s="235">
        <f t="shared" si="37"/>
        <v>0</v>
      </c>
      <c r="K329" s="229">
        <f t="shared" si="37"/>
        <v>0</v>
      </c>
    </row>
    <row r="330" spans="1:11" ht="24.6">
      <c r="A330" s="363" t="s">
        <v>54</v>
      </c>
      <c r="B330" s="235">
        <f>+B151</f>
        <v>0</v>
      </c>
      <c r="C330" s="235">
        <v>0</v>
      </c>
      <c r="D330" s="235">
        <v>0</v>
      </c>
      <c r="E330" s="235">
        <v>0</v>
      </c>
      <c r="F330" s="235">
        <v>0</v>
      </c>
      <c r="G330" s="235">
        <v>0</v>
      </c>
      <c r="H330" s="235">
        <v>0</v>
      </c>
      <c r="I330" s="235">
        <f>+I151</f>
        <v>0</v>
      </c>
      <c r="J330" s="235">
        <f>+J151</f>
        <v>0</v>
      </c>
      <c r="K330" s="221">
        <f>+K151</f>
        <v>0</v>
      </c>
    </row>
    <row r="331" spans="1:11" ht="24.6">
      <c r="A331" s="363" t="s">
        <v>55</v>
      </c>
      <c r="B331" s="235">
        <f>+B175</f>
        <v>0</v>
      </c>
      <c r="C331" s="235">
        <v>0</v>
      </c>
      <c r="D331" s="235">
        <v>0</v>
      </c>
      <c r="E331" s="235">
        <v>0</v>
      </c>
      <c r="F331" s="235">
        <v>0</v>
      </c>
      <c r="G331" s="235">
        <v>0</v>
      </c>
      <c r="H331" s="235">
        <v>0</v>
      </c>
      <c r="I331" s="235">
        <f>+I175</f>
        <v>0</v>
      </c>
      <c r="J331" s="235">
        <f>+J175</f>
        <v>0</v>
      </c>
      <c r="K331" s="221">
        <f>+K175</f>
        <v>0</v>
      </c>
    </row>
    <row r="332" spans="1:11" ht="24.6">
      <c r="A332" s="363" t="s">
        <v>56</v>
      </c>
      <c r="B332" s="235">
        <v>0</v>
      </c>
      <c r="C332" s="235">
        <v>0</v>
      </c>
      <c r="D332" s="235">
        <v>0</v>
      </c>
      <c r="E332" s="235">
        <v>0</v>
      </c>
      <c r="F332" s="235">
        <v>0</v>
      </c>
      <c r="G332" s="235">
        <v>0</v>
      </c>
      <c r="H332" s="235">
        <v>0</v>
      </c>
      <c r="I332" s="235">
        <v>0</v>
      </c>
      <c r="J332" s="235">
        <f>+J199</f>
        <v>0</v>
      </c>
      <c r="K332" s="221">
        <f>+K199</f>
        <v>0</v>
      </c>
    </row>
    <row r="333" spans="1:11" ht="24.6">
      <c r="A333" s="363" t="s">
        <v>57</v>
      </c>
      <c r="B333" s="235">
        <v>0</v>
      </c>
      <c r="C333" s="235">
        <f t="shared" ref="C333:I333" si="38">+C222</f>
        <v>0</v>
      </c>
      <c r="D333" s="235">
        <f t="shared" si="38"/>
        <v>0</v>
      </c>
      <c r="E333" s="235">
        <f t="shared" si="38"/>
        <v>0</v>
      </c>
      <c r="F333" s="235">
        <f t="shared" si="38"/>
        <v>0</v>
      </c>
      <c r="G333" s="235">
        <f t="shared" si="38"/>
        <v>0</v>
      </c>
      <c r="H333" s="235">
        <f t="shared" si="38"/>
        <v>0</v>
      </c>
      <c r="I333" s="235">
        <f t="shared" si="38"/>
        <v>0</v>
      </c>
      <c r="J333" s="299"/>
      <c r="K333" s="229">
        <f>+K222</f>
        <v>0</v>
      </c>
    </row>
    <row r="334" spans="1:11" ht="24.6">
      <c r="A334" s="363" t="s">
        <v>58</v>
      </c>
      <c r="B334" s="235">
        <v>0</v>
      </c>
      <c r="C334" s="235">
        <v>0</v>
      </c>
      <c r="D334" s="235">
        <v>0</v>
      </c>
      <c r="E334" s="235">
        <v>0</v>
      </c>
      <c r="F334" s="235">
        <v>0</v>
      </c>
      <c r="G334" s="235">
        <v>0</v>
      </c>
      <c r="H334" s="235">
        <v>0</v>
      </c>
      <c r="I334" s="235">
        <v>0</v>
      </c>
      <c r="J334" s="235">
        <v>0</v>
      </c>
      <c r="K334" s="221">
        <v>0</v>
      </c>
    </row>
    <row r="335" spans="1:11" ht="24.6">
      <c r="A335" s="363" t="s">
        <v>59</v>
      </c>
      <c r="B335" s="218">
        <v>0</v>
      </c>
      <c r="C335" s="218">
        <v>0</v>
      </c>
      <c r="D335" s="218">
        <v>0</v>
      </c>
      <c r="E335" s="218">
        <v>0</v>
      </c>
      <c r="F335" s="218">
        <v>0</v>
      </c>
      <c r="G335" s="218">
        <v>0</v>
      </c>
      <c r="H335" s="218">
        <v>0</v>
      </c>
      <c r="I335" s="218">
        <v>0</v>
      </c>
      <c r="J335" s="218">
        <v>0</v>
      </c>
      <c r="K335" s="218">
        <v>0</v>
      </c>
    </row>
    <row r="336" spans="1:11" ht="27.6" thickBot="1">
      <c r="A336" s="366" t="s">
        <v>32</v>
      </c>
      <c r="B336" s="367">
        <f t="shared" ref="B336:G336" si="39">SUM(B328:B335)</f>
        <v>0</v>
      </c>
      <c r="C336" s="367">
        <f t="shared" si="39"/>
        <v>0</v>
      </c>
      <c r="D336" s="367">
        <f t="shared" si="39"/>
        <v>0</v>
      </c>
      <c r="E336" s="367">
        <f t="shared" si="39"/>
        <v>0</v>
      </c>
      <c r="F336" s="367">
        <f t="shared" si="39"/>
        <v>0</v>
      </c>
      <c r="G336" s="367">
        <f t="shared" si="39"/>
        <v>0</v>
      </c>
      <c r="H336" s="367" t="e">
        <f>+K336/G336</f>
        <v>#DIV/0!</v>
      </c>
      <c r="I336" s="367">
        <f>SUM(I328:I335)</f>
        <v>0</v>
      </c>
      <c r="J336" s="368">
        <f>SUM(J328:J335)</f>
        <v>0</v>
      </c>
      <c r="K336" s="368">
        <f>SUM(K328:K335)</f>
        <v>0</v>
      </c>
    </row>
    <row r="349" spans="1:11" ht="24.6">
      <c r="A349" s="1304" t="s">
        <v>371</v>
      </c>
      <c r="B349" s="1304"/>
      <c r="C349" s="1304"/>
      <c r="D349" s="1304"/>
      <c r="E349" s="1304"/>
      <c r="F349" s="1304"/>
      <c r="G349" s="1304"/>
      <c r="H349" s="1304"/>
      <c r="I349" s="1304"/>
      <c r="J349" s="1304"/>
      <c r="K349" s="1304"/>
    </row>
    <row r="350" spans="1:11" ht="24.6">
      <c r="A350" s="1304" t="s">
        <v>238</v>
      </c>
      <c r="B350" s="1304"/>
      <c r="C350" s="1304"/>
      <c r="D350" s="1304"/>
      <c r="E350" s="1304"/>
      <c r="F350" s="1304"/>
      <c r="G350" s="1304"/>
      <c r="H350" s="1304"/>
      <c r="I350" s="1304"/>
      <c r="J350" s="1304"/>
      <c r="K350" s="1304"/>
    </row>
    <row r="351" spans="1:11" ht="24.6">
      <c r="A351" s="1306" t="s">
        <v>92</v>
      </c>
      <c r="B351" s="1306"/>
      <c r="C351" s="1306"/>
      <c r="D351" s="1306"/>
      <c r="E351" s="1306"/>
      <c r="F351" s="1306"/>
      <c r="G351" s="1306"/>
      <c r="H351" s="1306"/>
      <c r="I351" s="1306"/>
      <c r="J351" s="1306"/>
      <c r="K351" s="1306"/>
    </row>
    <row r="352" spans="1:11" ht="24.6">
      <c r="A352" s="1316" t="s">
        <v>217</v>
      </c>
      <c r="B352" s="223"/>
      <c r="C352" s="1301" t="s">
        <v>50</v>
      </c>
      <c r="D352" s="1302"/>
      <c r="E352" s="1302"/>
      <c r="F352" s="1302"/>
      <c r="G352" s="1302"/>
      <c r="H352" s="1303"/>
      <c r="I352" s="223"/>
      <c r="J352" s="352" t="s">
        <v>202</v>
      </c>
      <c r="K352" s="353"/>
    </row>
    <row r="353" spans="1:11" ht="24.6">
      <c r="A353" s="1317"/>
      <c r="B353" s="354" t="s">
        <v>2</v>
      </c>
      <c r="C353" s="355" t="s">
        <v>5</v>
      </c>
      <c r="D353" s="356" t="s">
        <v>6</v>
      </c>
      <c r="E353" s="356" t="s">
        <v>7</v>
      </c>
      <c r="F353" s="356" t="s">
        <v>8</v>
      </c>
      <c r="G353" s="356" t="s">
        <v>9</v>
      </c>
      <c r="H353" s="356" t="s">
        <v>10</v>
      </c>
      <c r="I353" s="357" t="s">
        <v>11</v>
      </c>
      <c r="J353" s="358" t="s">
        <v>203</v>
      </c>
      <c r="K353" s="370" t="s">
        <v>204</v>
      </c>
    </row>
    <row r="354" spans="1:11" ht="24.6">
      <c r="A354" s="1317"/>
      <c r="B354" s="354" t="s">
        <v>4</v>
      </c>
      <c r="C354" s="354" t="s">
        <v>13</v>
      </c>
      <c r="D354" s="357" t="s">
        <v>51</v>
      </c>
      <c r="E354" s="357" t="s">
        <v>15</v>
      </c>
      <c r="F354" s="357" t="s">
        <v>16</v>
      </c>
      <c r="G354" s="357" t="s">
        <v>17</v>
      </c>
      <c r="H354" s="357" t="s">
        <v>18</v>
      </c>
      <c r="I354" s="357" t="s">
        <v>19</v>
      </c>
      <c r="J354" s="359"/>
      <c r="K354" s="359"/>
    </row>
    <row r="355" spans="1:11" ht="24.6">
      <c r="A355" s="1318"/>
      <c r="B355" s="235" t="s">
        <v>12</v>
      </c>
      <c r="C355" s="235" t="s">
        <v>12</v>
      </c>
      <c r="D355" s="221" t="s">
        <v>12</v>
      </c>
      <c r="E355" s="221" t="s">
        <v>12</v>
      </c>
      <c r="F355" s="221" t="s">
        <v>12</v>
      </c>
      <c r="G355" s="221" t="s">
        <v>12</v>
      </c>
      <c r="H355" s="221" t="s">
        <v>20</v>
      </c>
      <c r="I355" s="221" t="s">
        <v>12</v>
      </c>
      <c r="J355" s="362"/>
      <c r="K355" s="359"/>
    </row>
    <row r="356" spans="1:11" ht="24.6">
      <c r="A356" s="363" t="s">
        <v>52</v>
      </c>
      <c r="B356" s="235"/>
      <c r="C356" s="235"/>
      <c r="D356" s="235"/>
      <c r="E356" s="235"/>
      <c r="F356" s="235"/>
      <c r="G356" s="235"/>
      <c r="H356" s="235"/>
      <c r="I356" s="235"/>
      <c r="J356" s="235"/>
      <c r="K356" s="229"/>
    </row>
    <row r="357" spans="1:11" ht="24.6">
      <c r="A357" s="363" t="s">
        <v>53</v>
      </c>
      <c r="B357" s="235"/>
      <c r="C357" s="235"/>
      <c r="D357" s="235"/>
      <c r="E357" s="235"/>
      <c r="F357" s="235"/>
      <c r="G357" s="235"/>
      <c r="H357" s="235"/>
      <c r="I357" s="235"/>
      <c r="J357" s="235"/>
      <c r="K357" s="229"/>
    </row>
    <row r="358" spans="1:11" ht="24.6">
      <c r="A358" s="363" t="s">
        <v>54</v>
      </c>
      <c r="B358" s="235"/>
      <c r="C358" s="235"/>
      <c r="D358" s="235"/>
      <c r="E358" s="235"/>
      <c r="F358" s="235"/>
      <c r="G358" s="235"/>
      <c r="H358" s="235"/>
      <c r="I358" s="235"/>
      <c r="J358" s="235"/>
      <c r="K358" s="221"/>
    </row>
    <row r="359" spans="1:11" ht="24.6">
      <c r="A359" s="363" t="s">
        <v>55</v>
      </c>
      <c r="B359" s="235"/>
      <c r="C359" s="235"/>
      <c r="D359" s="235"/>
      <c r="E359" s="235"/>
      <c r="F359" s="235"/>
      <c r="G359" s="235"/>
      <c r="H359" s="235"/>
      <c r="I359" s="235"/>
      <c r="J359" s="235"/>
      <c r="K359" s="221"/>
    </row>
    <row r="360" spans="1:11" ht="24.6">
      <c r="A360" s="363" t="s">
        <v>56</v>
      </c>
      <c r="B360" s="235"/>
      <c r="C360" s="235"/>
      <c r="D360" s="235"/>
      <c r="E360" s="235"/>
      <c r="F360" s="235"/>
      <c r="G360" s="235"/>
      <c r="H360" s="235"/>
      <c r="I360" s="235"/>
      <c r="J360" s="235"/>
      <c r="K360" s="221"/>
    </row>
    <row r="361" spans="1:11" ht="24.6">
      <c r="A361" s="363" t="s">
        <v>57</v>
      </c>
      <c r="B361" s="235"/>
      <c r="C361" s="235"/>
      <c r="D361" s="235"/>
      <c r="E361" s="235"/>
      <c r="F361" s="235"/>
      <c r="G361" s="235"/>
      <c r="H361" s="235"/>
      <c r="I361" s="235"/>
      <c r="J361" s="299"/>
      <c r="K361" s="229"/>
    </row>
    <row r="362" spans="1:11" ht="24.6">
      <c r="A362" s="363" t="s">
        <v>58</v>
      </c>
      <c r="B362" s="235"/>
      <c r="C362" s="235"/>
      <c r="D362" s="235"/>
      <c r="E362" s="235"/>
      <c r="F362" s="235"/>
      <c r="G362" s="235"/>
      <c r="H362" s="235"/>
      <c r="I362" s="235"/>
      <c r="J362" s="235"/>
      <c r="K362" s="221"/>
    </row>
    <row r="363" spans="1:11" ht="24.6">
      <c r="A363" s="363" t="s">
        <v>59</v>
      </c>
      <c r="B363" s="218">
        <f>+B181</f>
        <v>0</v>
      </c>
      <c r="C363" s="218">
        <f t="shared" ref="C363:J363" si="40">+C181</f>
        <v>0</v>
      </c>
      <c r="D363" s="218">
        <f t="shared" si="40"/>
        <v>0</v>
      </c>
      <c r="E363" s="218">
        <f t="shared" si="40"/>
        <v>0</v>
      </c>
      <c r="F363" s="218">
        <f t="shared" si="40"/>
        <v>0</v>
      </c>
      <c r="G363" s="218">
        <f t="shared" si="40"/>
        <v>0</v>
      </c>
      <c r="H363" s="218">
        <f t="shared" si="40"/>
        <v>0</v>
      </c>
      <c r="I363" s="218">
        <f t="shared" si="40"/>
        <v>0</v>
      </c>
      <c r="J363" s="218">
        <f t="shared" si="40"/>
        <v>0</v>
      </c>
      <c r="K363" s="218">
        <f>+H363*G363</f>
        <v>0</v>
      </c>
    </row>
    <row r="364" spans="1:11" ht="27.6" thickBot="1">
      <c r="A364" s="366" t="s">
        <v>32</v>
      </c>
      <c r="B364" s="367">
        <f t="shared" ref="B364:G364" si="41">SUM(B356:B363)</f>
        <v>0</v>
      </c>
      <c r="C364" s="367">
        <f t="shared" si="41"/>
        <v>0</v>
      </c>
      <c r="D364" s="367">
        <f t="shared" si="41"/>
        <v>0</v>
      </c>
      <c r="E364" s="367">
        <f t="shared" si="41"/>
        <v>0</v>
      </c>
      <c r="F364" s="367">
        <f t="shared" si="41"/>
        <v>0</v>
      </c>
      <c r="G364" s="367">
        <f t="shared" si="41"/>
        <v>0</v>
      </c>
      <c r="H364" s="367" t="e">
        <f>+K364/G364</f>
        <v>#DIV/0!</v>
      </c>
      <c r="I364" s="367">
        <f>SUM(I356:I363)</f>
        <v>0</v>
      </c>
      <c r="J364" s="368">
        <f>SUM(J356:J363)</f>
        <v>0</v>
      </c>
      <c r="K364" s="368">
        <f>SUM(K356:K363)</f>
        <v>0</v>
      </c>
    </row>
    <row r="387" spans="1:11" ht="24.6">
      <c r="A387" s="1304" t="s">
        <v>371</v>
      </c>
      <c r="B387" s="1304"/>
      <c r="C387" s="1304"/>
      <c r="D387" s="1304"/>
      <c r="E387" s="1304"/>
      <c r="F387" s="1304"/>
      <c r="G387" s="1304"/>
      <c r="H387" s="1304"/>
      <c r="I387" s="1304"/>
      <c r="J387" s="1304"/>
      <c r="K387" s="1304"/>
    </row>
    <row r="388" spans="1:11" ht="24.6">
      <c r="A388" s="1304" t="s">
        <v>253</v>
      </c>
      <c r="B388" s="1304"/>
      <c r="C388" s="1304"/>
      <c r="D388" s="1304"/>
      <c r="E388" s="1304"/>
      <c r="F388" s="1304"/>
      <c r="G388" s="1304"/>
      <c r="H388" s="1304"/>
      <c r="I388" s="1304"/>
      <c r="J388" s="1304"/>
      <c r="K388" s="1304"/>
    </row>
    <row r="389" spans="1:11" ht="24.6">
      <c r="A389" s="1306" t="s">
        <v>92</v>
      </c>
      <c r="B389" s="1306"/>
      <c r="C389" s="1306"/>
      <c r="D389" s="1306"/>
      <c r="E389" s="1306"/>
      <c r="F389" s="1306"/>
      <c r="G389" s="1306"/>
      <c r="H389" s="1306"/>
      <c r="I389" s="1306"/>
      <c r="J389" s="1306"/>
      <c r="K389" s="1306"/>
    </row>
    <row r="390" spans="1:11" ht="24.6">
      <c r="A390" s="1319" t="s">
        <v>253</v>
      </c>
      <c r="B390" s="223"/>
      <c r="C390" s="1301" t="s">
        <v>50</v>
      </c>
      <c r="D390" s="1302"/>
      <c r="E390" s="1302"/>
      <c r="F390" s="1302"/>
      <c r="G390" s="1302"/>
      <c r="H390" s="1303"/>
      <c r="I390" s="223"/>
      <c r="J390" s="352" t="s">
        <v>202</v>
      </c>
      <c r="K390" s="353"/>
    </row>
    <row r="391" spans="1:11" ht="24.6">
      <c r="A391" s="1320"/>
      <c r="B391" s="354" t="s">
        <v>2</v>
      </c>
      <c r="C391" s="355" t="s">
        <v>5</v>
      </c>
      <c r="D391" s="356" t="s">
        <v>6</v>
      </c>
      <c r="E391" s="356" t="s">
        <v>7</v>
      </c>
      <c r="F391" s="356" t="s">
        <v>8</v>
      </c>
      <c r="G391" s="356" t="s">
        <v>9</v>
      </c>
      <c r="H391" s="356" t="s">
        <v>10</v>
      </c>
      <c r="I391" s="357" t="s">
        <v>11</v>
      </c>
      <c r="J391" s="358" t="s">
        <v>203</v>
      </c>
      <c r="K391" s="370" t="s">
        <v>204</v>
      </c>
    </row>
    <row r="392" spans="1:11" ht="24.6">
      <c r="A392" s="1320"/>
      <c r="B392" s="354" t="s">
        <v>4</v>
      </c>
      <c r="C392" s="354" t="s">
        <v>13</v>
      </c>
      <c r="D392" s="357" t="s">
        <v>51</v>
      </c>
      <c r="E392" s="357" t="s">
        <v>15</v>
      </c>
      <c r="F392" s="357" t="s">
        <v>16</v>
      </c>
      <c r="G392" s="357" t="s">
        <v>17</v>
      </c>
      <c r="H392" s="357" t="s">
        <v>18</v>
      </c>
      <c r="I392" s="357" t="s">
        <v>19</v>
      </c>
      <c r="J392" s="359"/>
      <c r="K392" s="359"/>
    </row>
    <row r="393" spans="1:11" ht="24.6">
      <c r="A393" s="1321"/>
      <c r="B393" s="235" t="s">
        <v>12</v>
      </c>
      <c r="C393" s="235" t="s">
        <v>12</v>
      </c>
      <c r="D393" s="221" t="s">
        <v>12</v>
      </c>
      <c r="E393" s="221" t="s">
        <v>12</v>
      </c>
      <c r="F393" s="221" t="s">
        <v>12</v>
      </c>
      <c r="G393" s="221" t="s">
        <v>12</v>
      </c>
      <c r="H393" s="221" t="s">
        <v>20</v>
      </c>
      <c r="I393" s="221" t="s">
        <v>12</v>
      </c>
      <c r="J393" s="362"/>
      <c r="K393" s="359"/>
    </row>
    <row r="394" spans="1:11" ht="24.6">
      <c r="A394" s="363" t="s">
        <v>52</v>
      </c>
      <c r="B394" s="235">
        <f>+B15</f>
        <v>0</v>
      </c>
      <c r="C394" s="235">
        <f t="shared" ref="C394:J394" si="42">+C15</f>
        <v>0</v>
      </c>
      <c r="D394" s="235">
        <f t="shared" si="42"/>
        <v>0</v>
      </c>
      <c r="E394" s="235">
        <f t="shared" si="42"/>
        <v>0</v>
      </c>
      <c r="F394" s="235">
        <f t="shared" si="42"/>
        <v>0</v>
      </c>
      <c r="G394" s="235">
        <f t="shared" si="42"/>
        <v>0</v>
      </c>
      <c r="H394" s="235">
        <f t="shared" si="42"/>
        <v>0</v>
      </c>
      <c r="I394" s="235">
        <f t="shared" si="42"/>
        <v>0</v>
      </c>
      <c r="J394" s="235">
        <f t="shared" si="42"/>
        <v>0</v>
      </c>
      <c r="K394" s="229">
        <f>+H394*G394</f>
        <v>0</v>
      </c>
    </row>
    <row r="395" spans="1:11" ht="24.6">
      <c r="A395" s="363" t="s">
        <v>53</v>
      </c>
      <c r="B395" s="235">
        <f t="shared" ref="B395:J395" si="43">+B39</f>
        <v>0</v>
      </c>
      <c r="C395" s="235">
        <f t="shared" si="43"/>
        <v>0</v>
      </c>
      <c r="D395" s="235">
        <f t="shared" si="43"/>
        <v>0</v>
      </c>
      <c r="E395" s="235">
        <f t="shared" si="43"/>
        <v>0</v>
      </c>
      <c r="F395" s="235">
        <f t="shared" si="43"/>
        <v>0</v>
      </c>
      <c r="G395" s="235">
        <f t="shared" si="43"/>
        <v>0</v>
      </c>
      <c r="H395" s="235">
        <f t="shared" si="43"/>
        <v>0</v>
      </c>
      <c r="I395" s="235">
        <f t="shared" si="43"/>
        <v>0</v>
      </c>
      <c r="J395" s="235">
        <f t="shared" si="43"/>
        <v>0</v>
      </c>
      <c r="K395" s="221">
        <f>+K157</f>
        <v>0</v>
      </c>
    </row>
    <row r="396" spans="1:11" ht="24.6">
      <c r="A396" s="363" t="s">
        <v>54</v>
      </c>
      <c r="B396" s="235">
        <f t="shared" ref="B396:J396" si="44">+B63</f>
        <v>0</v>
      </c>
      <c r="C396" s="235">
        <f t="shared" si="44"/>
        <v>0</v>
      </c>
      <c r="D396" s="235">
        <f t="shared" si="44"/>
        <v>0</v>
      </c>
      <c r="E396" s="235">
        <f t="shared" si="44"/>
        <v>0</v>
      </c>
      <c r="F396" s="235">
        <f t="shared" si="44"/>
        <v>0</v>
      </c>
      <c r="G396" s="235">
        <f t="shared" si="44"/>
        <v>0</v>
      </c>
      <c r="H396" s="235">
        <f t="shared" si="44"/>
        <v>0</v>
      </c>
      <c r="I396" s="235">
        <f t="shared" si="44"/>
        <v>0</v>
      </c>
      <c r="J396" s="235">
        <f t="shared" si="44"/>
        <v>0</v>
      </c>
      <c r="K396" s="221">
        <f>+K182</f>
        <v>0</v>
      </c>
    </row>
    <row r="397" spans="1:11" ht="24.6">
      <c r="A397" s="363" t="s">
        <v>55</v>
      </c>
      <c r="B397" s="235">
        <f t="shared" ref="B397:J397" si="45">+B89</f>
        <v>0</v>
      </c>
      <c r="C397" s="235">
        <f t="shared" si="45"/>
        <v>0</v>
      </c>
      <c r="D397" s="235">
        <f t="shared" si="45"/>
        <v>0</v>
      </c>
      <c r="E397" s="235">
        <f t="shared" si="45"/>
        <v>0</v>
      </c>
      <c r="F397" s="235">
        <f t="shared" si="45"/>
        <v>0</v>
      </c>
      <c r="G397" s="235">
        <f t="shared" si="45"/>
        <v>0</v>
      </c>
      <c r="H397" s="235">
        <f t="shared" si="45"/>
        <v>0</v>
      </c>
      <c r="I397" s="235">
        <f t="shared" si="45"/>
        <v>0</v>
      </c>
      <c r="J397" s="235">
        <f t="shared" si="45"/>
        <v>0</v>
      </c>
      <c r="K397" s="221">
        <v>0</v>
      </c>
    </row>
    <row r="398" spans="1:11" ht="24.6">
      <c r="A398" s="363" t="s">
        <v>56</v>
      </c>
      <c r="B398" s="235">
        <f>+B112</f>
        <v>0</v>
      </c>
      <c r="C398" s="235">
        <f t="shared" ref="C398:J398" si="46">+C112</f>
        <v>0</v>
      </c>
      <c r="D398" s="235">
        <f t="shared" si="46"/>
        <v>0</v>
      </c>
      <c r="E398" s="235">
        <f t="shared" si="46"/>
        <v>0</v>
      </c>
      <c r="F398" s="235">
        <f t="shared" si="46"/>
        <v>0</v>
      </c>
      <c r="G398" s="235">
        <f t="shared" si="46"/>
        <v>0</v>
      </c>
      <c r="H398" s="235">
        <f t="shared" si="46"/>
        <v>0</v>
      </c>
      <c r="I398" s="235">
        <f t="shared" si="46"/>
        <v>0</v>
      </c>
      <c r="J398" s="235">
        <f t="shared" si="46"/>
        <v>0</v>
      </c>
      <c r="K398" s="221">
        <f>+H398*G398</f>
        <v>0</v>
      </c>
    </row>
    <row r="399" spans="1:11" ht="24.6">
      <c r="A399" s="363" t="s">
        <v>57</v>
      </c>
      <c r="B399" s="235">
        <f t="shared" ref="B399:J399" si="47">+B134</f>
        <v>0</v>
      </c>
      <c r="C399" s="235">
        <f t="shared" si="47"/>
        <v>0</v>
      </c>
      <c r="D399" s="235">
        <f t="shared" si="47"/>
        <v>0</v>
      </c>
      <c r="E399" s="235">
        <f t="shared" si="47"/>
        <v>0</v>
      </c>
      <c r="F399" s="235">
        <f t="shared" si="47"/>
        <v>0</v>
      </c>
      <c r="G399" s="235">
        <f t="shared" si="47"/>
        <v>0</v>
      </c>
      <c r="H399" s="235">
        <f t="shared" si="47"/>
        <v>0</v>
      </c>
      <c r="I399" s="235">
        <f t="shared" si="47"/>
        <v>0</v>
      </c>
      <c r="J399" s="235">
        <f t="shared" si="47"/>
        <v>0</v>
      </c>
      <c r="K399" s="229">
        <f>+K252</f>
        <v>0</v>
      </c>
    </row>
    <row r="400" spans="1:11" ht="24.6">
      <c r="A400" s="363" t="s">
        <v>58</v>
      </c>
      <c r="B400" s="235">
        <f>+B159</f>
        <v>0</v>
      </c>
      <c r="C400" s="235">
        <f t="shared" ref="C400:J400" si="48">+C159</f>
        <v>0</v>
      </c>
      <c r="D400" s="235">
        <f t="shared" si="48"/>
        <v>0</v>
      </c>
      <c r="E400" s="235">
        <f t="shared" si="48"/>
        <v>0</v>
      </c>
      <c r="F400" s="235">
        <f t="shared" si="48"/>
        <v>0</v>
      </c>
      <c r="G400" s="235">
        <f t="shared" si="48"/>
        <v>0</v>
      </c>
      <c r="H400" s="235">
        <f t="shared" si="48"/>
        <v>0</v>
      </c>
      <c r="I400" s="235">
        <f t="shared" si="48"/>
        <v>0</v>
      </c>
      <c r="J400" s="235">
        <f t="shared" si="48"/>
        <v>0</v>
      </c>
      <c r="K400" s="221">
        <f>+H400*G400</f>
        <v>0</v>
      </c>
    </row>
    <row r="401" spans="1:11" ht="24.6">
      <c r="A401" s="363" t="s">
        <v>59</v>
      </c>
      <c r="B401" s="218">
        <f t="shared" ref="B401:J401" si="49">+B183</f>
        <v>0</v>
      </c>
      <c r="C401" s="218">
        <f t="shared" si="49"/>
        <v>0</v>
      </c>
      <c r="D401" s="218">
        <f t="shared" si="49"/>
        <v>0</v>
      </c>
      <c r="E401" s="218">
        <f t="shared" si="49"/>
        <v>0</v>
      </c>
      <c r="F401" s="218">
        <f t="shared" si="49"/>
        <v>0</v>
      </c>
      <c r="G401" s="218">
        <f t="shared" si="49"/>
        <v>0</v>
      </c>
      <c r="H401" s="218">
        <f t="shared" si="49"/>
        <v>0</v>
      </c>
      <c r="I401" s="218">
        <f t="shared" si="49"/>
        <v>0</v>
      </c>
      <c r="J401" s="218">
        <f t="shared" si="49"/>
        <v>0</v>
      </c>
      <c r="K401" s="218">
        <v>0</v>
      </c>
    </row>
    <row r="402" spans="1:11" ht="27.6" thickBot="1">
      <c r="A402" s="366" t="s">
        <v>32</v>
      </c>
      <c r="B402" s="367">
        <f t="shared" ref="B402:G402" si="50">SUM(B394:B401)</f>
        <v>0</v>
      </c>
      <c r="C402" s="367">
        <f t="shared" si="50"/>
        <v>0</v>
      </c>
      <c r="D402" s="367">
        <f t="shared" si="50"/>
        <v>0</v>
      </c>
      <c r="E402" s="367">
        <f t="shared" si="50"/>
        <v>0</v>
      </c>
      <c r="F402" s="367">
        <f t="shared" si="50"/>
        <v>0</v>
      </c>
      <c r="G402" s="367">
        <f t="shared" si="50"/>
        <v>0</v>
      </c>
      <c r="H402" s="367" t="e">
        <f>+K402/G402</f>
        <v>#DIV/0!</v>
      </c>
      <c r="I402" s="367">
        <f>SUM(I394:I401)</f>
        <v>0</v>
      </c>
      <c r="J402" s="368">
        <f>SUM(J394:J401)</f>
        <v>0</v>
      </c>
      <c r="K402" s="368">
        <f>SUM(K394:K401)</f>
        <v>0</v>
      </c>
    </row>
    <row r="417" spans="1:11" ht="24.6">
      <c r="A417" s="1304" t="s">
        <v>371</v>
      </c>
      <c r="B417" s="1304"/>
      <c r="C417" s="1304"/>
      <c r="D417" s="1304"/>
      <c r="E417" s="1304"/>
      <c r="F417" s="1304"/>
      <c r="G417" s="1304"/>
      <c r="H417" s="1304"/>
      <c r="I417" s="1304"/>
      <c r="J417" s="1304"/>
      <c r="K417" s="1304"/>
    </row>
    <row r="418" spans="1:11" ht="24.6">
      <c r="A418" s="1304" t="s">
        <v>258</v>
      </c>
      <c r="B418" s="1304"/>
      <c r="C418" s="1304"/>
      <c r="D418" s="1304"/>
      <c r="E418" s="1304"/>
      <c r="F418" s="1304"/>
      <c r="G418" s="1304"/>
      <c r="H418" s="1304"/>
      <c r="I418" s="1304"/>
      <c r="J418" s="1304"/>
      <c r="K418" s="1304"/>
    </row>
    <row r="419" spans="1:11" ht="24.6">
      <c r="A419" s="1306" t="s">
        <v>92</v>
      </c>
      <c r="B419" s="1306"/>
      <c r="C419" s="1306"/>
      <c r="D419" s="1306"/>
      <c r="E419" s="1306"/>
      <c r="F419" s="1306"/>
      <c r="G419" s="1306"/>
      <c r="H419" s="1306"/>
      <c r="I419" s="1306"/>
      <c r="J419" s="1306"/>
      <c r="K419" s="1306"/>
    </row>
    <row r="420" spans="1:11" ht="24.6">
      <c r="A420" s="1310" t="s">
        <v>258</v>
      </c>
      <c r="B420" s="223"/>
      <c r="C420" s="1301" t="s">
        <v>50</v>
      </c>
      <c r="D420" s="1302"/>
      <c r="E420" s="1302"/>
      <c r="F420" s="1302"/>
      <c r="G420" s="1302"/>
      <c r="H420" s="1303"/>
      <c r="I420" s="223"/>
      <c r="J420" s="352" t="s">
        <v>202</v>
      </c>
      <c r="K420" s="353"/>
    </row>
    <row r="421" spans="1:11" ht="24.6">
      <c r="A421" s="1311"/>
      <c r="B421" s="354" t="s">
        <v>2</v>
      </c>
      <c r="C421" s="355" t="s">
        <v>5</v>
      </c>
      <c r="D421" s="356" t="s">
        <v>6</v>
      </c>
      <c r="E421" s="356" t="s">
        <v>7</v>
      </c>
      <c r="F421" s="356" t="s">
        <v>8</v>
      </c>
      <c r="G421" s="356" t="s">
        <v>9</v>
      </c>
      <c r="H421" s="356" t="s">
        <v>10</v>
      </c>
      <c r="I421" s="357" t="s">
        <v>11</v>
      </c>
      <c r="J421" s="358" t="s">
        <v>203</v>
      </c>
      <c r="K421" s="370" t="s">
        <v>204</v>
      </c>
    </row>
    <row r="422" spans="1:11" ht="24.6">
      <c r="A422" s="1311"/>
      <c r="B422" s="354" t="s">
        <v>4</v>
      </c>
      <c r="C422" s="354" t="s">
        <v>13</v>
      </c>
      <c r="D422" s="357" t="s">
        <v>51</v>
      </c>
      <c r="E422" s="357" t="s">
        <v>15</v>
      </c>
      <c r="F422" s="357" t="s">
        <v>16</v>
      </c>
      <c r="G422" s="357" t="s">
        <v>17</v>
      </c>
      <c r="H422" s="357" t="s">
        <v>18</v>
      </c>
      <c r="I422" s="357" t="s">
        <v>19</v>
      </c>
      <c r="J422" s="359"/>
      <c r="K422" s="359"/>
    </row>
    <row r="423" spans="1:11" ht="24.6">
      <c r="A423" s="1312"/>
      <c r="B423" s="235" t="s">
        <v>12</v>
      </c>
      <c r="C423" s="235" t="s">
        <v>12</v>
      </c>
      <c r="D423" s="221" t="s">
        <v>12</v>
      </c>
      <c r="E423" s="221" t="s">
        <v>12</v>
      </c>
      <c r="F423" s="221" t="s">
        <v>12</v>
      </c>
      <c r="G423" s="221" t="s">
        <v>12</v>
      </c>
      <c r="H423" s="221" t="s">
        <v>20</v>
      </c>
      <c r="I423" s="221" t="s">
        <v>12</v>
      </c>
      <c r="J423" s="362"/>
      <c r="K423" s="359"/>
    </row>
    <row r="424" spans="1:11" ht="24.6">
      <c r="A424" s="363" t="s">
        <v>52</v>
      </c>
      <c r="B424" s="235">
        <f t="shared" ref="B424:K424" si="51">+B19</f>
        <v>0</v>
      </c>
      <c r="C424" s="235">
        <f t="shared" si="51"/>
        <v>0</v>
      </c>
      <c r="D424" s="235">
        <f t="shared" si="51"/>
        <v>0</v>
      </c>
      <c r="E424" s="235">
        <f t="shared" si="51"/>
        <v>0</v>
      </c>
      <c r="F424" s="235">
        <f t="shared" si="51"/>
        <v>0</v>
      </c>
      <c r="G424" s="235">
        <f t="shared" si="51"/>
        <v>0</v>
      </c>
      <c r="H424" s="235">
        <f t="shared" si="51"/>
        <v>0</v>
      </c>
      <c r="I424" s="235">
        <f t="shared" si="51"/>
        <v>0</v>
      </c>
      <c r="J424" s="235">
        <f t="shared" si="51"/>
        <v>0</v>
      </c>
      <c r="K424" s="229">
        <f t="shared" si="51"/>
        <v>0</v>
      </c>
    </row>
    <row r="425" spans="1:11" ht="24.6">
      <c r="A425" s="363" t="s">
        <v>53</v>
      </c>
      <c r="B425" s="235">
        <f t="shared" ref="B425:J425" si="52">+B43</f>
        <v>0</v>
      </c>
      <c r="C425" s="235">
        <f t="shared" si="52"/>
        <v>0</v>
      </c>
      <c r="D425" s="235">
        <f t="shared" si="52"/>
        <v>0</v>
      </c>
      <c r="E425" s="235">
        <f t="shared" si="52"/>
        <v>0</v>
      </c>
      <c r="F425" s="235">
        <f t="shared" si="52"/>
        <v>0</v>
      </c>
      <c r="G425" s="235">
        <f t="shared" si="52"/>
        <v>0</v>
      </c>
      <c r="H425" s="235">
        <f t="shared" si="52"/>
        <v>0</v>
      </c>
      <c r="I425" s="235">
        <f t="shared" si="52"/>
        <v>0</v>
      </c>
      <c r="J425" s="235">
        <f t="shared" si="52"/>
        <v>0</v>
      </c>
      <c r="K425" s="221">
        <f>+K190</f>
        <v>0</v>
      </c>
    </row>
    <row r="426" spans="1:11" ht="24.6">
      <c r="A426" s="363" t="s">
        <v>54</v>
      </c>
      <c r="B426" s="235">
        <f t="shared" ref="B426:K426" si="53">+B68</f>
        <v>0</v>
      </c>
      <c r="C426" s="235">
        <f t="shared" si="53"/>
        <v>0</v>
      </c>
      <c r="D426" s="235">
        <f t="shared" si="53"/>
        <v>0</v>
      </c>
      <c r="E426" s="235">
        <f t="shared" si="53"/>
        <v>0</v>
      </c>
      <c r="F426" s="235">
        <f t="shared" si="53"/>
        <v>0</v>
      </c>
      <c r="G426" s="235">
        <f t="shared" si="53"/>
        <v>0</v>
      </c>
      <c r="H426" s="235">
        <f t="shared" si="53"/>
        <v>0</v>
      </c>
      <c r="I426" s="235">
        <f t="shared" si="53"/>
        <v>0</v>
      </c>
      <c r="J426" s="235">
        <f t="shared" si="53"/>
        <v>0</v>
      </c>
      <c r="K426" s="229">
        <f t="shared" si="53"/>
        <v>0</v>
      </c>
    </row>
    <row r="427" spans="1:11" ht="24.6">
      <c r="A427" s="363" t="s">
        <v>55</v>
      </c>
      <c r="B427" s="235">
        <f t="shared" ref="B427:J427" si="54">+B93</f>
        <v>0</v>
      </c>
      <c r="C427" s="235">
        <f t="shared" si="54"/>
        <v>0</v>
      </c>
      <c r="D427" s="235">
        <f t="shared" si="54"/>
        <v>0</v>
      </c>
      <c r="E427" s="235">
        <f t="shared" si="54"/>
        <v>0</v>
      </c>
      <c r="F427" s="235">
        <f t="shared" si="54"/>
        <v>0</v>
      </c>
      <c r="G427" s="235">
        <f t="shared" si="54"/>
        <v>0</v>
      </c>
      <c r="H427" s="235">
        <f t="shared" si="54"/>
        <v>0</v>
      </c>
      <c r="I427" s="235">
        <f t="shared" si="54"/>
        <v>0</v>
      </c>
      <c r="J427" s="235">
        <f t="shared" si="54"/>
        <v>0</v>
      </c>
      <c r="K427" s="221">
        <v>0</v>
      </c>
    </row>
    <row r="428" spans="1:11" ht="24.6">
      <c r="A428" s="363" t="s">
        <v>56</v>
      </c>
      <c r="B428" s="235">
        <f t="shared" ref="B428:J428" si="55">+B116</f>
        <v>0</v>
      </c>
      <c r="C428" s="235">
        <f t="shared" si="55"/>
        <v>0</v>
      </c>
      <c r="D428" s="235">
        <f t="shared" si="55"/>
        <v>0</v>
      </c>
      <c r="E428" s="235">
        <f t="shared" si="55"/>
        <v>0</v>
      </c>
      <c r="F428" s="235">
        <f t="shared" si="55"/>
        <v>0</v>
      </c>
      <c r="G428" s="235">
        <f t="shared" si="55"/>
        <v>0</v>
      </c>
      <c r="H428" s="235">
        <f t="shared" si="55"/>
        <v>0</v>
      </c>
      <c r="I428" s="235">
        <f t="shared" si="55"/>
        <v>0</v>
      </c>
      <c r="J428" s="235">
        <f t="shared" si="55"/>
        <v>0</v>
      </c>
      <c r="K428" s="221">
        <f>+K259</f>
        <v>0</v>
      </c>
    </row>
    <row r="429" spans="1:11" ht="24.6">
      <c r="A429" s="363" t="s">
        <v>57</v>
      </c>
      <c r="B429" s="235">
        <f t="shared" ref="B429:J429" si="56">+B139</f>
        <v>0</v>
      </c>
      <c r="C429" s="235">
        <f t="shared" si="56"/>
        <v>0</v>
      </c>
      <c r="D429" s="235">
        <f t="shared" si="56"/>
        <v>0</v>
      </c>
      <c r="E429" s="235">
        <f t="shared" si="56"/>
        <v>0</v>
      </c>
      <c r="F429" s="235">
        <f t="shared" si="56"/>
        <v>0</v>
      </c>
      <c r="G429" s="235">
        <f t="shared" si="56"/>
        <v>0</v>
      </c>
      <c r="H429" s="235">
        <f t="shared" si="56"/>
        <v>0</v>
      </c>
      <c r="I429" s="235">
        <f t="shared" si="56"/>
        <v>0</v>
      </c>
      <c r="J429" s="235">
        <f t="shared" si="56"/>
        <v>0</v>
      </c>
      <c r="K429" s="229">
        <f>+H429*G429</f>
        <v>0</v>
      </c>
    </row>
    <row r="430" spans="1:11" ht="24.6">
      <c r="A430" s="363" t="s">
        <v>58</v>
      </c>
      <c r="B430" s="235">
        <f t="shared" ref="B430:J430" si="57">+B163</f>
        <v>0</v>
      </c>
      <c r="C430" s="235">
        <f t="shared" si="57"/>
        <v>0</v>
      </c>
      <c r="D430" s="235">
        <f t="shared" si="57"/>
        <v>0</v>
      </c>
      <c r="E430" s="235">
        <f t="shared" si="57"/>
        <v>0</v>
      </c>
      <c r="F430" s="235">
        <f t="shared" si="57"/>
        <v>0</v>
      </c>
      <c r="G430" s="235">
        <f t="shared" si="57"/>
        <v>0</v>
      </c>
      <c r="H430" s="235">
        <f t="shared" si="57"/>
        <v>0</v>
      </c>
      <c r="I430" s="235">
        <f t="shared" si="57"/>
        <v>0</v>
      </c>
      <c r="J430" s="235">
        <f t="shared" si="57"/>
        <v>0</v>
      </c>
      <c r="K430" s="221">
        <v>0</v>
      </c>
    </row>
    <row r="431" spans="1:11" ht="24.6">
      <c r="A431" s="363" t="s">
        <v>59</v>
      </c>
      <c r="B431" s="235">
        <f t="shared" ref="B431:J431" si="58">+B188</f>
        <v>0</v>
      </c>
      <c r="C431" s="235">
        <f t="shared" si="58"/>
        <v>0</v>
      </c>
      <c r="D431" s="235">
        <f t="shared" si="58"/>
        <v>0</v>
      </c>
      <c r="E431" s="235">
        <f t="shared" si="58"/>
        <v>0</v>
      </c>
      <c r="F431" s="235">
        <f t="shared" si="58"/>
        <v>0</v>
      </c>
      <c r="G431" s="235">
        <f t="shared" si="58"/>
        <v>0</v>
      </c>
      <c r="H431" s="235">
        <f t="shared" si="58"/>
        <v>0</v>
      </c>
      <c r="I431" s="235">
        <f t="shared" si="58"/>
        <v>0</v>
      </c>
      <c r="J431" s="235">
        <f t="shared" si="58"/>
        <v>0</v>
      </c>
      <c r="K431" s="218">
        <v>0</v>
      </c>
    </row>
    <row r="432" spans="1:11" ht="27.6" thickBot="1">
      <c r="A432" s="366" t="s">
        <v>32</v>
      </c>
      <c r="B432" s="367">
        <f t="shared" ref="B432:G432" si="59">SUM(B424:B431)</f>
        <v>0</v>
      </c>
      <c r="C432" s="367">
        <f t="shared" si="59"/>
        <v>0</v>
      </c>
      <c r="D432" s="367">
        <f t="shared" si="59"/>
        <v>0</v>
      </c>
      <c r="E432" s="367">
        <f t="shared" si="59"/>
        <v>0</v>
      </c>
      <c r="F432" s="367">
        <f t="shared" si="59"/>
        <v>0</v>
      </c>
      <c r="G432" s="367">
        <f t="shared" si="59"/>
        <v>0</v>
      </c>
      <c r="H432" s="367" t="e">
        <f>+K432/G432</f>
        <v>#DIV/0!</v>
      </c>
      <c r="I432" s="367">
        <f>SUM(I424:I431)</f>
        <v>0</v>
      </c>
      <c r="J432" s="368">
        <f>SUM(J424:J431)</f>
        <v>0</v>
      </c>
      <c r="K432" s="368">
        <f>SUM(K424:K431)</f>
        <v>0</v>
      </c>
    </row>
    <row r="447" spans="1:11" ht="24.6">
      <c r="A447" s="1304" t="s">
        <v>371</v>
      </c>
      <c r="B447" s="1304"/>
      <c r="C447" s="1304"/>
      <c r="D447" s="1304"/>
      <c r="E447" s="1304"/>
      <c r="F447" s="1304"/>
      <c r="G447" s="1304"/>
      <c r="H447" s="1304"/>
      <c r="I447" s="1304"/>
      <c r="J447" s="1304"/>
      <c r="K447" s="1304"/>
    </row>
    <row r="448" spans="1:11" ht="24.6">
      <c r="A448" s="1304" t="s">
        <v>280</v>
      </c>
      <c r="B448" s="1304"/>
      <c r="C448" s="1304"/>
      <c r="D448" s="1304"/>
      <c r="E448" s="1304"/>
      <c r="F448" s="1304"/>
      <c r="G448" s="1304"/>
      <c r="H448" s="1304"/>
      <c r="I448" s="1304"/>
      <c r="J448" s="1304"/>
      <c r="K448" s="1304"/>
    </row>
    <row r="449" spans="1:11" ht="24.6">
      <c r="A449" s="1306" t="s">
        <v>92</v>
      </c>
      <c r="B449" s="1306"/>
      <c r="C449" s="1306"/>
      <c r="D449" s="1306"/>
      <c r="E449" s="1306"/>
      <c r="F449" s="1306"/>
      <c r="G449" s="1306"/>
      <c r="H449" s="1306"/>
      <c r="I449" s="1306"/>
      <c r="J449" s="1306"/>
      <c r="K449" s="1306"/>
    </row>
    <row r="450" spans="1:11" ht="23.25" customHeight="1">
      <c r="A450" s="1319" t="s">
        <v>280</v>
      </c>
      <c r="B450" s="223"/>
      <c r="C450" s="1301" t="s">
        <v>50</v>
      </c>
      <c r="D450" s="1302"/>
      <c r="E450" s="1302"/>
      <c r="F450" s="1302"/>
      <c r="G450" s="1302"/>
      <c r="H450" s="1303"/>
      <c r="I450" s="223"/>
      <c r="J450" s="352" t="s">
        <v>202</v>
      </c>
      <c r="K450" s="353"/>
    </row>
    <row r="451" spans="1:11" ht="23.25" customHeight="1">
      <c r="A451" s="1320"/>
      <c r="B451" s="354" t="s">
        <v>2</v>
      </c>
      <c r="C451" s="355" t="s">
        <v>5</v>
      </c>
      <c r="D451" s="356" t="s">
        <v>6</v>
      </c>
      <c r="E451" s="356" t="s">
        <v>7</v>
      </c>
      <c r="F451" s="356" t="s">
        <v>8</v>
      </c>
      <c r="G451" s="356" t="s">
        <v>9</v>
      </c>
      <c r="H451" s="356" t="s">
        <v>10</v>
      </c>
      <c r="I451" s="357" t="s">
        <v>11</v>
      </c>
      <c r="J451" s="358" t="s">
        <v>203</v>
      </c>
      <c r="K451" s="370" t="s">
        <v>204</v>
      </c>
    </row>
    <row r="452" spans="1:11" ht="23.25" customHeight="1">
      <c r="A452" s="1320"/>
      <c r="B452" s="354" t="s">
        <v>4</v>
      </c>
      <c r="C452" s="354" t="s">
        <v>13</v>
      </c>
      <c r="D452" s="357" t="s">
        <v>51</v>
      </c>
      <c r="E452" s="357" t="s">
        <v>15</v>
      </c>
      <c r="F452" s="357" t="s">
        <v>16</v>
      </c>
      <c r="G452" s="357" t="s">
        <v>17</v>
      </c>
      <c r="H452" s="357" t="s">
        <v>18</v>
      </c>
      <c r="I452" s="357" t="s">
        <v>19</v>
      </c>
      <c r="J452" s="359"/>
      <c r="K452" s="359"/>
    </row>
    <row r="453" spans="1:11" ht="23.25" customHeight="1">
      <c r="A453" s="1321"/>
      <c r="B453" s="235" t="s">
        <v>12</v>
      </c>
      <c r="C453" s="235" t="s">
        <v>12</v>
      </c>
      <c r="D453" s="221" t="s">
        <v>12</v>
      </c>
      <c r="E453" s="221" t="s">
        <v>12</v>
      </c>
      <c r="F453" s="221" t="s">
        <v>12</v>
      </c>
      <c r="G453" s="221" t="s">
        <v>12</v>
      </c>
      <c r="H453" s="221" t="s">
        <v>20</v>
      </c>
      <c r="I453" s="221" t="s">
        <v>12</v>
      </c>
      <c r="J453" s="362"/>
      <c r="K453" s="359"/>
    </row>
    <row r="454" spans="1:11" ht="24.6">
      <c r="A454" s="363" t="s">
        <v>52</v>
      </c>
      <c r="B454" s="235">
        <f t="shared" ref="B454:I454" si="60">+B16</f>
        <v>0</v>
      </c>
      <c r="C454" s="235">
        <f t="shared" si="60"/>
        <v>0</v>
      </c>
      <c r="D454" s="235">
        <f t="shared" si="60"/>
        <v>0</v>
      </c>
      <c r="E454" s="235">
        <f t="shared" si="60"/>
        <v>0</v>
      </c>
      <c r="F454" s="235">
        <f t="shared" si="60"/>
        <v>0</v>
      </c>
      <c r="G454" s="235">
        <f t="shared" si="60"/>
        <v>0</v>
      </c>
      <c r="H454" s="235">
        <f t="shared" si="60"/>
        <v>0</v>
      </c>
      <c r="I454" s="235">
        <f t="shared" si="60"/>
        <v>0</v>
      </c>
      <c r="J454" s="235">
        <v>0</v>
      </c>
      <c r="K454" s="229">
        <f>+G454*H454</f>
        <v>0</v>
      </c>
    </row>
    <row r="455" spans="1:11" ht="24.6">
      <c r="A455" s="363" t="s">
        <v>53</v>
      </c>
      <c r="B455" s="235">
        <f t="shared" ref="B455:J455" si="61">+B40</f>
        <v>0</v>
      </c>
      <c r="C455" s="235">
        <f t="shared" si="61"/>
        <v>0</v>
      </c>
      <c r="D455" s="235">
        <f t="shared" si="61"/>
        <v>0</v>
      </c>
      <c r="E455" s="235">
        <f t="shared" si="61"/>
        <v>0</v>
      </c>
      <c r="F455" s="235">
        <f t="shared" si="61"/>
        <v>0</v>
      </c>
      <c r="G455" s="235">
        <f t="shared" si="61"/>
        <v>0</v>
      </c>
      <c r="H455" s="235">
        <f t="shared" si="61"/>
        <v>0</v>
      </c>
      <c r="I455" s="235">
        <f t="shared" si="61"/>
        <v>0</v>
      </c>
      <c r="J455" s="235">
        <f t="shared" si="61"/>
        <v>0</v>
      </c>
      <c r="K455" s="221">
        <f>+K220</f>
        <v>0</v>
      </c>
    </row>
    <row r="456" spans="1:11" ht="24.6">
      <c r="A456" s="363" t="s">
        <v>54</v>
      </c>
      <c r="B456" s="235">
        <f t="shared" ref="B456:J456" si="62">+B65</f>
        <v>0</v>
      </c>
      <c r="C456" s="235">
        <f t="shared" si="62"/>
        <v>0</v>
      </c>
      <c r="D456" s="235">
        <f t="shared" si="62"/>
        <v>0</v>
      </c>
      <c r="E456" s="235">
        <f t="shared" si="62"/>
        <v>0</v>
      </c>
      <c r="F456" s="235">
        <f t="shared" si="62"/>
        <v>0</v>
      </c>
      <c r="G456" s="235">
        <f t="shared" si="62"/>
        <v>0</v>
      </c>
      <c r="H456" s="235">
        <f t="shared" si="62"/>
        <v>0</v>
      </c>
      <c r="I456" s="235">
        <f t="shared" si="62"/>
        <v>0</v>
      </c>
      <c r="J456" s="235">
        <f t="shared" si="62"/>
        <v>0</v>
      </c>
      <c r="K456" s="229">
        <f>+K100</f>
        <v>0</v>
      </c>
    </row>
    <row r="457" spans="1:11" ht="24.6">
      <c r="A457" s="363" t="s">
        <v>55</v>
      </c>
      <c r="B457" s="235">
        <f t="shared" ref="B457:J457" si="63">+B90</f>
        <v>0</v>
      </c>
      <c r="C457" s="235">
        <f t="shared" si="63"/>
        <v>0</v>
      </c>
      <c r="D457" s="235">
        <f t="shared" si="63"/>
        <v>0</v>
      </c>
      <c r="E457" s="235">
        <f t="shared" si="63"/>
        <v>0</v>
      </c>
      <c r="F457" s="235">
        <f t="shared" si="63"/>
        <v>0</v>
      </c>
      <c r="G457" s="235">
        <f t="shared" si="63"/>
        <v>0</v>
      </c>
      <c r="H457" s="235">
        <f t="shared" si="63"/>
        <v>0</v>
      </c>
      <c r="I457" s="235">
        <f t="shared" si="63"/>
        <v>0</v>
      </c>
      <c r="J457" s="235">
        <f t="shared" si="63"/>
        <v>0</v>
      </c>
      <c r="K457" s="221">
        <v>0</v>
      </c>
    </row>
    <row r="458" spans="1:11" ht="24.6">
      <c r="A458" s="363" t="s">
        <v>56</v>
      </c>
      <c r="B458" s="235">
        <f t="shared" ref="B458:J458" si="64">+B113</f>
        <v>0</v>
      </c>
      <c r="C458" s="235">
        <f t="shared" si="64"/>
        <v>0</v>
      </c>
      <c r="D458" s="235">
        <f t="shared" si="64"/>
        <v>0</v>
      </c>
      <c r="E458" s="235">
        <f t="shared" si="64"/>
        <v>0</v>
      </c>
      <c r="F458" s="235">
        <f t="shared" si="64"/>
        <v>0</v>
      </c>
      <c r="G458" s="235">
        <f t="shared" si="64"/>
        <v>0</v>
      </c>
      <c r="H458" s="235">
        <f t="shared" si="64"/>
        <v>0</v>
      </c>
      <c r="I458" s="235">
        <f t="shared" si="64"/>
        <v>0</v>
      </c>
      <c r="J458" s="235">
        <f t="shared" si="64"/>
        <v>0</v>
      </c>
      <c r="K458" s="221">
        <v>0</v>
      </c>
    </row>
    <row r="459" spans="1:11" ht="24.6">
      <c r="A459" s="363" t="s">
        <v>57</v>
      </c>
      <c r="B459" s="235">
        <f t="shared" ref="B459:J459" si="65">+B136</f>
        <v>0</v>
      </c>
      <c r="C459" s="235">
        <f t="shared" si="65"/>
        <v>0</v>
      </c>
      <c r="D459" s="235">
        <f t="shared" si="65"/>
        <v>0</v>
      </c>
      <c r="E459" s="235">
        <f t="shared" si="65"/>
        <v>0</v>
      </c>
      <c r="F459" s="235">
        <f t="shared" si="65"/>
        <v>0</v>
      </c>
      <c r="G459" s="235">
        <f t="shared" si="65"/>
        <v>0</v>
      </c>
      <c r="H459" s="235">
        <f t="shared" si="65"/>
        <v>0</v>
      </c>
      <c r="I459" s="235">
        <f t="shared" si="65"/>
        <v>0</v>
      </c>
      <c r="J459" s="235">
        <f t="shared" si="65"/>
        <v>0</v>
      </c>
      <c r="K459" s="229">
        <v>0</v>
      </c>
    </row>
    <row r="460" spans="1:11" ht="24.6">
      <c r="A460" s="363" t="s">
        <v>58</v>
      </c>
      <c r="B460" s="235">
        <f t="shared" ref="B460:J460" si="66">+B160</f>
        <v>0</v>
      </c>
      <c r="C460" s="235">
        <f t="shared" si="66"/>
        <v>4</v>
      </c>
      <c r="D460" s="235">
        <f t="shared" si="66"/>
        <v>0</v>
      </c>
      <c r="E460" s="235">
        <f t="shared" si="66"/>
        <v>0</v>
      </c>
      <c r="F460" s="235">
        <f t="shared" si="66"/>
        <v>0</v>
      </c>
      <c r="G460" s="235">
        <f t="shared" si="66"/>
        <v>0</v>
      </c>
      <c r="H460" s="235">
        <f t="shared" si="66"/>
        <v>0</v>
      </c>
      <c r="I460" s="235">
        <f t="shared" si="66"/>
        <v>0</v>
      </c>
      <c r="J460" s="235">
        <f t="shared" si="66"/>
        <v>3</v>
      </c>
      <c r="K460" s="221">
        <v>0</v>
      </c>
    </row>
    <row r="461" spans="1:11" ht="24.6">
      <c r="A461" s="363" t="s">
        <v>59</v>
      </c>
      <c r="B461" s="235">
        <f t="shared" ref="B461:J461" si="67">+B185</f>
        <v>0</v>
      </c>
      <c r="C461" s="235">
        <f t="shared" si="67"/>
        <v>0</v>
      </c>
      <c r="D461" s="235">
        <f t="shared" si="67"/>
        <v>0</v>
      </c>
      <c r="E461" s="235">
        <f t="shared" si="67"/>
        <v>0</v>
      </c>
      <c r="F461" s="235">
        <f t="shared" si="67"/>
        <v>0</v>
      </c>
      <c r="G461" s="235">
        <f t="shared" si="67"/>
        <v>0</v>
      </c>
      <c r="H461" s="235">
        <f t="shared" si="67"/>
        <v>0</v>
      </c>
      <c r="I461" s="235">
        <f t="shared" si="67"/>
        <v>0</v>
      </c>
      <c r="J461" s="235">
        <f t="shared" si="67"/>
        <v>0</v>
      </c>
      <c r="K461" s="218">
        <v>0</v>
      </c>
    </row>
    <row r="462" spans="1:11" ht="27.6" thickBot="1">
      <c r="A462" s="366" t="s">
        <v>32</v>
      </c>
      <c r="B462" s="367">
        <f t="shared" ref="B462:G462" si="68">SUM(B454:B461)</f>
        <v>0</v>
      </c>
      <c r="C462" s="367">
        <f t="shared" si="68"/>
        <v>4</v>
      </c>
      <c r="D462" s="367">
        <f t="shared" si="68"/>
        <v>0</v>
      </c>
      <c r="E462" s="367">
        <f t="shared" si="68"/>
        <v>0</v>
      </c>
      <c r="F462" s="367">
        <f t="shared" si="68"/>
        <v>0</v>
      </c>
      <c r="G462" s="367">
        <f t="shared" si="68"/>
        <v>0</v>
      </c>
      <c r="H462" s="367" t="e">
        <f>+K462/G462</f>
        <v>#DIV/0!</v>
      </c>
      <c r="I462" s="367">
        <f>SUM(I454:I461)</f>
        <v>0</v>
      </c>
      <c r="J462" s="368">
        <f>SUM(J454:J461)</f>
        <v>3</v>
      </c>
      <c r="K462" s="368">
        <f>SUM(K454:K461)</f>
        <v>0</v>
      </c>
    </row>
    <row r="478" spans="1:11" ht="24.6">
      <c r="A478" s="1304" t="s">
        <v>371</v>
      </c>
      <c r="B478" s="1304"/>
      <c r="C478" s="1304"/>
      <c r="D478" s="1304"/>
      <c r="E478" s="1304"/>
      <c r="F478" s="1304"/>
      <c r="G478" s="1304"/>
      <c r="H478" s="1304"/>
      <c r="I478" s="1304"/>
      <c r="J478" s="1304"/>
      <c r="K478" s="1304"/>
    </row>
    <row r="479" spans="1:11" ht="24.6">
      <c r="A479" s="1304" t="s">
        <v>277</v>
      </c>
      <c r="B479" s="1304"/>
      <c r="C479" s="1304"/>
      <c r="D479" s="1304"/>
      <c r="E479" s="1304"/>
      <c r="F479" s="1304"/>
      <c r="G479" s="1304"/>
      <c r="H479" s="1304"/>
      <c r="I479" s="1304"/>
      <c r="J479" s="1304"/>
      <c r="K479" s="1304"/>
    </row>
    <row r="480" spans="1:11" ht="24.6">
      <c r="A480" s="1306" t="s">
        <v>92</v>
      </c>
      <c r="B480" s="1306"/>
      <c r="C480" s="1306"/>
      <c r="D480" s="1306"/>
      <c r="E480" s="1306"/>
      <c r="F480" s="1306"/>
      <c r="G480" s="1306"/>
      <c r="H480" s="1306"/>
      <c r="I480" s="1306"/>
      <c r="J480" s="1306"/>
      <c r="K480" s="1306"/>
    </row>
    <row r="481" spans="1:11" ht="24.6">
      <c r="A481" s="1319" t="s">
        <v>279</v>
      </c>
      <c r="B481" s="223"/>
      <c r="C481" s="1301" t="s">
        <v>50</v>
      </c>
      <c r="D481" s="1302"/>
      <c r="E481" s="1302"/>
      <c r="F481" s="1302"/>
      <c r="G481" s="1302"/>
      <c r="H481" s="1303"/>
      <c r="I481" s="223"/>
      <c r="J481" s="352" t="s">
        <v>202</v>
      </c>
      <c r="K481" s="353"/>
    </row>
    <row r="482" spans="1:11" ht="24.6">
      <c r="A482" s="1320"/>
      <c r="B482" s="354" t="s">
        <v>2</v>
      </c>
      <c r="C482" s="355" t="s">
        <v>5</v>
      </c>
      <c r="D482" s="356" t="s">
        <v>6</v>
      </c>
      <c r="E482" s="356" t="s">
        <v>7</v>
      </c>
      <c r="F482" s="356" t="s">
        <v>8</v>
      </c>
      <c r="G482" s="356" t="s">
        <v>9</v>
      </c>
      <c r="H482" s="356" t="s">
        <v>10</v>
      </c>
      <c r="I482" s="357" t="s">
        <v>11</v>
      </c>
      <c r="J482" s="358" t="s">
        <v>203</v>
      </c>
      <c r="K482" s="370" t="s">
        <v>204</v>
      </c>
    </row>
    <row r="483" spans="1:11" ht="24.6">
      <c r="A483" s="1320"/>
      <c r="B483" s="354" t="s">
        <v>4</v>
      </c>
      <c r="C483" s="354" t="s">
        <v>13</v>
      </c>
      <c r="D483" s="357" t="s">
        <v>51</v>
      </c>
      <c r="E483" s="357" t="s">
        <v>15</v>
      </c>
      <c r="F483" s="357" t="s">
        <v>16</v>
      </c>
      <c r="G483" s="357" t="s">
        <v>17</v>
      </c>
      <c r="H483" s="357" t="s">
        <v>18</v>
      </c>
      <c r="I483" s="357" t="s">
        <v>19</v>
      </c>
      <c r="J483" s="359"/>
      <c r="K483" s="359"/>
    </row>
    <row r="484" spans="1:11" ht="24.6">
      <c r="A484" s="1321"/>
      <c r="B484" s="235" t="s">
        <v>12</v>
      </c>
      <c r="C484" s="235" t="s">
        <v>12</v>
      </c>
      <c r="D484" s="221" t="s">
        <v>12</v>
      </c>
      <c r="E484" s="221" t="s">
        <v>12</v>
      </c>
      <c r="F484" s="221" t="s">
        <v>12</v>
      </c>
      <c r="G484" s="221" t="s">
        <v>12</v>
      </c>
      <c r="H484" s="221" t="s">
        <v>20</v>
      </c>
      <c r="I484" s="221" t="s">
        <v>12</v>
      </c>
      <c r="J484" s="362"/>
      <c r="K484" s="359"/>
    </row>
    <row r="485" spans="1:11" ht="24.6">
      <c r="A485" s="363" t="s">
        <v>52</v>
      </c>
      <c r="B485" s="235">
        <f t="shared" ref="B485:K485" si="69">+B20</f>
        <v>0</v>
      </c>
      <c r="C485" s="235">
        <f t="shared" si="69"/>
        <v>0</v>
      </c>
      <c r="D485" s="235">
        <f t="shared" si="69"/>
        <v>0</v>
      </c>
      <c r="E485" s="235">
        <f t="shared" si="69"/>
        <v>0</v>
      </c>
      <c r="F485" s="235">
        <f t="shared" si="69"/>
        <v>0</v>
      </c>
      <c r="G485" s="235">
        <f t="shared" si="69"/>
        <v>0</v>
      </c>
      <c r="H485" s="235">
        <f t="shared" si="69"/>
        <v>0</v>
      </c>
      <c r="I485" s="235">
        <f t="shared" si="69"/>
        <v>0</v>
      </c>
      <c r="J485" s="235">
        <f t="shared" si="69"/>
        <v>0</v>
      </c>
      <c r="K485" s="229">
        <f t="shared" si="69"/>
        <v>0</v>
      </c>
    </row>
    <row r="486" spans="1:11" ht="24.6">
      <c r="A486" s="363" t="s">
        <v>53</v>
      </c>
      <c r="B486" s="235">
        <f t="shared" ref="B486:K486" si="70">+B44</f>
        <v>0</v>
      </c>
      <c r="C486" s="235">
        <f t="shared" si="70"/>
        <v>0</v>
      </c>
      <c r="D486" s="235">
        <f t="shared" si="70"/>
        <v>0</v>
      </c>
      <c r="E486" s="235">
        <f t="shared" si="70"/>
        <v>0</v>
      </c>
      <c r="F486" s="235">
        <f t="shared" si="70"/>
        <v>0</v>
      </c>
      <c r="G486" s="235">
        <f t="shared" si="70"/>
        <v>0</v>
      </c>
      <c r="H486" s="235">
        <f t="shared" si="70"/>
        <v>0</v>
      </c>
      <c r="I486" s="235">
        <f t="shared" si="70"/>
        <v>0</v>
      </c>
      <c r="J486" s="235">
        <f t="shared" si="70"/>
        <v>0</v>
      </c>
      <c r="K486" s="229">
        <f t="shared" si="70"/>
        <v>0</v>
      </c>
    </row>
    <row r="487" spans="1:11" ht="24.6">
      <c r="A487" s="363" t="s">
        <v>54</v>
      </c>
      <c r="B487" s="235">
        <f t="shared" ref="B487:K487" si="71">+B69</f>
        <v>0</v>
      </c>
      <c r="C487" s="235">
        <f t="shared" si="71"/>
        <v>0</v>
      </c>
      <c r="D487" s="235">
        <f t="shared" si="71"/>
        <v>0</v>
      </c>
      <c r="E487" s="235">
        <f t="shared" si="71"/>
        <v>0</v>
      </c>
      <c r="F487" s="235">
        <f t="shared" si="71"/>
        <v>0</v>
      </c>
      <c r="G487" s="235">
        <f t="shared" si="71"/>
        <v>0</v>
      </c>
      <c r="H487" s="235">
        <f t="shared" si="71"/>
        <v>0</v>
      </c>
      <c r="I487" s="235">
        <f t="shared" si="71"/>
        <v>0</v>
      </c>
      <c r="J487" s="235">
        <f t="shared" si="71"/>
        <v>0</v>
      </c>
      <c r="K487" s="229">
        <f t="shared" si="71"/>
        <v>0</v>
      </c>
    </row>
    <row r="488" spans="1:11" ht="24.6">
      <c r="A488" s="363" t="s">
        <v>55</v>
      </c>
      <c r="B488" s="235">
        <f t="shared" ref="B488:K488" si="72">+B94</f>
        <v>0</v>
      </c>
      <c r="C488" s="235">
        <f t="shared" si="72"/>
        <v>0</v>
      </c>
      <c r="D488" s="235">
        <f t="shared" si="72"/>
        <v>0</v>
      </c>
      <c r="E488" s="235">
        <f t="shared" si="72"/>
        <v>0</v>
      </c>
      <c r="F488" s="235">
        <f t="shared" si="72"/>
        <v>0</v>
      </c>
      <c r="G488" s="235">
        <f t="shared" si="72"/>
        <v>0</v>
      </c>
      <c r="H488" s="235">
        <f t="shared" si="72"/>
        <v>0</v>
      </c>
      <c r="I488" s="235">
        <f t="shared" si="72"/>
        <v>0</v>
      </c>
      <c r="J488" s="235">
        <f t="shared" si="72"/>
        <v>0</v>
      </c>
      <c r="K488" s="229">
        <f t="shared" si="72"/>
        <v>0</v>
      </c>
    </row>
    <row r="489" spans="1:11" ht="24.6">
      <c r="A489" s="363" t="s">
        <v>56</v>
      </c>
      <c r="B489" s="235">
        <f t="shared" ref="B489:K489" si="73">+B117</f>
        <v>0</v>
      </c>
      <c r="C489" s="235">
        <f t="shared" si="73"/>
        <v>0</v>
      </c>
      <c r="D489" s="235">
        <f t="shared" si="73"/>
        <v>0</v>
      </c>
      <c r="E489" s="235">
        <f t="shared" si="73"/>
        <v>0</v>
      </c>
      <c r="F489" s="235">
        <f t="shared" si="73"/>
        <v>0</v>
      </c>
      <c r="G489" s="235">
        <f t="shared" si="73"/>
        <v>0</v>
      </c>
      <c r="H489" s="235">
        <f t="shared" si="73"/>
        <v>0</v>
      </c>
      <c r="I489" s="235">
        <f t="shared" si="73"/>
        <v>0</v>
      </c>
      <c r="J489" s="235">
        <f t="shared" si="73"/>
        <v>0</v>
      </c>
      <c r="K489" s="229">
        <f t="shared" si="73"/>
        <v>0</v>
      </c>
    </row>
    <row r="490" spans="1:11" ht="24.6">
      <c r="A490" s="363" t="s">
        <v>57</v>
      </c>
      <c r="B490" s="235">
        <f t="shared" ref="B490:K490" si="74">+B140</f>
        <v>0</v>
      </c>
      <c r="C490" s="235">
        <f t="shared" si="74"/>
        <v>0</v>
      </c>
      <c r="D490" s="235">
        <f t="shared" si="74"/>
        <v>0</v>
      </c>
      <c r="E490" s="235">
        <f t="shared" si="74"/>
        <v>0</v>
      </c>
      <c r="F490" s="235">
        <f t="shared" si="74"/>
        <v>0</v>
      </c>
      <c r="G490" s="235">
        <f t="shared" si="74"/>
        <v>0</v>
      </c>
      <c r="H490" s="235">
        <f t="shared" si="74"/>
        <v>0</v>
      </c>
      <c r="I490" s="235">
        <f t="shared" si="74"/>
        <v>0</v>
      </c>
      <c r="J490" s="235">
        <f t="shared" si="74"/>
        <v>0</v>
      </c>
      <c r="K490" s="229">
        <f t="shared" si="74"/>
        <v>0</v>
      </c>
    </row>
    <row r="491" spans="1:11" ht="24.6">
      <c r="A491" s="363" t="s">
        <v>58</v>
      </c>
      <c r="B491" s="235">
        <f t="shared" ref="B491:K491" si="75">+B164</f>
        <v>0</v>
      </c>
      <c r="C491" s="235">
        <f t="shared" si="75"/>
        <v>0</v>
      </c>
      <c r="D491" s="235">
        <f t="shared" si="75"/>
        <v>0</v>
      </c>
      <c r="E491" s="235">
        <f t="shared" si="75"/>
        <v>0</v>
      </c>
      <c r="F491" s="235">
        <f t="shared" si="75"/>
        <v>0</v>
      </c>
      <c r="G491" s="235">
        <f t="shared" si="75"/>
        <v>0</v>
      </c>
      <c r="H491" s="235">
        <f t="shared" si="75"/>
        <v>0</v>
      </c>
      <c r="I491" s="235">
        <f t="shared" si="75"/>
        <v>0</v>
      </c>
      <c r="J491" s="235">
        <f t="shared" si="75"/>
        <v>0</v>
      </c>
      <c r="K491" s="229">
        <f t="shared" si="75"/>
        <v>0</v>
      </c>
    </row>
    <row r="492" spans="1:11" ht="24.6">
      <c r="A492" s="363" t="s">
        <v>59</v>
      </c>
      <c r="B492" s="235">
        <f>+B189</f>
        <v>0</v>
      </c>
      <c r="C492" s="235">
        <f t="shared" ref="C492:K492" si="76">+C189</f>
        <v>0</v>
      </c>
      <c r="D492" s="235">
        <f t="shared" si="76"/>
        <v>0</v>
      </c>
      <c r="E492" s="235">
        <f t="shared" si="76"/>
        <v>0</v>
      </c>
      <c r="F492" s="235">
        <f t="shared" si="76"/>
        <v>0</v>
      </c>
      <c r="G492" s="235">
        <f t="shared" si="76"/>
        <v>0</v>
      </c>
      <c r="H492" s="235">
        <f t="shared" si="76"/>
        <v>0</v>
      </c>
      <c r="I492" s="235">
        <f t="shared" si="76"/>
        <v>0</v>
      </c>
      <c r="J492" s="235">
        <f t="shared" si="76"/>
        <v>0</v>
      </c>
      <c r="K492" s="229">
        <f t="shared" si="76"/>
        <v>0</v>
      </c>
    </row>
    <row r="493" spans="1:11" ht="27.6" thickBot="1">
      <c r="A493" s="366" t="s">
        <v>32</v>
      </c>
      <c r="B493" s="367">
        <f t="shared" ref="B493:G493" si="77">SUM(B485:B492)</f>
        <v>0</v>
      </c>
      <c r="C493" s="367">
        <f t="shared" si="77"/>
        <v>0</v>
      </c>
      <c r="D493" s="367">
        <f t="shared" si="77"/>
        <v>0</v>
      </c>
      <c r="E493" s="367">
        <f t="shared" si="77"/>
        <v>0</v>
      </c>
      <c r="F493" s="367">
        <f t="shared" si="77"/>
        <v>0</v>
      </c>
      <c r="G493" s="367">
        <f t="shared" si="77"/>
        <v>0</v>
      </c>
      <c r="H493" s="367" t="e">
        <f>+K493/G493</f>
        <v>#DIV/0!</v>
      </c>
      <c r="I493" s="367">
        <f>SUM(I485:I492)</f>
        <v>0</v>
      </c>
      <c r="J493" s="368">
        <f>SUM(J485:J492)</f>
        <v>0</v>
      </c>
      <c r="K493" s="368">
        <f>SUM(K485:K492)</f>
        <v>0</v>
      </c>
    </row>
    <row r="500" spans="1:11" ht="24.6">
      <c r="A500" s="1304" t="s">
        <v>371</v>
      </c>
      <c r="B500" s="1304"/>
      <c r="C500" s="1304"/>
      <c r="D500" s="1304"/>
      <c r="E500" s="1304"/>
      <c r="F500" s="1304"/>
      <c r="G500" s="1304"/>
      <c r="H500" s="1304"/>
      <c r="I500" s="1304"/>
      <c r="J500" s="1304"/>
      <c r="K500" s="1304"/>
    </row>
    <row r="501" spans="1:11" ht="24.6">
      <c r="A501" s="1304" t="s">
        <v>27</v>
      </c>
      <c r="B501" s="1304"/>
      <c r="C501" s="1304"/>
      <c r="D501" s="1304"/>
      <c r="E501" s="1304"/>
      <c r="F501" s="1304"/>
      <c r="G501" s="1304"/>
      <c r="H501" s="1304"/>
      <c r="I501" s="1304"/>
      <c r="J501" s="1304"/>
      <c r="K501" s="1304"/>
    </row>
    <row r="502" spans="1:11" ht="24.6">
      <c r="A502" s="1306" t="s">
        <v>92</v>
      </c>
      <c r="B502" s="1306"/>
      <c r="C502" s="1306"/>
      <c r="D502" s="1306"/>
      <c r="E502" s="1306"/>
      <c r="F502" s="1306"/>
      <c r="G502" s="1306"/>
      <c r="H502" s="1306"/>
      <c r="I502" s="1306"/>
      <c r="J502" s="1306"/>
      <c r="K502" s="1306"/>
    </row>
    <row r="503" spans="1:11" ht="24.6">
      <c r="A503" s="1319" t="s">
        <v>27</v>
      </c>
      <c r="B503" s="223"/>
      <c r="C503" s="1301" t="s">
        <v>50</v>
      </c>
      <c r="D503" s="1302"/>
      <c r="E503" s="1302"/>
      <c r="F503" s="1302"/>
      <c r="G503" s="1302"/>
      <c r="H503" s="1303"/>
      <c r="I503" s="223"/>
      <c r="J503" s="352" t="s">
        <v>202</v>
      </c>
      <c r="K503" s="353"/>
    </row>
    <row r="504" spans="1:11" ht="24.6">
      <c r="A504" s="1320"/>
      <c r="B504" s="354" t="s">
        <v>2</v>
      </c>
      <c r="C504" s="355" t="s">
        <v>5</v>
      </c>
      <c r="D504" s="356" t="s">
        <v>6</v>
      </c>
      <c r="E504" s="356" t="s">
        <v>7</v>
      </c>
      <c r="F504" s="356" t="s">
        <v>8</v>
      </c>
      <c r="G504" s="356" t="s">
        <v>9</v>
      </c>
      <c r="H504" s="356" t="s">
        <v>10</v>
      </c>
      <c r="I504" s="357" t="s">
        <v>11</v>
      </c>
      <c r="J504" s="358" t="s">
        <v>203</v>
      </c>
      <c r="K504" s="370" t="s">
        <v>204</v>
      </c>
    </row>
    <row r="505" spans="1:11" ht="24.6">
      <c r="A505" s="1320"/>
      <c r="B505" s="354" t="s">
        <v>4</v>
      </c>
      <c r="C505" s="354" t="s">
        <v>13</v>
      </c>
      <c r="D505" s="357" t="s">
        <v>51</v>
      </c>
      <c r="E505" s="357" t="s">
        <v>15</v>
      </c>
      <c r="F505" s="357" t="s">
        <v>16</v>
      </c>
      <c r="G505" s="357" t="s">
        <v>17</v>
      </c>
      <c r="H505" s="357" t="s">
        <v>18</v>
      </c>
      <c r="I505" s="357" t="s">
        <v>19</v>
      </c>
      <c r="J505" s="359"/>
      <c r="K505" s="359"/>
    </row>
    <row r="506" spans="1:11" ht="24.6">
      <c r="A506" s="1321"/>
      <c r="B506" s="235" t="s">
        <v>12</v>
      </c>
      <c r="C506" s="235" t="s">
        <v>12</v>
      </c>
      <c r="D506" s="221" t="s">
        <v>12</v>
      </c>
      <c r="E506" s="221" t="s">
        <v>12</v>
      </c>
      <c r="F506" s="221" t="s">
        <v>12</v>
      </c>
      <c r="G506" s="221" t="s">
        <v>12</v>
      </c>
      <c r="H506" s="221" t="s">
        <v>20</v>
      </c>
      <c r="I506" s="221" t="s">
        <v>12</v>
      </c>
      <c r="J506" s="362"/>
      <c r="K506" s="359"/>
    </row>
    <row r="507" spans="1:11" ht="24.6">
      <c r="A507" s="363" t="s">
        <v>52</v>
      </c>
      <c r="B507" s="235">
        <f t="shared" ref="B507:J507" si="78">+B17</f>
        <v>0</v>
      </c>
      <c r="C507" s="235">
        <f t="shared" si="78"/>
        <v>0</v>
      </c>
      <c r="D507" s="235">
        <f t="shared" si="78"/>
        <v>0</v>
      </c>
      <c r="E507" s="235">
        <f t="shared" si="78"/>
        <v>0</v>
      </c>
      <c r="F507" s="235">
        <f t="shared" si="78"/>
        <v>0</v>
      </c>
      <c r="G507" s="235">
        <f t="shared" si="78"/>
        <v>0</v>
      </c>
      <c r="H507" s="235">
        <f t="shared" si="78"/>
        <v>0</v>
      </c>
      <c r="I507" s="235">
        <f t="shared" si="78"/>
        <v>0</v>
      </c>
      <c r="J507" s="235">
        <f t="shared" si="78"/>
        <v>0</v>
      </c>
      <c r="K507" s="235">
        <f>+H507*G507</f>
        <v>0</v>
      </c>
    </row>
    <row r="508" spans="1:11" ht="24.6">
      <c r="A508" s="363" t="s">
        <v>53</v>
      </c>
      <c r="B508" s="235">
        <f t="shared" ref="B508:J508" si="79">+B41</f>
        <v>2</v>
      </c>
      <c r="C508" s="235">
        <f t="shared" si="79"/>
        <v>0</v>
      </c>
      <c r="D508" s="235">
        <f t="shared" si="79"/>
        <v>0</v>
      </c>
      <c r="E508" s="235">
        <f t="shared" si="79"/>
        <v>0</v>
      </c>
      <c r="F508" s="235">
        <f t="shared" si="79"/>
        <v>0</v>
      </c>
      <c r="G508" s="235">
        <f t="shared" si="79"/>
        <v>0</v>
      </c>
      <c r="H508" s="235">
        <f t="shared" si="79"/>
        <v>0</v>
      </c>
      <c r="I508" s="235">
        <f t="shared" si="79"/>
        <v>2</v>
      </c>
      <c r="J508" s="235">
        <f t="shared" si="79"/>
        <v>1</v>
      </c>
      <c r="K508" s="229">
        <v>0</v>
      </c>
    </row>
    <row r="509" spans="1:11" ht="24.6">
      <c r="A509" s="363" t="s">
        <v>54</v>
      </c>
      <c r="B509" s="235">
        <f t="shared" ref="B509:J509" si="80">+B66</f>
        <v>0</v>
      </c>
      <c r="C509" s="235">
        <f t="shared" si="80"/>
        <v>0</v>
      </c>
      <c r="D509" s="235">
        <f t="shared" si="80"/>
        <v>0</v>
      </c>
      <c r="E509" s="235">
        <f t="shared" si="80"/>
        <v>0</v>
      </c>
      <c r="F509" s="235">
        <f t="shared" si="80"/>
        <v>0</v>
      </c>
      <c r="G509" s="235">
        <f t="shared" si="80"/>
        <v>0</v>
      </c>
      <c r="H509" s="235">
        <f t="shared" si="80"/>
        <v>0</v>
      </c>
      <c r="I509" s="235">
        <f t="shared" si="80"/>
        <v>0</v>
      </c>
      <c r="J509" s="235">
        <f t="shared" si="80"/>
        <v>0</v>
      </c>
      <c r="K509" s="229">
        <f>+K93</f>
        <v>0</v>
      </c>
    </row>
    <row r="510" spans="1:11" ht="24.6">
      <c r="A510" s="363" t="s">
        <v>55</v>
      </c>
      <c r="B510" s="235">
        <f t="shared" ref="B510:J510" si="81">+B91</f>
        <v>0</v>
      </c>
      <c r="C510" s="235">
        <f t="shared" si="81"/>
        <v>0</v>
      </c>
      <c r="D510" s="235">
        <f t="shared" si="81"/>
        <v>0</v>
      </c>
      <c r="E510" s="235">
        <f t="shared" si="81"/>
        <v>0</v>
      </c>
      <c r="F510" s="235">
        <f t="shared" si="81"/>
        <v>0</v>
      </c>
      <c r="G510" s="235">
        <f t="shared" si="81"/>
        <v>0</v>
      </c>
      <c r="H510" s="235">
        <f t="shared" si="81"/>
        <v>0</v>
      </c>
      <c r="I510" s="235">
        <f t="shared" si="81"/>
        <v>0</v>
      </c>
      <c r="J510" s="235">
        <f t="shared" si="81"/>
        <v>0</v>
      </c>
      <c r="K510" s="229">
        <f>+K116</f>
        <v>0</v>
      </c>
    </row>
    <row r="511" spans="1:11" ht="24.6">
      <c r="A511" s="363" t="s">
        <v>56</v>
      </c>
      <c r="B511" s="235">
        <f t="shared" ref="B511:J511" si="82">+B114</f>
        <v>0</v>
      </c>
      <c r="C511" s="235">
        <f t="shared" si="82"/>
        <v>0</v>
      </c>
      <c r="D511" s="235">
        <f t="shared" si="82"/>
        <v>0</v>
      </c>
      <c r="E511" s="235">
        <f t="shared" si="82"/>
        <v>0</v>
      </c>
      <c r="F511" s="235">
        <f t="shared" si="82"/>
        <v>0</v>
      </c>
      <c r="G511" s="235">
        <f t="shared" si="82"/>
        <v>0</v>
      </c>
      <c r="H511" s="235">
        <f t="shared" si="82"/>
        <v>0</v>
      </c>
      <c r="I511" s="235">
        <f t="shared" si="82"/>
        <v>0</v>
      </c>
      <c r="J511" s="235">
        <f t="shared" si="82"/>
        <v>0</v>
      </c>
      <c r="K511" s="229">
        <f>+K139</f>
        <v>0</v>
      </c>
    </row>
    <row r="512" spans="1:11" ht="24.6">
      <c r="A512" s="363" t="s">
        <v>57</v>
      </c>
      <c r="B512" s="235">
        <f t="shared" ref="B512:J512" si="83">+B137</f>
        <v>0</v>
      </c>
      <c r="C512" s="235">
        <f t="shared" si="83"/>
        <v>0</v>
      </c>
      <c r="D512" s="235">
        <f t="shared" si="83"/>
        <v>0</v>
      </c>
      <c r="E512" s="235">
        <f t="shared" si="83"/>
        <v>0</v>
      </c>
      <c r="F512" s="235">
        <f t="shared" si="83"/>
        <v>0</v>
      </c>
      <c r="G512" s="235">
        <f t="shared" si="83"/>
        <v>0</v>
      </c>
      <c r="H512" s="235">
        <f t="shared" si="83"/>
        <v>0</v>
      </c>
      <c r="I512" s="235">
        <f t="shared" si="83"/>
        <v>0</v>
      </c>
      <c r="J512" s="235">
        <f t="shared" si="83"/>
        <v>0</v>
      </c>
      <c r="K512" s="229">
        <f>+K163</f>
        <v>0</v>
      </c>
    </row>
    <row r="513" spans="1:11" ht="24.6">
      <c r="A513" s="363" t="s">
        <v>58</v>
      </c>
      <c r="B513" s="235">
        <f t="shared" ref="B513:J513" si="84">+B161</f>
        <v>0</v>
      </c>
      <c r="C513" s="235">
        <f t="shared" si="84"/>
        <v>0</v>
      </c>
      <c r="D513" s="235">
        <f t="shared" si="84"/>
        <v>0</v>
      </c>
      <c r="E513" s="235">
        <f t="shared" si="84"/>
        <v>0</v>
      </c>
      <c r="F513" s="235">
        <f t="shared" si="84"/>
        <v>0</v>
      </c>
      <c r="G513" s="235">
        <f t="shared" si="84"/>
        <v>0</v>
      </c>
      <c r="H513" s="235">
        <f t="shared" si="84"/>
        <v>0</v>
      </c>
      <c r="I513" s="235">
        <f t="shared" si="84"/>
        <v>0</v>
      </c>
      <c r="J513" s="235">
        <f t="shared" si="84"/>
        <v>0</v>
      </c>
      <c r="K513" s="229">
        <f>+K188</f>
        <v>0</v>
      </c>
    </row>
    <row r="514" spans="1:11" ht="24.6">
      <c r="A514" s="363" t="s">
        <v>59</v>
      </c>
      <c r="B514" s="235">
        <f>+B186</f>
        <v>0</v>
      </c>
      <c r="C514" s="235">
        <f t="shared" ref="C514:J514" si="85">+C186</f>
        <v>0</v>
      </c>
      <c r="D514" s="235">
        <f t="shared" si="85"/>
        <v>0</v>
      </c>
      <c r="E514" s="235">
        <f t="shared" si="85"/>
        <v>0</v>
      </c>
      <c r="F514" s="235">
        <f t="shared" si="85"/>
        <v>0</v>
      </c>
      <c r="G514" s="235">
        <f t="shared" si="85"/>
        <v>0</v>
      </c>
      <c r="H514" s="235">
        <f t="shared" si="85"/>
        <v>0</v>
      </c>
      <c r="I514" s="235">
        <f t="shared" si="85"/>
        <v>0</v>
      </c>
      <c r="J514" s="235">
        <f t="shared" si="85"/>
        <v>0</v>
      </c>
      <c r="K514" s="229">
        <f>+G514*H514</f>
        <v>0</v>
      </c>
    </row>
    <row r="515" spans="1:11" ht="27.6" thickBot="1">
      <c r="A515" s="366" t="s">
        <v>32</v>
      </c>
      <c r="B515" s="367">
        <f t="shared" ref="B515:G515" si="86">SUM(B507:B514)</f>
        <v>2</v>
      </c>
      <c r="C515" s="367">
        <f t="shared" si="86"/>
        <v>0</v>
      </c>
      <c r="D515" s="367">
        <f t="shared" si="86"/>
        <v>0</v>
      </c>
      <c r="E515" s="367">
        <f t="shared" si="86"/>
        <v>0</v>
      </c>
      <c r="F515" s="367">
        <f t="shared" si="86"/>
        <v>0</v>
      </c>
      <c r="G515" s="367">
        <f t="shared" si="86"/>
        <v>0</v>
      </c>
      <c r="H515" s="367" t="e">
        <f>+K515/G515</f>
        <v>#DIV/0!</v>
      </c>
      <c r="I515" s="367">
        <f>SUM(I507:I514)</f>
        <v>2</v>
      </c>
      <c r="J515" s="368">
        <f>SUM(J507:J514)</f>
        <v>1</v>
      </c>
      <c r="K515" s="368">
        <f>SUM(K507:K514)</f>
        <v>0</v>
      </c>
    </row>
    <row r="526" spans="1:11" ht="24.6">
      <c r="A526" s="1304" t="s">
        <v>371</v>
      </c>
      <c r="B526" s="1304"/>
      <c r="C526" s="1304"/>
      <c r="D526" s="1304"/>
      <c r="E526" s="1304"/>
      <c r="F526" s="1304"/>
      <c r="G526" s="1304"/>
      <c r="H526" s="1304"/>
      <c r="I526" s="1304"/>
      <c r="J526" s="1304"/>
      <c r="K526" s="1304"/>
    </row>
    <row r="527" spans="1:11" ht="24.6">
      <c r="A527" s="1304" t="s">
        <v>191</v>
      </c>
      <c r="B527" s="1304"/>
      <c r="C527" s="1304"/>
      <c r="D527" s="1304"/>
      <c r="E527" s="1304"/>
      <c r="F527" s="1304"/>
      <c r="G527" s="1304"/>
      <c r="H527" s="1304"/>
      <c r="I527" s="1304"/>
      <c r="J527" s="1304"/>
      <c r="K527" s="1304"/>
    </row>
    <row r="528" spans="1:11" ht="24.6">
      <c r="A528" s="1306" t="s">
        <v>92</v>
      </c>
      <c r="B528" s="1306"/>
      <c r="C528" s="1306"/>
      <c r="D528" s="1306"/>
      <c r="E528" s="1306"/>
      <c r="F528" s="1306"/>
      <c r="G528" s="1306"/>
      <c r="H528" s="1306"/>
      <c r="I528" s="1306"/>
      <c r="J528" s="1306"/>
      <c r="K528" s="1306"/>
    </row>
    <row r="529" spans="1:11" ht="24.6">
      <c r="A529" s="1319" t="s">
        <v>191</v>
      </c>
      <c r="B529" s="223"/>
      <c r="C529" s="1301" t="s">
        <v>50</v>
      </c>
      <c r="D529" s="1302"/>
      <c r="E529" s="1302"/>
      <c r="F529" s="1302"/>
      <c r="G529" s="1302"/>
      <c r="H529" s="1303"/>
      <c r="I529" s="223"/>
      <c r="J529" s="352" t="s">
        <v>202</v>
      </c>
      <c r="K529" s="353"/>
    </row>
    <row r="530" spans="1:11" ht="24.6">
      <c r="A530" s="1320"/>
      <c r="B530" s="354" t="s">
        <v>2</v>
      </c>
      <c r="C530" s="355" t="s">
        <v>5</v>
      </c>
      <c r="D530" s="356" t="s">
        <v>6</v>
      </c>
      <c r="E530" s="356" t="s">
        <v>7</v>
      </c>
      <c r="F530" s="356" t="s">
        <v>8</v>
      </c>
      <c r="G530" s="356" t="s">
        <v>9</v>
      </c>
      <c r="H530" s="356" t="s">
        <v>10</v>
      </c>
      <c r="I530" s="357" t="s">
        <v>11</v>
      </c>
      <c r="J530" s="358" t="s">
        <v>203</v>
      </c>
      <c r="K530" s="370" t="s">
        <v>204</v>
      </c>
    </row>
    <row r="531" spans="1:11" ht="24.6">
      <c r="A531" s="1320"/>
      <c r="B531" s="354" t="s">
        <v>4</v>
      </c>
      <c r="C531" s="354" t="s">
        <v>13</v>
      </c>
      <c r="D531" s="357" t="s">
        <v>51</v>
      </c>
      <c r="E531" s="357" t="s">
        <v>15</v>
      </c>
      <c r="F531" s="357" t="s">
        <v>16</v>
      </c>
      <c r="G531" s="357" t="s">
        <v>17</v>
      </c>
      <c r="H531" s="357" t="s">
        <v>18</v>
      </c>
      <c r="I531" s="357" t="s">
        <v>19</v>
      </c>
      <c r="J531" s="359"/>
      <c r="K531" s="359"/>
    </row>
    <row r="532" spans="1:11" ht="24.6">
      <c r="A532" s="1321"/>
      <c r="B532" s="235" t="s">
        <v>12</v>
      </c>
      <c r="C532" s="235" t="s">
        <v>12</v>
      </c>
      <c r="D532" s="221" t="s">
        <v>12</v>
      </c>
      <c r="E532" s="221" t="s">
        <v>12</v>
      </c>
      <c r="F532" s="221" t="s">
        <v>12</v>
      </c>
      <c r="G532" s="221" t="s">
        <v>12</v>
      </c>
      <c r="H532" s="221" t="s">
        <v>20</v>
      </c>
      <c r="I532" s="221" t="s">
        <v>12</v>
      </c>
      <c r="J532" s="362"/>
      <c r="K532" s="359"/>
    </row>
    <row r="533" spans="1:11" ht="24.6">
      <c r="A533" s="363" t="s">
        <v>52</v>
      </c>
      <c r="B533" s="235"/>
      <c r="C533" s="235"/>
      <c r="D533" s="235"/>
      <c r="E533" s="235"/>
      <c r="F533" s="235"/>
      <c r="G533" s="235"/>
      <c r="H533" s="235"/>
      <c r="I533" s="235"/>
      <c r="J533" s="235"/>
      <c r="K533" s="229"/>
    </row>
    <row r="534" spans="1:11" ht="24.6">
      <c r="A534" s="363" t="s">
        <v>53</v>
      </c>
      <c r="B534" s="235">
        <f t="shared" ref="B534:J534" si="87">+B45</f>
        <v>0</v>
      </c>
      <c r="C534" s="235">
        <f t="shared" si="87"/>
        <v>0</v>
      </c>
      <c r="D534" s="235">
        <f t="shared" si="87"/>
        <v>0</v>
      </c>
      <c r="E534" s="235">
        <f t="shared" si="87"/>
        <v>0</v>
      </c>
      <c r="F534" s="235">
        <f t="shared" si="87"/>
        <v>0</v>
      </c>
      <c r="G534" s="235">
        <f t="shared" si="87"/>
        <v>0</v>
      </c>
      <c r="H534" s="235">
        <f t="shared" si="87"/>
        <v>0</v>
      </c>
      <c r="I534" s="235">
        <f t="shared" si="87"/>
        <v>0</v>
      </c>
      <c r="J534" s="235">
        <f t="shared" si="87"/>
        <v>0</v>
      </c>
      <c r="K534" s="229">
        <f>+H534*G534</f>
        <v>0</v>
      </c>
    </row>
    <row r="535" spans="1:11" ht="24.6">
      <c r="A535" s="363" t="s">
        <v>54</v>
      </c>
      <c r="B535" s="235">
        <f t="shared" ref="B535:K535" si="88">+B70</f>
        <v>0</v>
      </c>
      <c r="C535" s="235">
        <f t="shared" si="88"/>
        <v>0</v>
      </c>
      <c r="D535" s="235">
        <f t="shared" si="88"/>
        <v>0</v>
      </c>
      <c r="E535" s="235" t="str">
        <f t="shared" si="88"/>
        <v>.</v>
      </c>
      <c r="F535" s="235">
        <f t="shared" si="88"/>
        <v>0</v>
      </c>
      <c r="G535" s="235">
        <f t="shared" si="88"/>
        <v>0</v>
      </c>
      <c r="H535" s="235">
        <f t="shared" si="88"/>
        <v>0</v>
      </c>
      <c r="I535" s="235">
        <f t="shared" si="88"/>
        <v>0</v>
      </c>
      <c r="J535" s="235">
        <f t="shared" si="88"/>
        <v>0</v>
      </c>
      <c r="K535" s="235">
        <f t="shared" si="88"/>
        <v>0</v>
      </c>
    </row>
    <row r="536" spans="1:11" ht="24.6">
      <c r="A536" s="363" t="s">
        <v>55</v>
      </c>
      <c r="B536" s="235"/>
      <c r="C536" s="235"/>
      <c r="D536" s="235"/>
      <c r="E536" s="235"/>
      <c r="F536" s="235"/>
      <c r="G536" s="235"/>
      <c r="H536" s="235"/>
      <c r="I536" s="235"/>
      <c r="J536" s="235"/>
      <c r="K536" s="229"/>
    </row>
    <row r="537" spans="1:11" ht="24.6">
      <c r="A537" s="363" t="s">
        <v>56</v>
      </c>
      <c r="B537" s="235"/>
      <c r="C537" s="235"/>
      <c r="D537" s="235"/>
      <c r="E537" s="235"/>
      <c r="F537" s="235"/>
      <c r="G537" s="235"/>
      <c r="H537" s="235"/>
      <c r="I537" s="235"/>
      <c r="J537" s="235"/>
      <c r="K537" s="229"/>
    </row>
    <row r="538" spans="1:11" ht="24.6">
      <c r="A538" s="363" t="s">
        <v>57</v>
      </c>
      <c r="B538" s="235"/>
      <c r="C538" s="235"/>
      <c r="D538" s="235"/>
      <c r="E538" s="235"/>
      <c r="F538" s="235"/>
      <c r="G538" s="235"/>
      <c r="H538" s="235"/>
      <c r="I538" s="235"/>
      <c r="J538" s="235"/>
      <c r="K538" s="229"/>
    </row>
    <row r="539" spans="1:11" ht="24.6">
      <c r="A539" s="363" t="s">
        <v>58</v>
      </c>
      <c r="B539" s="235"/>
      <c r="C539" s="235"/>
      <c r="D539" s="235"/>
      <c r="E539" s="235"/>
      <c r="F539" s="235"/>
      <c r="G539" s="235"/>
      <c r="H539" s="235"/>
      <c r="I539" s="235"/>
      <c r="J539" s="235"/>
      <c r="K539" s="229"/>
    </row>
    <row r="540" spans="1:11" ht="24.6">
      <c r="A540" s="363" t="s">
        <v>59</v>
      </c>
      <c r="B540" s="235"/>
      <c r="C540" s="235"/>
      <c r="D540" s="235"/>
      <c r="E540" s="235"/>
      <c r="F540" s="235"/>
      <c r="G540" s="235"/>
      <c r="H540" s="235"/>
      <c r="I540" s="235"/>
      <c r="J540" s="235"/>
      <c r="K540" s="229"/>
    </row>
    <row r="541" spans="1:11" ht="27.6" thickBot="1">
      <c r="A541" s="366" t="s">
        <v>32</v>
      </c>
      <c r="B541" s="367">
        <f t="shared" ref="B541:G541" si="89">SUM(B533:B540)</f>
        <v>0</v>
      </c>
      <c r="C541" s="367">
        <f t="shared" si="89"/>
        <v>0</v>
      </c>
      <c r="D541" s="367">
        <f t="shared" si="89"/>
        <v>0</v>
      </c>
      <c r="E541" s="367">
        <f t="shared" si="89"/>
        <v>0</v>
      </c>
      <c r="F541" s="367">
        <f t="shared" si="89"/>
        <v>0</v>
      </c>
      <c r="G541" s="367">
        <f t="shared" si="89"/>
        <v>0</v>
      </c>
      <c r="H541" s="367" t="e">
        <f>+K541/G541</f>
        <v>#DIV/0!</v>
      </c>
      <c r="I541" s="367">
        <f>SUM(I533:I540)</f>
        <v>0</v>
      </c>
      <c r="J541" s="368">
        <f>SUM(J533:J540)</f>
        <v>0</v>
      </c>
      <c r="K541" s="368">
        <f>SUM(K533:K540)</f>
        <v>0</v>
      </c>
    </row>
    <row r="551" spans="1:11" ht="24.6">
      <c r="A551" s="1304" t="s">
        <v>371</v>
      </c>
      <c r="B551" s="1304"/>
      <c r="C551" s="1304"/>
      <c r="D551" s="1304"/>
      <c r="E551" s="1304"/>
      <c r="F551" s="1304"/>
      <c r="G551" s="1304"/>
      <c r="H551" s="1304"/>
      <c r="I551" s="1304"/>
      <c r="J551" s="1304"/>
      <c r="K551" s="1304"/>
    </row>
    <row r="552" spans="1:11" ht="24.6">
      <c r="A552" s="1304" t="s">
        <v>123</v>
      </c>
      <c r="B552" s="1304"/>
      <c r="C552" s="1304"/>
      <c r="D552" s="1304"/>
      <c r="E552" s="1304"/>
      <c r="F552" s="1304"/>
      <c r="G552" s="1304"/>
      <c r="H552" s="1304"/>
      <c r="I552" s="1304"/>
      <c r="J552" s="1304"/>
      <c r="K552" s="1304"/>
    </row>
    <row r="553" spans="1:11" ht="24.6">
      <c r="A553" s="1306" t="s">
        <v>92</v>
      </c>
      <c r="B553" s="1306"/>
      <c r="C553" s="1306"/>
      <c r="D553" s="1306"/>
      <c r="E553" s="1306"/>
      <c r="F553" s="1306"/>
      <c r="G553" s="1306"/>
      <c r="H553" s="1306"/>
      <c r="I553" s="1306"/>
      <c r="J553" s="1306"/>
      <c r="K553" s="1306"/>
    </row>
    <row r="554" spans="1:11" ht="24.6">
      <c r="A554" s="1319" t="s">
        <v>123</v>
      </c>
      <c r="B554" s="223"/>
      <c r="C554" s="1301" t="s">
        <v>50</v>
      </c>
      <c r="D554" s="1302"/>
      <c r="E554" s="1302"/>
      <c r="F554" s="1302"/>
      <c r="G554" s="1302"/>
      <c r="H554" s="1303"/>
      <c r="I554" s="223"/>
      <c r="J554" s="352" t="s">
        <v>202</v>
      </c>
      <c r="K554" s="353"/>
    </row>
    <row r="555" spans="1:11" ht="24.6">
      <c r="A555" s="1320"/>
      <c r="B555" s="354" t="s">
        <v>2</v>
      </c>
      <c r="C555" s="355" t="s">
        <v>5</v>
      </c>
      <c r="D555" s="356" t="s">
        <v>6</v>
      </c>
      <c r="E555" s="356" t="s">
        <v>7</v>
      </c>
      <c r="F555" s="356" t="s">
        <v>8</v>
      </c>
      <c r="G555" s="356" t="s">
        <v>9</v>
      </c>
      <c r="H555" s="356" t="s">
        <v>10</v>
      </c>
      <c r="I555" s="357" t="s">
        <v>11</v>
      </c>
      <c r="J555" s="358" t="s">
        <v>203</v>
      </c>
      <c r="K555" s="370" t="s">
        <v>204</v>
      </c>
    </row>
    <row r="556" spans="1:11" ht="24.6">
      <c r="A556" s="1320"/>
      <c r="B556" s="354" t="s">
        <v>4</v>
      </c>
      <c r="C556" s="354" t="s">
        <v>13</v>
      </c>
      <c r="D556" s="357" t="s">
        <v>51</v>
      </c>
      <c r="E556" s="357" t="s">
        <v>15</v>
      </c>
      <c r="F556" s="357" t="s">
        <v>16</v>
      </c>
      <c r="G556" s="357" t="s">
        <v>17</v>
      </c>
      <c r="H556" s="357" t="s">
        <v>18</v>
      </c>
      <c r="I556" s="357" t="s">
        <v>19</v>
      </c>
      <c r="J556" s="359"/>
      <c r="K556" s="359"/>
    </row>
    <row r="557" spans="1:11" ht="24.6">
      <c r="A557" s="1321"/>
      <c r="B557" s="235" t="s">
        <v>12</v>
      </c>
      <c r="C557" s="235" t="s">
        <v>12</v>
      </c>
      <c r="D557" s="221" t="s">
        <v>12</v>
      </c>
      <c r="E557" s="221" t="s">
        <v>12</v>
      </c>
      <c r="F557" s="221" t="s">
        <v>12</v>
      </c>
      <c r="G557" s="221" t="s">
        <v>12</v>
      </c>
      <c r="H557" s="221" t="s">
        <v>20</v>
      </c>
      <c r="I557" s="221" t="s">
        <v>12</v>
      </c>
      <c r="J557" s="362"/>
      <c r="K557" s="359"/>
    </row>
    <row r="558" spans="1:11" ht="24.6">
      <c r="A558" s="363" t="s">
        <v>52</v>
      </c>
      <c r="B558" s="235"/>
      <c r="C558" s="235"/>
      <c r="D558" s="235"/>
      <c r="E558" s="235"/>
      <c r="F558" s="235"/>
      <c r="G558" s="235"/>
      <c r="H558" s="235"/>
      <c r="I558" s="235"/>
      <c r="J558" s="235"/>
      <c r="K558" s="229"/>
    </row>
    <row r="559" spans="1:11" ht="24.6">
      <c r="A559" s="363" t="s">
        <v>53</v>
      </c>
      <c r="B559" s="235"/>
      <c r="C559" s="235"/>
      <c r="D559" s="235"/>
      <c r="E559" s="235"/>
      <c r="F559" s="235"/>
      <c r="G559" s="235"/>
      <c r="H559" s="235"/>
      <c r="I559" s="235"/>
      <c r="J559" s="235"/>
      <c r="K559" s="229"/>
    </row>
    <row r="560" spans="1:11" ht="24.6">
      <c r="A560" s="363" t="s">
        <v>54</v>
      </c>
      <c r="B560" s="235">
        <f t="shared" ref="B560:J560" si="90">+B71</f>
        <v>0</v>
      </c>
      <c r="C560" s="235">
        <f t="shared" si="90"/>
        <v>0</v>
      </c>
      <c r="D560" s="235">
        <f t="shared" si="90"/>
        <v>0</v>
      </c>
      <c r="E560" s="235">
        <f t="shared" si="90"/>
        <v>0</v>
      </c>
      <c r="F560" s="235">
        <f t="shared" si="90"/>
        <v>0</v>
      </c>
      <c r="G560" s="235">
        <f t="shared" si="90"/>
        <v>0</v>
      </c>
      <c r="H560" s="235">
        <f t="shared" si="90"/>
        <v>0</v>
      </c>
      <c r="I560" s="235">
        <f t="shared" si="90"/>
        <v>0</v>
      </c>
      <c r="J560" s="235">
        <f t="shared" si="90"/>
        <v>0</v>
      </c>
      <c r="K560" s="229">
        <f>SUM(B560:J560)</f>
        <v>0</v>
      </c>
    </row>
    <row r="561" spans="1:11" ht="24.6">
      <c r="A561" s="363" t="s">
        <v>55</v>
      </c>
      <c r="B561" s="235"/>
      <c r="C561" s="235"/>
      <c r="D561" s="235"/>
      <c r="E561" s="235"/>
      <c r="F561" s="235"/>
      <c r="G561" s="235"/>
      <c r="H561" s="235"/>
      <c r="I561" s="235"/>
      <c r="J561" s="235"/>
      <c r="K561" s="229"/>
    </row>
    <row r="562" spans="1:11" ht="24.6">
      <c r="A562" s="363" t="s">
        <v>56</v>
      </c>
      <c r="B562" s="235"/>
      <c r="C562" s="235"/>
      <c r="D562" s="235"/>
      <c r="E562" s="235"/>
      <c r="F562" s="235"/>
      <c r="G562" s="235"/>
      <c r="H562" s="235"/>
      <c r="I562" s="235"/>
      <c r="J562" s="235"/>
      <c r="K562" s="229"/>
    </row>
    <row r="563" spans="1:11" ht="24.6">
      <c r="A563" s="363" t="s">
        <v>57</v>
      </c>
      <c r="B563" s="235"/>
      <c r="C563" s="235"/>
      <c r="D563" s="235"/>
      <c r="E563" s="235"/>
      <c r="F563" s="235"/>
      <c r="G563" s="235"/>
      <c r="H563" s="235"/>
      <c r="I563" s="235"/>
      <c r="J563" s="235"/>
      <c r="K563" s="229"/>
    </row>
    <row r="564" spans="1:11" ht="24.6">
      <c r="A564" s="363" t="s">
        <v>58</v>
      </c>
      <c r="B564" s="235"/>
      <c r="C564" s="235"/>
      <c r="D564" s="235"/>
      <c r="E564" s="235"/>
      <c r="F564" s="235"/>
      <c r="G564" s="235"/>
      <c r="H564" s="235"/>
      <c r="I564" s="235"/>
      <c r="J564" s="235"/>
      <c r="K564" s="229"/>
    </row>
    <row r="565" spans="1:11" ht="24.6">
      <c r="A565" s="363" t="s">
        <v>59</v>
      </c>
      <c r="B565" s="235"/>
      <c r="C565" s="235"/>
      <c r="D565" s="235"/>
      <c r="E565" s="235"/>
      <c r="F565" s="235"/>
      <c r="G565" s="235"/>
      <c r="H565" s="235"/>
      <c r="I565" s="235"/>
      <c r="J565" s="235"/>
      <c r="K565" s="229"/>
    </row>
    <row r="566" spans="1:11" ht="27.6" thickBot="1">
      <c r="A566" s="366" t="s">
        <v>32</v>
      </c>
      <c r="B566" s="367">
        <f t="shared" ref="B566:G566" si="91">SUM(B558:B565)</f>
        <v>0</v>
      </c>
      <c r="C566" s="367">
        <f t="shared" si="91"/>
        <v>0</v>
      </c>
      <c r="D566" s="367">
        <f t="shared" si="91"/>
        <v>0</v>
      </c>
      <c r="E566" s="367">
        <f t="shared" si="91"/>
        <v>0</v>
      </c>
      <c r="F566" s="367">
        <f t="shared" si="91"/>
        <v>0</v>
      </c>
      <c r="G566" s="367">
        <f t="shared" si="91"/>
        <v>0</v>
      </c>
      <c r="H566" s="367" t="e">
        <f>+K566/G566</f>
        <v>#DIV/0!</v>
      </c>
      <c r="I566" s="367">
        <f>SUM(I558:I565)</f>
        <v>0</v>
      </c>
      <c r="J566" s="368">
        <f>SUM(J558:J565)</f>
        <v>0</v>
      </c>
      <c r="K566" s="368">
        <f>SUM(K558:K565)</f>
        <v>0</v>
      </c>
    </row>
    <row r="579" spans="1:11" ht="24.6">
      <c r="A579" s="1304" t="s">
        <v>371</v>
      </c>
      <c r="B579" s="1304"/>
      <c r="C579" s="1304"/>
      <c r="D579" s="1304"/>
      <c r="E579" s="1304"/>
      <c r="F579" s="1304"/>
      <c r="G579" s="1304"/>
      <c r="H579" s="1304"/>
      <c r="I579" s="1304"/>
      <c r="J579" s="1304"/>
      <c r="K579" s="1304"/>
    </row>
    <row r="580" spans="1:11" ht="24.6">
      <c r="A580" s="1304" t="s">
        <v>188</v>
      </c>
      <c r="B580" s="1304"/>
      <c r="C580" s="1304"/>
      <c r="D580" s="1304"/>
      <c r="E580" s="1304"/>
      <c r="F580" s="1304"/>
      <c r="G580" s="1304"/>
      <c r="H580" s="1304"/>
      <c r="I580" s="1304"/>
      <c r="J580" s="1304"/>
      <c r="K580" s="1304"/>
    </row>
    <row r="581" spans="1:11" ht="24.6">
      <c r="A581" s="1306" t="s">
        <v>92</v>
      </c>
      <c r="B581" s="1306"/>
      <c r="C581" s="1306"/>
      <c r="D581" s="1306"/>
      <c r="E581" s="1306"/>
      <c r="F581" s="1306"/>
      <c r="G581" s="1306"/>
      <c r="H581" s="1306"/>
      <c r="I581" s="1306"/>
      <c r="J581" s="1306"/>
      <c r="K581" s="1306"/>
    </row>
    <row r="582" spans="1:11" ht="24.6">
      <c r="A582" s="1322" t="s">
        <v>188</v>
      </c>
      <c r="B582" s="223"/>
      <c r="C582" s="1301" t="s">
        <v>50</v>
      </c>
      <c r="D582" s="1302"/>
      <c r="E582" s="1302"/>
      <c r="F582" s="1302"/>
      <c r="G582" s="1302"/>
      <c r="H582" s="1303"/>
      <c r="I582" s="223"/>
      <c r="J582" s="352" t="s">
        <v>202</v>
      </c>
      <c r="K582" s="353"/>
    </row>
    <row r="583" spans="1:11" ht="24.6">
      <c r="A583" s="1323"/>
      <c r="B583" s="354" t="s">
        <v>2</v>
      </c>
      <c r="C583" s="355" t="s">
        <v>5</v>
      </c>
      <c r="D583" s="356" t="s">
        <v>6</v>
      </c>
      <c r="E583" s="356" t="s">
        <v>7</v>
      </c>
      <c r="F583" s="356" t="s">
        <v>8</v>
      </c>
      <c r="G583" s="356" t="s">
        <v>9</v>
      </c>
      <c r="H583" s="356" t="s">
        <v>10</v>
      </c>
      <c r="I583" s="357" t="s">
        <v>11</v>
      </c>
      <c r="J583" s="358" t="s">
        <v>203</v>
      </c>
      <c r="K583" s="370" t="s">
        <v>204</v>
      </c>
    </row>
    <row r="584" spans="1:11" ht="24.6">
      <c r="A584" s="1323"/>
      <c r="B584" s="354" t="s">
        <v>4</v>
      </c>
      <c r="C584" s="354" t="s">
        <v>13</v>
      </c>
      <c r="D584" s="357" t="s">
        <v>51</v>
      </c>
      <c r="E584" s="357" t="s">
        <v>15</v>
      </c>
      <c r="F584" s="357" t="s">
        <v>16</v>
      </c>
      <c r="G584" s="357" t="s">
        <v>17</v>
      </c>
      <c r="H584" s="357" t="s">
        <v>18</v>
      </c>
      <c r="I584" s="357" t="s">
        <v>19</v>
      </c>
      <c r="J584" s="359"/>
      <c r="K584" s="359"/>
    </row>
    <row r="585" spans="1:11" ht="24.6">
      <c r="A585" s="1324"/>
      <c r="B585" s="235" t="s">
        <v>12</v>
      </c>
      <c r="C585" s="235" t="s">
        <v>12</v>
      </c>
      <c r="D585" s="221" t="s">
        <v>12</v>
      </c>
      <c r="E585" s="221" t="s">
        <v>12</v>
      </c>
      <c r="F585" s="221" t="s">
        <v>12</v>
      </c>
      <c r="G585" s="221" t="s">
        <v>12</v>
      </c>
      <c r="H585" s="221" t="s">
        <v>20</v>
      </c>
      <c r="I585" s="221" t="s">
        <v>12</v>
      </c>
      <c r="J585" s="362"/>
      <c r="K585" s="359"/>
    </row>
    <row r="586" spans="1:11" ht="24.6">
      <c r="A586" s="363" t="s">
        <v>52</v>
      </c>
      <c r="B586" s="235">
        <f>+B21</f>
        <v>0</v>
      </c>
      <c r="C586" s="235">
        <f t="shared" ref="C586:K586" si="92">+C21</f>
        <v>0</v>
      </c>
      <c r="D586" s="235">
        <f t="shared" si="92"/>
        <v>0</v>
      </c>
      <c r="E586" s="235">
        <f t="shared" si="92"/>
        <v>0</v>
      </c>
      <c r="F586" s="235">
        <f t="shared" si="92"/>
        <v>0</v>
      </c>
      <c r="G586" s="235">
        <f t="shared" si="92"/>
        <v>0</v>
      </c>
      <c r="H586" s="235">
        <f t="shared" si="92"/>
        <v>0</v>
      </c>
      <c r="I586" s="235">
        <f t="shared" si="92"/>
        <v>0</v>
      </c>
      <c r="J586" s="235">
        <f t="shared" si="92"/>
        <v>0</v>
      </c>
      <c r="K586" s="235">
        <f t="shared" si="92"/>
        <v>0</v>
      </c>
    </row>
    <row r="587" spans="1:11" ht="24.6">
      <c r="A587" s="363" t="s">
        <v>53</v>
      </c>
      <c r="B587" s="235"/>
      <c r="C587" s="235"/>
      <c r="D587" s="235"/>
      <c r="E587" s="235"/>
      <c r="F587" s="235"/>
      <c r="G587" s="235"/>
      <c r="H587" s="235"/>
      <c r="I587" s="235"/>
      <c r="J587" s="235"/>
      <c r="K587" s="229"/>
    </row>
    <row r="588" spans="1:11" ht="24.6">
      <c r="A588" s="363" t="s">
        <v>54</v>
      </c>
      <c r="B588" s="235"/>
      <c r="C588" s="235"/>
      <c r="D588" s="235"/>
      <c r="E588" s="235"/>
      <c r="F588" s="235"/>
      <c r="G588" s="235"/>
      <c r="H588" s="235"/>
      <c r="I588" s="235"/>
      <c r="J588" s="235"/>
      <c r="K588" s="229"/>
    </row>
    <row r="589" spans="1:11" ht="24.6">
      <c r="A589" s="363" t="s">
        <v>55</v>
      </c>
      <c r="B589" s="235"/>
      <c r="C589" s="235"/>
      <c r="D589" s="235"/>
      <c r="E589" s="235"/>
      <c r="F589" s="235"/>
      <c r="G589" s="235"/>
      <c r="H589" s="235"/>
      <c r="I589" s="235"/>
      <c r="J589" s="235"/>
      <c r="K589" s="229"/>
    </row>
    <row r="590" spans="1:11" ht="24.6">
      <c r="A590" s="363" t="s">
        <v>56</v>
      </c>
      <c r="B590" s="235"/>
      <c r="C590" s="235"/>
      <c r="D590" s="235"/>
      <c r="E590" s="235"/>
      <c r="F590" s="235"/>
      <c r="G590" s="235"/>
      <c r="H590" s="235"/>
      <c r="I590" s="235"/>
      <c r="J590" s="235"/>
      <c r="K590" s="229"/>
    </row>
    <row r="591" spans="1:11" ht="24.6">
      <c r="A591" s="363" t="s">
        <v>57</v>
      </c>
      <c r="B591" s="235"/>
      <c r="C591" s="235"/>
      <c r="D591" s="235"/>
      <c r="E591" s="235"/>
      <c r="F591" s="235"/>
      <c r="G591" s="235"/>
      <c r="H591" s="235"/>
      <c r="I591" s="235"/>
      <c r="J591" s="235"/>
      <c r="K591" s="229"/>
    </row>
    <row r="592" spans="1:11" ht="24.6">
      <c r="A592" s="363" t="s">
        <v>58</v>
      </c>
      <c r="B592" s="235"/>
      <c r="C592" s="235"/>
      <c r="D592" s="235"/>
      <c r="E592" s="235"/>
      <c r="F592" s="235"/>
      <c r="G592" s="235"/>
      <c r="H592" s="235"/>
      <c r="I592" s="235"/>
      <c r="J592" s="235"/>
      <c r="K592" s="229"/>
    </row>
    <row r="593" spans="1:11" ht="24.6">
      <c r="A593" s="363" t="s">
        <v>59</v>
      </c>
      <c r="B593" s="235"/>
      <c r="C593" s="235"/>
      <c r="D593" s="235"/>
      <c r="E593" s="235"/>
      <c r="F593" s="235"/>
      <c r="G593" s="235"/>
      <c r="H593" s="235"/>
      <c r="I593" s="235"/>
      <c r="J593" s="235"/>
      <c r="K593" s="229"/>
    </row>
    <row r="594" spans="1:11" ht="27.6" thickBot="1">
      <c r="A594" s="366" t="s">
        <v>32</v>
      </c>
      <c r="B594" s="367">
        <f t="shared" ref="B594:G594" si="93">SUM(B586:B593)</f>
        <v>0</v>
      </c>
      <c r="C594" s="367">
        <f t="shared" si="93"/>
        <v>0</v>
      </c>
      <c r="D594" s="367">
        <f t="shared" si="93"/>
        <v>0</v>
      </c>
      <c r="E594" s="367">
        <f t="shared" si="93"/>
        <v>0</v>
      </c>
      <c r="F594" s="367">
        <f t="shared" si="93"/>
        <v>0</v>
      </c>
      <c r="G594" s="367">
        <f t="shared" si="93"/>
        <v>0</v>
      </c>
      <c r="H594" s="367" t="e">
        <f>+K594/G594</f>
        <v>#DIV/0!</v>
      </c>
      <c r="I594" s="367">
        <f>SUM(I586:I593)</f>
        <v>0</v>
      </c>
      <c r="J594" s="368">
        <f>SUM(J586:J593)</f>
        <v>0</v>
      </c>
      <c r="K594" s="368">
        <f>SUM(K586:K593)</f>
        <v>0</v>
      </c>
    </row>
    <row r="606" spans="1:11" ht="24.6">
      <c r="A606" s="1304" t="s">
        <v>371</v>
      </c>
      <c r="B606" s="1304"/>
      <c r="C606" s="1304"/>
      <c r="D606" s="1304"/>
      <c r="E606" s="1304"/>
      <c r="F606" s="1304"/>
      <c r="G606" s="1304"/>
      <c r="H606" s="1304"/>
      <c r="I606" s="1304"/>
      <c r="J606" s="1304"/>
      <c r="K606" s="1304"/>
    </row>
    <row r="607" spans="1:11" ht="24.6">
      <c r="A607" s="1304" t="s">
        <v>304</v>
      </c>
      <c r="B607" s="1304"/>
      <c r="C607" s="1304"/>
      <c r="D607" s="1304"/>
      <c r="E607" s="1304"/>
      <c r="F607" s="1304"/>
      <c r="G607" s="1304"/>
      <c r="H607" s="1304"/>
      <c r="I607" s="1304"/>
      <c r="J607" s="1304"/>
      <c r="K607" s="1304"/>
    </row>
    <row r="608" spans="1:11" ht="24.6">
      <c r="A608" s="1306" t="s">
        <v>92</v>
      </c>
      <c r="B608" s="1306"/>
      <c r="C608" s="1306"/>
      <c r="D608" s="1306"/>
      <c r="E608" s="1306"/>
      <c r="F608" s="1306"/>
      <c r="G608" s="1306"/>
      <c r="H608" s="1306"/>
      <c r="I608" s="1306"/>
      <c r="J608" s="1306"/>
      <c r="K608" s="1306"/>
    </row>
    <row r="609" spans="1:11" ht="24.6">
      <c r="A609" s="1319" t="s">
        <v>304</v>
      </c>
      <c r="B609" s="223"/>
      <c r="C609" s="1301" t="s">
        <v>50</v>
      </c>
      <c r="D609" s="1302"/>
      <c r="E609" s="1302"/>
      <c r="F609" s="1302"/>
      <c r="G609" s="1302"/>
      <c r="H609" s="1303"/>
      <c r="I609" s="223"/>
      <c r="J609" s="352" t="s">
        <v>202</v>
      </c>
      <c r="K609" s="353"/>
    </row>
    <row r="610" spans="1:11" ht="24.6">
      <c r="A610" s="1320"/>
      <c r="B610" s="354" t="s">
        <v>2</v>
      </c>
      <c r="C610" s="355" t="s">
        <v>5</v>
      </c>
      <c r="D610" s="356" t="s">
        <v>6</v>
      </c>
      <c r="E610" s="356" t="s">
        <v>7</v>
      </c>
      <c r="F610" s="356" t="s">
        <v>8</v>
      </c>
      <c r="G610" s="356" t="s">
        <v>9</v>
      </c>
      <c r="H610" s="356" t="s">
        <v>10</v>
      </c>
      <c r="I610" s="357" t="s">
        <v>11</v>
      </c>
      <c r="J610" s="358" t="s">
        <v>203</v>
      </c>
      <c r="K610" s="370" t="s">
        <v>204</v>
      </c>
    </row>
    <row r="611" spans="1:11" ht="24.6">
      <c r="A611" s="1320"/>
      <c r="B611" s="354" t="s">
        <v>4</v>
      </c>
      <c r="C611" s="354" t="s">
        <v>13</v>
      </c>
      <c r="D611" s="357" t="s">
        <v>51</v>
      </c>
      <c r="E611" s="357" t="s">
        <v>15</v>
      </c>
      <c r="F611" s="357" t="s">
        <v>16</v>
      </c>
      <c r="G611" s="357" t="s">
        <v>17</v>
      </c>
      <c r="H611" s="357" t="s">
        <v>18</v>
      </c>
      <c r="I611" s="357" t="s">
        <v>19</v>
      </c>
      <c r="J611" s="359"/>
      <c r="K611" s="359"/>
    </row>
    <row r="612" spans="1:11" ht="24.6">
      <c r="A612" s="1321"/>
      <c r="B612" s="235" t="s">
        <v>12</v>
      </c>
      <c r="C612" s="235" t="s">
        <v>12</v>
      </c>
      <c r="D612" s="221" t="s">
        <v>12</v>
      </c>
      <c r="E612" s="221" t="s">
        <v>12</v>
      </c>
      <c r="F612" s="221" t="s">
        <v>12</v>
      </c>
      <c r="G612" s="221" t="s">
        <v>12</v>
      </c>
      <c r="H612" s="221" t="s">
        <v>20</v>
      </c>
      <c r="I612" s="221" t="s">
        <v>12</v>
      </c>
      <c r="J612" s="362"/>
      <c r="K612" s="359"/>
    </row>
    <row r="613" spans="1:11" ht="24.6">
      <c r="A613" s="363" t="s">
        <v>52</v>
      </c>
      <c r="B613" s="235"/>
      <c r="C613" s="235"/>
      <c r="D613" s="235"/>
      <c r="E613" s="235"/>
      <c r="F613" s="235"/>
      <c r="G613" s="235"/>
      <c r="H613" s="235"/>
      <c r="I613" s="235"/>
      <c r="J613" s="235"/>
      <c r="K613" s="229"/>
    </row>
    <row r="614" spans="1:11" ht="24.6">
      <c r="A614" s="363" t="s">
        <v>53</v>
      </c>
      <c r="B614" s="235">
        <f>+B46</f>
        <v>0</v>
      </c>
      <c r="C614" s="235">
        <f t="shared" ref="C614:J614" si="94">+C46</f>
        <v>0</v>
      </c>
      <c r="D614" s="235">
        <f t="shared" si="94"/>
        <v>0</v>
      </c>
      <c r="E614" s="235">
        <f t="shared" si="94"/>
        <v>0</v>
      </c>
      <c r="F614" s="235">
        <f t="shared" si="94"/>
        <v>0</v>
      </c>
      <c r="G614" s="235">
        <f t="shared" si="94"/>
        <v>0</v>
      </c>
      <c r="H614" s="235">
        <f t="shared" si="94"/>
        <v>0</v>
      </c>
      <c r="I614" s="235">
        <f t="shared" si="94"/>
        <v>0</v>
      </c>
      <c r="J614" s="235">
        <f t="shared" si="94"/>
        <v>0</v>
      </c>
      <c r="K614" s="229"/>
    </row>
    <row r="615" spans="1:11" ht="24.6">
      <c r="A615" s="363" t="s">
        <v>54</v>
      </c>
      <c r="B615" s="235"/>
      <c r="C615" s="235"/>
      <c r="D615" s="235"/>
      <c r="E615" s="235"/>
      <c r="F615" s="235"/>
      <c r="G615" s="235"/>
      <c r="H615" s="235"/>
      <c r="I615" s="235"/>
      <c r="J615" s="235"/>
      <c r="K615" s="229"/>
    </row>
    <row r="616" spans="1:11" ht="24.6">
      <c r="A616" s="363" t="s">
        <v>55</v>
      </c>
      <c r="B616" s="235"/>
      <c r="C616" s="235"/>
      <c r="D616" s="235"/>
      <c r="E616" s="235"/>
      <c r="F616" s="235"/>
      <c r="G616" s="235"/>
      <c r="H616" s="235"/>
      <c r="I616" s="235"/>
      <c r="J616" s="235"/>
      <c r="K616" s="229"/>
    </row>
    <row r="617" spans="1:11" ht="24.6">
      <c r="A617" s="363" t="s">
        <v>56</v>
      </c>
      <c r="B617" s="235"/>
      <c r="C617" s="235"/>
      <c r="D617" s="235"/>
      <c r="E617" s="235"/>
      <c r="F617" s="235"/>
      <c r="G617" s="235"/>
      <c r="H617" s="235"/>
      <c r="I617" s="235"/>
      <c r="J617" s="235"/>
      <c r="K617" s="229"/>
    </row>
    <row r="618" spans="1:11" ht="24.6">
      <c r="A618" s="363" t="s">
        <v>57</v>
      </c>
      <c r="B618" s="235"/>
      <c r="C618" s="235"/>
      <c r="D618" s="235"/>
      <c r="E618" s="235"/>
      <c r="F618" s="235"/>
      <c r="G618" s="235"/>
      <c r="H618" s="235"/>
      <c r="I618" s="235"/>
      <c r="J618" s="235"/>
      <c r="K618" s="229"/>
    </row>
    <row r="619" spans="1:11" ht="24.6">
      <c r="A619" s="363" t="s">
        <v>58</v>
      </c>
      <c r="B619" s="235"/>
      <c r="C619" s="235"/>
      <c r="D619" s="235"/>
      <c r="E619" s="235"/>
      <c r="F619" s="235"/>
      <c r="G619" s="235"/>
      <c r="H619" s="235"/>
      <c r="I619" s="235"/>
      <c r="J619" s="235"/>
      <c r="K619" s="229"/>
    </row>
    <row r="620" spans="1:11" ht="24.6">
      <c r="A620" s="363" t="s">
        <v>59</v>
      </c>
      <c r="B620" s="235"/>
      <c r="C620" s="235"/>
      <c r="D620" s="235"/>
      <c r="E620" s="235"/>
      <c r="F620" s="235"/>
      <c r="G620" s="235"/>
      <c r="H620" s="235"/>
      <c r="I620" s="235"/>
      <c r="J620" s="235"/>
      <c r="K620" s="229"/>
    </row>
    <row r="621" spans="1:11" ht="27.6" thickBot="1">
      <c r="A621" s="366" t="s">
        <v>32</v>
      </c>
      <c r="B621" s="367">
        <f t="shared" ref="B621:G621" si="95">SUM(B613:B620)</f>
        <v>0</v>
      </c>
      <c r="C621" s="367">
        <f t="shared" si="95"/>
        <v>0</v>
      </c>
      <c r="D621" s="367">
        <f t="shared" si="95"/>
        <v>0</v>
      </c>
      <c r="E621" s="367">
        <f t="shared" si="95"/>
        <v>0</v>
      </c>
      <c r="F621" s="367">
        <f t="shared" si="95"/>
        <v>0</v>
      </c>
      <c r="G621" s="367">
        <f t="shared" si="95"/>
        <v>0</v>
      </c>
      <c r="H621" s="367" t="e">
        <f>+K621/G621</f>
        <v>#DIV/0!</v>
      </c>
      <c r="I621" s="367">
        <f>SUM(I613:I620)</f>
        <v>0</v>
      </c>
      <c r="J621" s="368">
        <f>SUM(J613:J620)</f>
        <v>0</v>
      </c>
      <c r="K621" s="368">
        <f>SUM(K613:K620)</f>
        <v>0</v>
      </c>
    </row>
    <row r="635" spans="1:11" ht="24.6">
      <c r="A635" s="1304" t="s">
        <v>371</v>
      </c>
      <c r="B635" s="1304"/>
      <c r="C635" s="1304"/>
      <c r="D635" s="1304"/>
      <c r="E635" s="1304"/>
      <c r="F635" s="1304"/>
      <c r="G635" s="1304"/>
      <c r="H635" s="1304"/>
      <c r="I635" s="1304"/>
      <c r="J635" s="1304"/>
      <c r="K635" s="1304"/>
    </row>
    <row r="636" spans="1:11" ht="24.6">
      <c r="A636" s="1304" t="s">
        <v>316</v>
      </c>
      <c r="B636" s="1304"/>
      <c r="C636" s="1304"/>
      <c r="D636" s="1304"/>
      <c r="E636" s="1304"/>
      <c r="F636" s="1304"/>
      <c r="G636" s="1304"/>
      <c r="H636" s="1304"/>
      <c r="I636" s="1304"/>
      <c r="J636" s="1304"/>
      <c r="K636" s="1304"/>
    </row>
    <row r="637" spans="1:11" ht="24.6">
      <c r="A637" s="1306" t="s">
        <v>92</v>
      </c>
      <c r="B637" s="1306"/>
      <c r="C637" s="1306"/>
      <c r="D637" s="1306"/>
      <c r="E637" s="1306"/>
      <c r="F637" s="1306"/>
      <c r="G637" s="1306"/>
      <c r="H637" s="1306"/>
      <c r="I637" s="1306"/>
      <c r="J637" s="1306"/>
      <c r="K637" s="1306"/>
    </row>
    <row r="638" spans="1:11" ht="24.6">
      <c r="A638" s="1319" t="s">
        <v>316</v>
      </c>
      <c r="B638" s="223"/>
      <c r="C638" s="1301" t="s">
        <v>50</v>
      </c>
      <c r="D638" s="1302"/>
      <c r="E638" s="1302"/>
      <c r="F638" s="1302"/>
      <c r="G638" s="1302"/>
      <c r="H638" s="1303"/>
      <c r="I638" s="223"/>
      <c r="J638" s="352" t="s">
        <v>202</v>
      </c>
      <c r="K638" s="353"/>
    </row>
    <row r="639" spans="1:11" ht="24.6">
      <c r="A639" s="1320"/>
      <c r="B639" s="354" t="s">
        <v>2</v>
      </c>
      <c r="C639" s="355" t="s">
        <v>5</v>
      </c>
      <c r="D639" s="356" t="s">
        <v>6</v>
      </c>
      <c r="E639" s="356" t="s">
        <v>7</v>
      </c>
      <c r="F639" s="356" t="s">
        <v>8</v>
      </c>
      <c r="G639" s="356" t="s">
        <v>9</v>
      </c>
      <c r="H639" s="356" t="s">
        <v>10</v>
      </c>
      <c r="I639" s="357" t="s">
        <v>11</v>
      </c>
      <c r="J639" s="358" t="s">
        <v>203</v>
      </c>
      <c r="K639" s="370" t="s">
        <v>204</v>
      </c>
    </row>
    <row r="640" spans="1:11" ht="24.6">
      <c r="A640" s="1320"/>
      <c r="B640" s="354" t="s">
        <v>4</v>
      </c>
      <c r="C640" s="354" t="s">
        <v>13</v>
      </c>
      <c r="D640" s="357" t="s">
        <v>51</v>
      </c>
      <c r="E640" s="357" t="s">
        <v>15</v>
      </c>
      <c r="F640" s="357" t="s">
        <v>16</v>
      </c>
      <c r="G640" s="357" t="s">
        <v>17</v>
      </c>
      <c r="H640" s="357" t="s">
        <v>18</v>
      </c>
      <c r="I640" s="357" t="s">
        <v>19</v>
      </c>
      <c r="J640" s="359"/>
      <c r="K640" s="359"/>
    </row>
    <row r="641" spans="1:11" ht="24.6">
      <c r="A641" s="1321"/>
      <c r="B641" s="235" t="s">
        <v>12</v>
      </c>
      <c r="C641" s="235" t="s">
        <v>12</v>
      </c>
      <c r="D641" s="221" t="s">
        <v>12</v>
      </c>
      <c r="E641" s="221" t="s">
        <v>12</v>
      </c>
      <c r="F641" s="221" t="s">
        <v>12</v>
      </c>
      <c r="G641" s="221" t="s">
        <v>12</v>
      </c>
      <c r="H641" s="221" t="s">
        <v>20</v>
      </c>
      <c r="I641" s="221" t="s">
        <v>12</v>
      </c>
      <c r="J641" s="362"/>
      <c r="K641" s="359"/>
    </row>
    <row r="642" spans="1:11" ht="24.6">
      <c r="A642" s="363" t="s">
        <v>52</v>
      </c>
      <c r="B642" s="235"/>
      <c r="C642" s="235"/>
      <c r="D642" s="235"/>
      <c r="E642" s="235"/>
      <c r="F642" s="235"/>
      <c r="G642" s="235"/>
      <c r="H642" s="235"/>
      <c r="I642" s="235"/>
      <c r="J642" s="235"/>
      <c r="K642" s="229"/>
    </row>
    <row r="643" spans="1:11" ht="24.6">
      <c r="A643" s="363" t="s">
        <v>53</v>
      </c>
      <c r="B643" s="235"/>
      <c r="C643" s="235"/>
      <c r="D643" s="235"/>
      <c r="E643" s="235"/>
      <c r="F643" s="235"/>
      <c r="G643" s="235"/>
      <c r="H643" s="235"/>
      <c r="I643" s="235"/>
      <c r="J643" s="235"/>
      <c r="K643" s="229"/>
    </row>
    <row r="644" spans="1:11" ht="24.6">
      <c r="A644" s="363" t="s">
        <v>54</v>
      </c>
      <c r="B644" s="235"/>
      <c r="C644" s="235"/>
      <c r="D644" s="235"/>
      <c r="E644" s="235"/>
      <c r="F644" s="235"/>
      <c r="G644" s="235"/>
      <c r="H644" s="235"/>
      <c r="I644" s="235"/>
      <c r="J644" s="235"/>
      <c r="K644" s="229"/>
    </row>
    <row r="645" spans="1:11" ht="24.6">
      <c r="A645" s="363" t="s">
        <v>55</v>
      </c>
      <c r="B645" s="235"/>
      <c r="C645" s="235"/>
      <c r="D645" s="235"/>
      <c r="E645" s="235"/>
      <c r="F645" s="235"/>
      <c r="G645" s="235"/>
      <c r="H645" s="235"/>
      <c r="I645" s="235"/>
      <c r="J645" s="235"/>
      <c r="K645" s="229"/>
    </row>
    <row r="646" spans="1:11" ht="24.6">
      <c r="A646" s="363" t="s">
        <v>56</v>
      </c>
      <c r="B646" s="235"/>
      <c r="C646" s="235"/>
      <c r="D646" s="235"/>
      <c r="E646" s="235"/>
      <c r="F646" s="235"/>
      <c r="G646" s="235"/>
      <c r="H646" s="235"/>
      <c r="I646" s="235"/>
      <c r="J646" s="235"/>
      <c r="K646" s="229"/>
    </row>
    <row r="647" spans="1:11" ht="24.6">
      <c r="A647" s="363" t="s">
        <v>57</v>
      </c>
      <c r="B647" s="235"/>
      <c r="C647" s="235"/>
      <c r="D647" s="235"/>
      <c r="E647" s="235"/>
      <c r="F647" s="235"/>
      <c r="G647" s="235"/>
      <c r="H647" s="235"/>
      <c r="I647" s="235"/>
      <c r="J647" s="235"/>
      <c r="K647" s="229"/>
    </row>
    <row r="648" spans="1:11" ht="24.6">
      <c r="A648" s="363" t="s">
        <v>58</v>
      </c>
      <c r="B648" s="235">
        <f>+B165</f>
        <v>0</v>
      </c>
      <c r="C648" s="235">
        <f t="shared" ref="C648:K648" si="96">+C165</f>
        <v>0</v>
      </c>
      <c r="D648" s="235">
        <f t="shared" si="96"/>
        <v>0</v>
      </c>
      <c r="E648" s="235">
        <f t="shared" si="96"/>
        <v>0</v>
      </c>
      <c r="F648" s="235">
        <f t="shared" si="96"/>
        <v>0</v>
      </c>
      <c r="G648" s="235">
        <f t="shared" si="96"/>
        <v>0</v>
      </c>
      <c r="H648" s="235">
        <f t="shared" si="96"/>
        <v>0</v>
      </c>
      <c r="I648" s="235">
        <f t="shared" si="96"/>
        <v>0</v>
      </c>
      <c r="J648" s="235">
        <f t="shared" si="96"/>
        <v>0</v>
      </c>
      <c r="K648" s="235">
        <f t="shared" si="96"/>
        <v>0</v>
      </c>
    </row>
    <row r="649" spans="1:11" ht="24.6">
      <c r="A649" s="363" t="s">
        <v>59</v>
      </c>
      <c r="B649" s="235"/>
      <c r="C649" s="235"/>
      <c r="D649" s="235"/>
      <c r="E649" s="235"/>
      <c r="F649" s="235"/>
      <c r="G649" s="235"/>
      <c r="H649" s="235"/>
      <c r="I649" s="235"/>
      <c r="J649" s="235"/>
      <c r="K649" s="229"/>
    </row>
    <row r="650" spans="1:11" ht="27.6" thickBot="1">
      <c r="A650" s="366" t="s">
        <v>32</v>
      </c>
      <c r="B650" s="367">
        <f t="shared" ref="B650:G650" si="97">SUM(B642:B649)</f>
        <v>0</v>
      </c>
      <c r="C650" s="367">
        <f t="shared" si="97"/>
        <v>0</v>
      </c>
      <c r="D650" s="367">
        <f t="shared" si="97"/>
        <v>0</v>
      </c>
      <c r="E650" s="367">
        <f t="shared" si="97"/>
        <v>0</v>
      </c>
      <c r="F650" s="367">
        <f t="shared" si="97"/>
        <v>0</v>
      </c>
      <c r="G650" s="367">
        <f t="shared" si="97"/>
        <v>0</v>
      </c>
      <c r="H650" s="367" t="e">
        <f>+K650/G650</f>
        <v>#DIV/0!</v>
      </c>
      <c r="I650" s="367">
        <f>SUM(I642:I649)</f>
        <v>0</v>
      </c>
      <c r="J650" s="368">
        <f>SUM(J642:J649)</f>
        <v>0</v>
      </c>
      <c r="K650" s="368">
        <f>SUM(K642:K649)</f>
        <v>0</v>
      </c>
    </row>
    <row r="657" spans="1:11" ht="24.6">
      <c r="A657" s="1304" t="s">
        <v>371</v>
      </c>
      <c r="B657" s="1304"/>
      <c r="C657" s="1304"/>
      <c r="D657" s="1304"/>
      <c r="E657" s="1304"/>
      <c r="F657" s="1304"/>
      <c r="G657" s="1304"/>
      <c r="H657" s="1304"/>
      <c r="I657" s="1304"/>
      <c r="J657" s="1304"/>
      <c r="K657" s="1304"/>
    </row>
    <row r="658" spans="1:11" ht="24.6">
      <c r="A658" s="1304" t="s">
        <v>327</v>
      </c>
      <c r="B658" s="1304"/>
      <c r="C658" s="1304"/>
      <c r="D658" s="1304"/>
      <c r="E658" s="1304"/>
      <c r="F658" s="1304"/>
      <c r="G658" s="1304"/>
      <c r="H658" s="1304"/>
      <c r="I658" s="1304"/>
      <c r="J658" s="1304"/>
      <c r="K658" s="1304"/>
    </row>
    <row r="659" spans="1:11" ht="24.6">
      <c r="A659" s="1306" t="s">
        <v>92</v>
      </c>
      <c r="B659" s="1306"/>
      <c r="C659" s="1306"/>
      <c r="D659" s="1306"/>
      <c r="E659" s="1306"/>
      <c r="F659" s="1306"/>
      <c r="G659" s="1306"/>
      <c r="H659" s="1306"/>
      <c r="I659" s="1306"/>
      <c r="J659" s="1306"/>
      <c r="K659" s="1306"/>
    </row>
    <row r="660" spans="1:11" ht="24.6">
      <c r="A660" s="1319" t="s">
        <v>327</v>
      </c>
      <c r="B660" s="223"/>
      <c r="C660" s="1301" t="s">
        <v>50</v>
      </c>
      <c r="D660" s="1302"/>
      <c r="E660" s="1302"/>
      <c r="F660" s="1302"/>
      <c r="G660" s="1302"/>
      <c r="H660" s="1303"/>
      <c r="I660" s="223"/>
      <c r="J660" s="352" t="s">
        <v>202</v>
      </c>
      <c r="K660" s="353"/>
    </row>
    <row r="661" spans="1:11" ht="24.6">
      <c r="A661" s="1320"/>
      <c r="B661" s="354" t="s">
        <v>2</v>
      </c>
      <c r="C661" s="355" t="s">
        <v>5</v>
      </c>
      <c r="D661" s="356" t="s">
        <v>6</v>
      </c>
      <c r="E661" s="356" t="s">
        <v>7</v>
      </c>
      <c r="F661" s="356" t="s">
        <v>8</v>
      </c>
      <c r="G661" s="356" t="s">
        <v>9</v>
      </c>
      <c r="H661" s="356" t="s">
        <v>10</v>
      </c>
      <c r="I661" s="357" t="s">
        <v>11</v>
      </c>
      <c r="J661" s="358" t="s">
        <v>203</v>
      </c>
      <c r="K661" s="370" t="s">
        <v>204</v>
      </c>
    </row>
    <row r="662" spans="1:11" ht="24.6">
      <c r="A662" s="1320"/>
      <c r="B662" s="354" t="s">
        <v>4</v>
      </c>
      <c r="C662" s="354" t="s">
        <v>13</v>
      </c>
      <c r="D662" s="357" t="s">
        <v>51</v>
      </c>
      <c r="E662" s="357" t="s">
        <v>15</v>
      </c>
      <c r="F662" s="357" t="s">
        <v>16</v>
      </c>
      <c r="G662" s="357" t="s">
        <v>17</v>
      </c>
      <c r="H662" s="357" t="s">
        <v>18</v>
      </c>
      <c r="I662" s="357" t="s">
        <v>19</v>
      </c>
      <c r="J662" s="359"/>
      <c r="K662" s="359"/>
    </row>
    <row r="663" spans="1:11" ht="24.6">
      <c r="A663" s="1321"/>
      <c r="B663" s="235" t="s">
        <v>12</v>
      </c>
      <c r="C663" s="235" t="s">
        <v>12</v>
      </c>
      <c r="D663" s="221" t="s">
        <v>12</v>
      </c>
      <c r="E663" s="221" t="s">
        <v>12</v>
      </c>
      <c r="F663" s="221" t="s">
        <v>12</v>
      </c>
      <c r="G663" s="221" t="s">
        <v>12</v>
      </c>
      <c r="H663" s="221" t="s">
        <v>20</v>
      </c>
      <c r="I663" s="221" t="s">
        <v>12</v>
      </c>
      <c r="J663" s="362"/>
      <c r="K663" s="359"/>
    </row>
    <row r="664" spans="1:11" ht="24.6">
      <c r="A664" s="363" t="s">
        <v>52</v>
      </c>
      <c r="B664" s="425">
        <f>+B22</f>
        <v>0</v>
      </c>
      <c r="C664" s="425">
        <f t="shared" ref="C664:J664" si="98">+C22</f>
        <v>0</v>
      </c>
      <c r="D664" s="235">
        <f t="shared" si="98"/>
        <v>0</v>
      </c>
      <c r="E664" s="235">
        <f t="shared" si="98"/>
        <v>0</v>
      </c>
      <c r="F664" s="235">
        <f t="shared" si="98"/>
        <v>0</v>
      </c>
      <c r="G664" s="425">
        <f t="shared" si="98"/>
        <v>0</v>
      </c>
      <c r="H664" s="235">
        <f t="shared" si="98"/>
        <v>0</v>
      </c>
      <c r="I664" s="425">
        <f t="shared" si="98"/>
        <v>0</v>
      </c>
      <c r="J664" s="235">
        <f t="shared" si="98"/>
        <v>0</v>
      </c>
      <c r="K664" s="466">
        <f>+G664*H664</f>
        <v>0</v>
      </c>
    </row>
    <row r="665" spans="1:11" ht="24.6">
      <c r="A665" s="363" t="s">
        <v>53</v>
      </c>
      <c r="B665" s="425">
        <f>+B47</f>
        <v>0</v>
      </c>
      <c r="C665" s="425">
        <f t="shared" ref="C665:J665" si="99">+C47</f>
        <v>0</v>
      </c>
      <c r="D665" s="235">
        <f t="shared" si="99"/>
        <v>0</v>
      </c>
      <c r="E665" s="235">
        <f t="shared" si="99"/>
        <v>0</v>
      </c>
      <c r="F665" s="235">
        <f t="shared" si="99"/>
        <v>0</v>
      </c>
      <c r="G665" s="425">
        <f t="shared" si="99"/>
        <v>0</v>
      </c>
      <c r="H665" s="235">
        <f t="shared" si="99"/>
        <v>0</v>
      </c>
      <c r="I665" s="425">
        <f t="shared" si="99"/>
        <v>0</v>
      </c>
      <c r="J665" s="235">
        <f t="shared" si="99"/>
        <v>0</v>
      </c>
      <c r="K665" s="466">
        <f t="shared" ref="K665:K671" si="100">+G665*H665</f>
        <v>0</v>
      </c>
    </row>
    <row r="666" spans="1:11" ht="24.6">
      <c r="A666" s="363" t="s">
        <v>54</v>
      </c>
      <c r="B666" s="425">
        <f>+B72</f>
        <v>0</v>
      </c>
      <c r="C666" s="425">
        <f t="shared" ref="C666:J666" si="101">+C72</f>
        <v>0</v>
      </c>
      <c r="D666" s="235">
        <f t="shared" si="101"/>
        <v>0</v>
      </c>
      <c r="E666" s="235">
        <f t="shared" si="101"/>
        <v>0</v>
      </c>
      <c r="F666" s="235">
        <f t="shared" si="101"/>
        <v>0</v>
      </c>
      <c r="G666" s="425">
        <f t="shared" si="101"/>
        <v>0</v>
      </c>
      <c r="H666" s="235">
        <f t="shared" si="101"/>
        <v>0</v>
      </c>
      <c r="I666" s="425">
        <f t="shared" si="101"/>
        <v>0</v>
      </c>
      <c r="J666" s="235">
        <f t="shared" si="101"/>
        <v>0</v>
      </c>
      <c r="K666" s="466">
        <f t="shared" si="100"/>
        <v>0</v>
      </c>
    </row>
    <row r="667" spans="1:11" ht="24.6">
      <c r="A667" s="363" t="s">
        <v>55</v>
      </c>
      <c r="B667" s="425">
        <f>+B95</f>
        <v>0</v>
      </c>
      <c r="C667" s="425">
        <f t="shared" ref="C667:J667" si="102">+C95</f>
        <v>0</v>
      </c>
      <c r="D667" s="235">
        <f t="shared" si="102"/>
        <v>0</v>
      </c>
      <c r="E667" s="235">
        <f t="shared" si="102"/>
        <v>0</v>
      </c>
      <c r="F667" s="235">
        <f t="shared" si="102"/>
        <v>0</v>
      </c>
      <c r="G667" s="425">
        <f t="shared" si="102"/>
        <v>0</v>
      </c>
      <c r="H667" s="235">
        <f t="shared" si="102"/>
        <v>0</v>
      </c>
      <c r="I667" s="425">
        <f t="shared" si="102"/>
        <v>0</v>
      </c>
      <c r="J667" s="235">
        <f t="shared" si="102"/>
        <v>0</v>
      </c>
      <c r="K667" s="466">
        <f t="shared" si="100"/>
        <v>0</v>
      </c>
    </row>
    <row r="668" spans="1:11" ht="24.6">
      <c r="A668" s="363" t="s">
        <v>56</v>
      </c>
      <c r="B668" s="425">
        <f>+B118</f>
        <v>0</v>
      </c>
      <c r="C668" s="425">
        <f t="shared" ref="C668:J668" si="103">+C118</f>
        <v>0</v>
      </c>
      <c r="D668" s="235">
        <f t="shared" si="103"/>
        <v>0</v>
      </c>
      <c r="E668" s="235">
        <f t="shared" si="103"/>
        <v>0</v>
      </c>
      <c r="F668" s="235">
        <f t="shared" si="103"/>
        <v>0</v>
      </c>
      <c r="G668" s="425">
        <f t="shared" si="103"/>
        <v>0</v>
      </c>
      <c r="H668" s="235">
        <f t="shared" si="103"/>
        <v>0</v>
      </c>
      <c r="I668" s="425">
        <f t="shared" si="103"/>
        <v>0</v>
      </c>
      <c r="J668" s="235">
        <f t="shared" si="103"/>
        <v>0</v>
      </c>
      <c r="K668" s="466">
        <f t="shared" si="100"/>
        <v>0</v>
      </c>
    </row>
    <row r="669" spans="1:11" ht="24.6">
      <c r="A669" s="363" t="s">
        <v>57</v>
      </c>
      <c r="B669" s="425">
        <f>+B142</f>
        <v>0</v>
      </c>
      <c r="C669" s="425">
        <f t="shared" ref="C669:J669" si="104">+C142</f>
        <v>0</v>
      </c>
      <c r="D669" s="235">
        <f t="shared" si="104"/>
        <v>0</v>
      </c>
      <c r="E669" s="235">
        <f t="shared" si="104"/>
        <v>0</v>
      </c>
      <c r="F669" s="235">
        <f t="shared" si="104"/>
        <v>0</v>
      </c>
      <c r="G669" s="425">
        <f t="shared" si="104"/>
        <v>0</v>
      </c>
      <c r="H669" s="235">
        <f t="shared" si="104"/>
        <v>0</v>
      </c>
      <c r="I669" s="425">
        <f t="shared" si="104"/>
        <v>0</v>
      </c>
      <c r="J669" s="235">
        <f t="shared" si="104"/>
        <v>0</v>
      </c>
      <c r="K669" s="466">
        <f t="shared" si="100"/>
        <v>0</v>
      </c>
    </row>
    <row r="670" spans="1:11" ht="24.6">
      <c r="A670" s="363" t="s">
        <v>58</v>
      </c>
      <c r="B670" s="425">
        <f>+B166</f>
        <v>0</v>
      </c>
      <c r="C670" s="425">
        <f t="shared" ref="C670:J670" si="105">+C166</f>
        <v>0</v>
      </c>
      <c r="D670" s="235">
        <f t="shared" si="105"/>
        <v>0</v>
      </c>
      <c r="E670" s="235">
        <f t="shared" si="105"/>
        <v>0</v>
      </c>
      <c r="F670" s="235">
        <f t="shared" si="105"/>
        <v>0</v>
      </c>
      <c r="G670" s="425">
        <f t="shared" si="105"/>
        <v>0</v>
      </c>
      <c r="H670" s="235">
        <f t="shared" si="105"/>
        <v>0</v>
      </c>
      <c r="I670" s="425">
        <f t="shared" si="105"/>
        <v>0</v>
      </c>
      <c r="J670" s="235">
        <f t="shared" si="105"/>
        <v>0</v>
      </c>
      <c r="K670" s="466">
        <f t="shared" si="100"/>
        <v>0</v>
      </c>
    </row>
    <row r="671" spans="1:11" ht="24.6">
      <c r="A671" s="363" t="s">
        <v>59</v>
      </c>
      <c r="B671" s="425">
        <f>+B190</f>
        <v>0</v>
      </c>
      <c r="C671" s="425">
        <f t="shared" ref="C671:J671" si="106">+C190</f>
        <v>0</v>
      </c>
      <c r="D671" s="235">
        <f t="shared" si="106"/>
        <v>0</v>
      </c>
      <c r="E671" s="235">
        <f t="shared" si="106"/>
        <v>0</v>
      </c>
      <c r="F671" s="235">
        <f t="shared" si="106"/>
        <v>0</v>
      </c>
      <c r="G671" s="425">
        <f t="shared" si="106"/>
        <v>0</v>
      </c>
      <c r="H671" s="235">
        <f t="shared" si="106"/>
        <v>0</v>
      </c>
      <c r="I671" s="425">
        <f t="shared" si="106"/>
        <v>0</v>
      </c>
      <c r="J671" s="235">
        <f t="shared" si="106"/>
        <v>0</v>
      </c>
      <c r="K671" s="466">
        <f t="shared" si="100"/>
        <v>0</v>
      </c>
    </row>
    <row r="672" spans="1:11" ht="27.6" thickBot="1">
      <c r="A672" s="366" t="s">
        <v>32</v>
      </c>
      <c r="B672" s="367">
        <f t="shared" ref="B672:G672" si="107">SUM(B664:B671)</f>
        <v>0</v>
      </c>
      <c r="C672" s="367">
        <f t="shared" si="107"/>
        <v>0</v>
      </c>
      <c r="D672" s="367">
        <f t="shared" si="107"/>
        <v>0</v>
      </c>
      <c r="E672" s="367">
        <f t="shared" si="107"/>
        <v>0</v>
      </c>
      <c r="F672" s="367">
        <f t="shared" si="107"/>
        <v>0</v>
      </c>
      <c r="G672" s="367">
        <f t="shared" si="107"/>
        <v>0</v>
      </c>
      <c r="H672" s="367" t="e">
        <f>+K672/G672</f>
        <v>#DIV/0!</v>
      </c>
      <c r="I672" s="367">
        <f>SUM(I664:I671)</f>
        <v>0</v>
      </c>
      <c r="J672" s="368">
        <f>SUM(J664:J671)</f>
        <v>0</v>
      </c>
      <c r="K672" s="368">
        <f>SUM(K664:K671)</f>
        <v>0</v>
      </c>
    </row>
  </sheetData>
  <mergeCells count="112">
    <mergeCell ref="A657:K657"/>
    <mergeCell ref="A658:K658"/>
    <mergeCell ref="A659:K659"/>
    <mergeCell ref="A660:A663"/>
    <mergeCell ref="C660:H660"/>
    <mergeCell ref="A635:K635"/>
    <mergeCell ref="A636:K636"/>
    <mergeCell ref="A637:K637"/>
    <mergeCell ref="A638:A641"/>
    <mergeCell ref="C638:H638"/>
    <mergeCell ref="A607:K607"/>
    <mergeCell ref="A608:K608"/>
    <mergeCell ref="A609:A612"/>
    <mergeCell ref="C609:H609"/>
    <mergeCell ref="A579:K579"/>
    <mergeCell ref="A580:K580"/>
    <mergeCell ref="A581:K581"/>
    <mergeCell ref="A582:A585"/>
    <mergeCell ref="C582:H582"/>
    <mergeCell ref="A606:K606"/>
    <mergeCell ref="A553:K553"/>
    <mergeCell ref="A554:A557"/>
    <mergeCell ref="C554:H554"/>
    <mergeCell ref="A526:K526"/>
    <mergeCell ref="A527:K527"/>
    <mergeCell ref="A528:K528"/>
    <mergeCell ref="A529:A532"/>
    <mergeCell ref="C529:H529"/>
    <mergeCell ref="A551:K551"/>
    <mergeCell ref="A552:K552"/>
    <mergeCell ref="A501:K501"/>
    <mergeCell ref="A502:K502"/>
    <mergeCell ref="A503:A506"/>
    <mergeCell ref="C503:H503"/>
    <mergeCell ref="A292:K292"/>
    <mergeCell ref="A293:K293"/>
    <mergeCell ref="A324:A327"/>
    <mergeCell ref="C324:H324"/>
    <mergeCell ref="C294:H294"/>
    <mergeCell ref="A481:A484"/>
    <mergeCell ref="A321:K321"/>
    <mergeCell ref="A322:K322"/>
    <mergeCell ref="A323:K323"/>
    <mergeCell ref="A500:K500"/>
    <mergeCell ref="A387:K387"/>
    <mergeCell ref="A388:K388"/>
    <mergeCell ref="A450:A453"/>
    <mergeCell ref="C450:H450"/>
    <mergeCell ref="C420:H420"/>
    <mergeCell ref="A389:K389"/>
    <mergeCell ref="A390:A393"/>
    <mergeCell ref="A27:I27"/>
    <mergeCell ref="C28:H28"/>
    <mergeCell ref="A77:I77"/>
    <mergeCell ref="C78:H78"/>
    <mergeCell ref="A50:I50"/>
    <mergeCell ref="A51:I51"/>
    <mergeCell ref="A1:I1"/>
    <mergeCell ref="A2:I2"/>
    <mergeCell ref="A3:I3"/>
    <mergeCell ref="C4:H4"/>
    <mergeCell ref="A75:I75"/>
    <mergeCell ref="A76:I76"/>
    <mergeCell ref="A52:I52"/>
    <mergeCell ref="C53:H53"/>
    <mergeCell ref="A25:I25"/>
    <mergeCell ref="A26:I26"/>
    <mergeCell ref="A123:I123"/>
    <mergeCell ref="C124:H124"/>
    <mergeCell ref="A98:I98"/>
    <mergeCell ref="A99:I99"/>
    <mergeCell ref="A100:I100"/>
    <mergeCell ref="C101:H101"/>
    <mergeCell ref="A121:I121"/>
    <mergeCell ref="A122:I122"/>
    <mergeCell ref="A196:K196"/>
    <mergeCell ref="A197:A200"/>
    <mergeCell ref="A145:I145"/>
    <mergeCell ref="A146:I146"/>
    <mergeCell ref="A147:I147"/>
    <mergeCell ref="C148:H148"/>
    <mergeCell ref="A169:I169"/>
    <mergeCell ref="A170:I170"/>
    <mergeCell ref="A171:I171"/>
    <mergeCell ref="C172:H172"/>
    <mergeCell ref="A194:K194"/>
    <mergeCell ref="A195:K195"/>
    <mergeCell ref="C197:H197"/>
    <mergeCell ref="C261:H261"/>
    <mergeCell ref="A291:K291"/>
    <mergeCell ref="A258:K258"/>
    <mergeCell ref="A259:K259"/>
    <mergeCell ref="C481:H481"/>
    <mergeCell ref="A447:K447"/>
    <mergeCell ref="A448:K448"/>
    <mergeCell ref="A449:K449"/>
    <mergeCell ref="C390:H390"/>
    <mergeCell ref="A417:K417"/>
    <mergeCell ref="A418:K418"/>
    <mergeCell ref="A419:K419"/>
    <mergeCell ref="A260:K260"/>
    <mergeCell ref="A261:A264"/>
    <mergeCell ref="A478:K478"/>
    <mergeCell ref="A479:K479"/>
    <mergeCell ref="A420:A423"/>
    <mergeCell ref="A294:A297"/>
    <mergeCell ref="A349:K349"/>
    <mergeCell ref="A350:K350"/>
    <mergeCell ref="A351:K351"/>
    <mergeCell ref="A352:A355"/>
    <mergeCell ref="C352:H352"/>
    <mergeCell ref="A480:K480"/>
  </mergeCells>
  <phoneticPr fontId="8" type="noConversion"/>
  <pageMargins left="0.15748031496062992" right="0.15748031496062992" top="0.39370078740157483" bottom="0.39370078740157483" header="0.51181102362204722" footer="0.51181102362204722"/>
  <pageSetup paperSize="9" orientation="landscape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745"/>
  <sheetViews>
    <sheetView topLeftCell="A724" zoomScale="80" zoomScaleNormal="80" workbookViewId="0">
      <selection activeCell="J734" sqref="J734"/>
    </sheetView>
  </sheetViews>
  <sheetFormatPr defaultRowHeight="13.2"/>
  <cols>
    <col min="1" max="1" width="20.88671875" customWidth="1"/>
    <col min="2" max="2" width="13.44140625" customWidth="1"/>
    <col min="3" max="3" width="14.109375" bestFit="1" customWidth="1"/>
    <col min="4" max="4" width="10.6640625" bestFit="1" customWidth="1"/>
    <col min="5" max="5" width="15.33203125" bestFit="1" customWidth="1"/>
    <col min="6" max="6" width="13.109375" bestFit="1" customWidth="1"/>
    <col min="7" max="7" width="12.33203125" bestFit="1" customWidth="1"/>
    <col min="8" max="8" width="12.88671875" bestFit="1" customWidth="1"/>
    <col min="9" max="9" width="13.44140625" customWidth="1"/>
    <col min="10" max="10" width="13.6640625" customWidth="1"/>
    <col min="11" max="11" width="15.5546875" customWidth="1"/>
  </cols>
  <sheetData>
    <row r="1" spans="1:11" ht="23.4">
      <c r="A1" s="1351" t="s">
        <v>370</v>
      </c>
      <c r="B1" s="1351"/>
      <c r="C1" s="1351"/>
      <c r="D1" s="1351"/>
      <c r="E1" s="1351"/>
      <c r="F1" s="1351"/>
      <c r="G1" s="1351"/>
      <c r="H1" s="1351"/>
      <c r="I1" s="1351"/>
    </row>
    <row r="2" spans="1:11" ht="23.4">
      <c r="A2" s="1351" t="s">
        <v>374</v>
      </c>
      <c r="B2" s="1351"/>
      <c r="C2" s="1351"/>
      <c r="D2" s="1351"/>
      <c r="E2" s="1351"/>
      <c r="F2" s="1351"/>
      <c r="G2" s="1351"/>
      <c r="H2" s="1351"/>
      <c r="I2" s="1351"/>
    </row>
    <row r="3" spans="1:11" ht="23.4">
      <c r="A3" s="1336" t="s">
        <v>93</v>
      </c>
      <c r="B3" s="1336"/>
      <c r="C3" s="1336"/>
      <c r="D3" s="1336"/>
      <c r="E3" s="1336"/>
      <c r="F3" s="1336"/>
      <c r="G3" s="1336"/>
      <c r="H3" s="1336"/>
      <c r="I3" s="1336"/>
    </row>
    <row r="4" spans="1:11" ht="23.4">
      <c r="A4" s="1" t="s">
        <v>1</v>
      </c>
      <c r="B4" s="1" t="s">
        <v>2</v>
      </c>
      <c r="C4" s="1333" t="s">
        <v>3</v>
      </c>
      <c r="D4" s="1334"/>
      <c r="E4" s="1334"/>
      <c r="F4" s="1334"/>
      <c r="G4" s="1334"/>
      <c r="H4" s="1335"/>
      <c r="I4" s="2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4">
      <c r="A8" s="7" t="s">
        <v>21</v>
      </c>
      <c r="B8" s="8">
        <f>ช่องคีย์!B55</f>
        <v>0</v>
      </c>
      <c r="C8" s="8">
        <f>ช่องคีย์!C55</f>
        <v>0</v>
      </c>
      <c r="D8" s="8">
        <f>ช่องคีย์!D55</f>
        <v>0</v>
      </c>
      <c r="E8" s="8">
        <f>ช่องคีย์!E55</f>
        <v>0</v>
      </c>
      <c r="F8" s="8">
        <f>ช่องคีย์!F55</f>
        <v>0</v>
      </c>
      <c r="G8" s="8">
        <f>ช่องคีย์!G55</f>
        <v>0</v>
      </c>
      <c r="H8" s="8">
        <f>ช่องคีย์!H55</f>
        <v>574</v>
      </c>
      <c r="I8" s="8">
        <f>ช่องคีย์!I55</f>
        <v>0</v>
      </c>
      <c r="J8" s="8">
        <f>ช่องคีย์!J55</f>
        <v>0</v>
      </c>
      <c r="K8" s="12">
        <f t="shared" ref="K8:K18" si="0">+G8*H8</f>
        <v>0</v>
      </c>
    </row>
    <row r="9" spans="1:11" ht="23.4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12"/>
    </row>
    <row r="10" spans="1:11" ht="23.4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12"/>
    </row>
    <row r="11" spans="1:11" ht="23.4">
      <c r="A11" s="7" t="s">
        <v>22</v>
      </c>
      <c r="B11" s="8">
        <f>ช่องคีย์!L55</f>
        <v>776</v>
      </c>
      <c r="C11" s="8">
        <f>ช่องคีย์!M55</f>
        <v>261</v>
      </c>
      <c r="D11" s="8">
        <f>ช่องคีย์!N55</f>
        <v>0</v>
      </c>
      <c r="E11" s="8">
        <f>ช่องคีย์!O55</f>
        <v>0</v>
      </c>
      <c r="F11" s="8">
        <f>ช่องคีย์!P55</f>
        <v>0</v>
      </c>
      <c r="G11" s="8">
        <f>ช่องคีย์!Q55</f>
        <v>0</v>
      </c>
      <c r="H11" s="8">
        <f>ช่องคีย์!R55</f>
        <v>0</v>
      </c>
      <c r="I11" s="8">
        <f>ช่องคีย์!S55</f>
        <v>1037</v>
      </c>
      <c r="J11" s="8">
        <f>ช่องคีย์!T55</f>
        <v>141</v>
      </c>
      <c r="K11" s="9">
        <f t="shared" si="0"/>
        <v>0</v>
      </c>
    </row>
    <row r="12" spans="1:11" ht="23.4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9"/>
    </row>
    <row r="13" spans="1:11" ht="23.4">
      <c r="A13" s="7" t="s">
        <v>23</v>
      </c>
      <c r="B13" s="8">
        <f>ช่องคีย์!AF55</f>
        <v>0</v>
      </c>
      <c r="C13" s="8">
        <f>ช่องคีย์!AG55</f>
        <v>0</v>
      </c>
      <c r="D13" s="8">
        <f>ช่องคีย์!AH55</f>
        <v>0</v>
      </c>
      <c r="E13" s="8">
        <f>ช่องคีย์!AI55</f>
        <v>0</v>
      </c>
      <c r="F13" s="8">
        <f>ช่องคีย์!AJ55</f>
        <v>0</v>
      </c>
      <c r="G13" s="8">
        <f>ช่องคีย์!AK55</f>
        <v>0</v>
      </c>
      <c r="H13" s="8">
        <f>ช่องคีย์!AL55</f>
        <v>587</v>
      </c>
      <c r="I13" s="8">
        <f>ช่องคีย์!AM55</f>
        <v>0</v>
      </c>
      <c r="J13" s="8">
        <f>ช่องคีย์!AN55</f>
        <v>1</v>
      </c>
      <c r="K13" s="9">
        <f t="shared" si="0"/>
        <v>0</v>
      </c>
    </row>
    <row r="14" spans="1:11" ht="23.4">
      <c r="A14" s="7" t="s">
        <v>188</v>
      </c>
      <c r="B14" s="8">
        <f>ช่องคีย์!AP55</f>
        <v>0</v>
      </c>
      <c r="C14" s="8">
        <f>ช่องคีย์!AQ55</f>
        <v>0</v>
      </c>
      <c r="D14" s="8">
        <f>ช่องคีย์!AR55</f>
        <v>0</v>
      </c>
      <c r="E14" s="8">
        <f>ช่องคีย์!AS55</f>
        <v>0</v>
      </c>
      <c r="F14" s="8">
        <f>ช่องคีย์!AT55</f>
        <v>0</v>
      </c>
      <c r="G14" s="8">
        <f>ช่องคีย์!AU55</f>
        <v>0</v>
      </c>
      <c r="H14" s="8">
        <f>ช่องคีย์!AV55</f>
        <v>0</v>
      </c>
      <c r="I14" s="8">
        <f>ช่องคีย์!AW55</f>
        <v>0</v>
      </c>
      <c r="J14" s="8">
        <f>ช่องคีย์!AX55</f>
        <v>0</v>
      </c>
      <c r="K14" s="9">
        <f t="shared" si="0"/>
        <v>0</v>
      </c>
    </row>
    <row r="15" spans="1:11" ht="23.4">
      <c r="A15" s="7" t="s">
        <v>244</v>
      </c>
      <c r="B15" s="8">
        <f>ช่องคีย์!V55</f>
        <v>0</v>
      </c>
      <c r="C15" s="8">
        <f>ช่องคีย์!W55</f>
        <v>0</v>
      </c>
      <c r="D15" s="8">
        <f>ช่องคีย์!X55</f>
        <v>0</v>
      </c>
      <c r="E15" s="8">
        <f>ช่องคีย์!Y55</f>
        <v>0</v>
      </c>
      <c r="F15" s="8">
        <f>ช่องคีย์!Z55</f>
        <v>0</v>
      </c>
      <c r="G15" s="8">
        <f>ช่องคีย์!AA55</f>
        <v>0</v>
      </c>
      <c r="H15" s="8">
        <f>ช่องคีย์!AB55</f>
        <v>0</v>
      </c>
      <c r="I15" s="8">
        <f>ช่องคีย์!AC55</f>
        <v>0</v>
      </c>
      <c r="J15" s="8">
        <f>ช่องคีย์!AD55</f>
        <v>0</v>
      </c>
      <c r="K15" s="9">
        <f t="shared" si="0"/>
        <v>0</v>
      </c>
    </row>
    <row r="16" spans="1:11" ht="23.4">
      <c r="A16" s="7" t="s">
        <v>246</v>
      </c>
      <c r="B16" s="8">
        <f>ช่องคีย์!CI55</f>
        <v>0</v>
      </c>
      <c r="C16" s="8">
        <f>ช่องคีย์!CJ55</f>
        <v>0</v>
      </c>
      <c r="D16" s="8">
        <f>ช่องคีย์!CK55</f>
        <v>0</v>
      </c>
      <c r="E16" s="8">
        <f>ช่องคีย์!CL55</f>
        <v>0</v>
      </c>
      <c r="F16" s="8">
        <f>ช่องคีย์!CM55</f>
        <v>0</v>
      </c>
      <c r="G16" s="8">
        <f>ช่องคีย์!CN55</f>
        <v>0</v>
      </c>
      <c r="H16" s="8">
        <f>ช่องคีย์!CO55</f>
        <v>0</v>
      </c>
      <c r="I16" s="8">
        <f>ช่องคีย์!CP55</f>
        <v>0</v>
      </c>
      <c r="J16" s="8">
        <f>ช่องคีย์!CQ55</f>
        <v>0</v>
      </c>
      <c r="K16" s="9"/>
    </row>
    <row r="17" spans="1:11" ht="23.4">
      <c r="A17" s="7" t="s">
        <v>27</v>
      </c>
      <c r="B17" s="8">
        <f>ช่องคีย์!AZ55</f>
        <v>8</v>
      </c>
      <c r="C17" s="8">
        <f>ช่องคีย์!BA55</f>
        <v>0</v>
      </c>
      <c r="D17" s="8">
        <f>ช่องคีย์!BB55</f>
        <v>0</v>
      </c>
      <c r="E17" s="8">
        <f>ช่องคีย์!BC55</f>
        <v>0</v>
      </c>
      <c r="F17" s="8">
        <f>ช่องคีย์!BD55</f>
        <v>0</v>
      </c>
      <c r="G17" s="8">
        <f>ช่องคีย์!BE55</f>
        <v>0</v>
      </c>
      <c r="H17" s="8">
        <f>ช่องคีย์!BF55</f>
        <v>3100</v>
      </c>
      <c r="I17" s="8">
        <f>ช่องคีย์!BG55</f>
        <v>8</v>
      </c>
      <c r="J17" s="8">
        <f>ช่องคีย์!BH55</f>
        <v>38</v>
      </c>
      <c r="K17" s="9">
        <f t="shared" si="0"/>
        <v>0</v>
      </c>
    </row>
    <row r="18" spans="1:11" ht="23.4">
      <c r="A18" s="7" t="s">
        <v>28</v>
      </c>
      <c r="B18" s="8">
        <f>ช่องคีย์!BJ55</f>
        <v>287</v>
      </c>
      <c r="C18" s="8">
        <f>ช่องคีย์!BK55</f>
        <v>97</v>
      </c>
      <c r="D18" s="8">
        <f>ช่องคีย์!BL55</f>
        <v>101</v>
      </c>
      <c r="E18" s="8">
        <f>ช่องคีย์!BM55</f>
        <v>0</v>
      </c>
      <c r="F18" s="8">
        <f>ช่องคีย์!BN55</f>
        <v>0</v>
      </c>
      <c r="G18" s="8">
        <f>ช่องคีย์!BO55</f>
        <v>184</v>
      </c>
      <c r="H18" s="8">
        <f>ช่องคีย์!BP55</f>
        <v>11500</v>
      </c>
      <c r="I18" s="8">
        <f>ช่องคีย์!BV55</f>
        <v>301</v>
      </c>
      <c r="J18" s="35">
        <v>7</v>
      </c>
      <c r="K18" s="9">
        <f t="shared" si="0"/>
        <v>2116000</v>
      </c>
    </row>
    <row r="19" spans="1:11" ht="23.4">
      <c r="A19" s="7" t="s">
        <v>239</v>
      </c>
      <c r="B19" s="8">
        <f>ช่องคีย์!BY55</f>
        <v>0</v>
      </c>
      <c r="C19" s="8">
        <f>ช่องคีย์!BZ55</f>
        <v>0</v>
      </c>
      <c r="D19" s="8">
        <f>ช่องคีย์!CA55</f>
        <v>0</v>
      </c>
      <c r="E19" s="8">
        <f>ช่องคีย์!CB55</f>
        <v>0</v>
      </c>
      <c r="F19" s="8">
        <f>ช่องคีย์!CC55</f>
        <v>0</v>
      </c>
      <c r="G19" s="8">
        <f>ช่องคีย์!CD55</f>
        <v>0</v>
      </c>
      <c r="H19" s="8">
        <f>ช่องคีย์!CE55</f>
        <v>0</v>
      </c>
      <c r="I19" s="8">
        <f>ช่องคีย์!CF55</f>
        <v>0</v>
      </c>
      <c r="J19" s="35"/>
      <c r="K19" s="10"/>
    </row>
    <row r="20" spans="1:11" ht="23.4">
      <c r="A20" s="7" t="s">
        <v>218</v>
      </c>
      <c r="B20" s="8">
        <f>ช่องคีย์!FK55</f>
        <v>42</v>
      </c>
      <c r="C20" s="8">
        <f>ช่องคีย์!FL55</f>
        <v>0</v>
      </c>
      <c r="D20" s="8">
        <f>ช่องคีย์!FM55</f>
        <v>0</v>
      </c>
      <c r="E20" s="8">
        <f>ช่องคีย์!FN55</f>
        <v>0</v>
      </c>
      <c r="F20" s="8">
        <f>ช่องคีย์!FO55</f>
        <v>0</v>
      </c>
      <c r="G20" s="8">
        <f>ช่องคีย์!FP55</f>
        <v>0</v>
      </c>
      <c r="H20" s="8">
        <f>ช่องคีย์!FQ55</f>
        <v>0</v>
      </c>
      <c r="I20" s="8">
        <f>ช่องคีย์!FR55</f>
        <v>42</v>
      </c>
      <c r="J20" s="8">
        <f>ช่องคีย์!FS55</f>
        <v>4</v>
      </c>
      <c r="K20" s="8">
        <f>ช่องคีย์!FT55</f>
        <v>0</v>
      </c>
    </row>
    <row r="21" spans="1:11" ht="23.4">
      <c r="A21" s="7" t="s">
        <v>277</v>
      </c>
      <c r="B21" s="8">
        <f>ช่องคีย์!DW55</f>
        <v>0</v>
      </c>
      <c r="C21" s="8">
        <f>ช่องคีย์!DX55</f>
        <v>0</v>
      </c>
      <c r="D21" s="8">
        <f>ช่องคีย์!DY55</f>
        <v>0</v>
      </c>
      <c r="E21" s="8">
        <f>ช่องคีย์!DZ55</f>
        <v>0</v>
      </c>
      <c r="F21" s="8">
        <f>ช่องคีย์!EA55</f>
        <v>0</v>
      </c>
      <c r="G21" s="8">
        <f>ช่องคีย์!EB55</f>
        <v>0</v>
      </c>
      <c r="H21" s="8">
        <f>ช่องคีย์!EC55</f>
        <v>0</v>
      </c>
      <c r="I21" s="8">
        <f>ช่องคีย์!ED55</f>
        <v>0</v>
      </c>
      <c r="J21" s="8">
        <f>ช่องคีย์!EE55</f>
        <v>0</v>
      </c>
      <c r="K21" s="10"/>
    </row>
    <row r="22" spans="1:11" ht="23.4">
      <c r="A22" s="7" t="s">
        <v>294</v>
      </c>
      <c r="B22" s="8">
        <f>ช่องคีย์!EG55</f>
        <v>0</v>
      </c>
      <c r="C22" s="8">
        <f>ช่องคีย์!EH55</f>
        <v>0</v>
      </c>
      <c r="D22" s="8">
        <f>ช่องคีย์!EI55</f>
        <v>0</v>
      </c>
      <c r="E22" s="8">
        <f>ช่องคีย์!EJ55</f>
        <v>0</v>
      </c>
      <c r="F22" s="8">
        <f>ช่องคีย์!EK55</f>
        <v>0</v>
      </c>
      <c r="G22" s="8">
        <f>ช่องคีย์!EL55</f>
        <v>0</v>
      </c>
      <c r="H22" s="8">
        <f>ช่องคีย์!EM55</f>
        <v>0</v>
      </c>
      <c r="I22" s="8">
        <f>ช่องคีย์!EN55</f>
        <v>0</v>
      </c>
      <c r="J22" s="8">
        <f>ช่องคีย์!EO55</f>
        <v>0</v>
      </c>
      <c r="K22" s="10">
        <f>+G22*H22</f>
        <v>0</v>
      </c>
    </row>
    <row r="23" spans="1:11" ht="23.4">
      <c r="A23" s="7" t="s">
        <v>327</v>
      </c>
      <c r="B23" s="8">
        <f>ช่องคีย์!CS55</f>
        <v>0</v>
      </c>
      <c r="C23" s="8">
        <f>ช่องคีย์!CT55</f>
        <v>0</v>
      </c>
      <c r="D23" s="8">
        <f>ช่องคีย์!CU55</f>
        <v>0</v>
      </c>
      <c r="E23" s="8">
        <f>ช่องคีย์!CV55</f>
        <v>0</v>
      </c>
      <c r="F23" s="8">
        <f>ช่องคีย์!CW55</f>
        <v>0</v>
      </c>
      <c r="G23" s="8">
        <f>ช่องคีย์!CX55</f>
        <v>0</v>
      </c>
      <c r="H23" s="8">
        <f>ช่องคีย์!CY55</f>
        <v>0</v>
      </c>
      <c r="I23" s="8">
        <f>ช่องคีย์!CZ55</f>
        <v>0</v>
      </c>
      <c r="J23" s="8">
        <f>ช่องคีย์!DA55</f>
        <v>0</v>
      </c>
      <c r="K23" s="10"/>
    </row>
    <row r="24" spans="1:11" ht="23.4">
      <c r="A24" s="7" t="s">
        <v>316</v>
      </c>
      <c r="B24" s="8">
        <f>ช่องคีย์!EQ55</f>
        <v>27</v>
      </c>
      <c r="C24" s="8">
        <f>ช่องคีย์!ER55</f>
        <v>0</v>
      </c>
      <c r="D24" s="8">
        <f>ช่องคีย์!ES55</f>
        <v>0</v>
      </c>
      <c r="E24" s="8">
        <f>ช่องคีย์!ET55</f>
        <v>0</v>
      </c>
      <c r="F24" s="8">
        <f>ช่องคีย์!EU55</f>
        <v>0</v>
      </c>
      <c r="G24" s="8">
        <f>ช่องคีย์!EV55</f>
        <v>27</v>
      </c>
      <c r="H24" s="8">
        <f>ช่องคีย์!EW55</f>
        <v>148</v>
      </c>
      <c r="I24" s="8">
        <f>ช่องคีย์!EX55</f>
        <v>0</v>
      </c>
      <c r="J24" s="8">
        <f>ช่องคีย์!EY55</f>
        <v>4</v>
      </c>
      <c r="K24" s="9">
        <f>+H24*G24</f>
        <v>3996</v>
      </c>
    </row>
    <row r="25" spans="1:11" ht="23.4">
      <c r="A25" s="11" t="s">
        <v>32</v>
      </c>
      <c r="B25" s="8">
        <f t="shared" ref="B25:G25" si="1">SUM(B8:B21)</f>
        <v>1113</v>
      </c>
      <c r="C25" s="8">
        <f t="shared" si="1"/>
        <v>358</v>
      </c>
      <c r="D25" s="8">
        <f t="shared" si="1"/>
        <v>101</v>
      </c>
      <c r="E25" s="8">
        <f t="shared" si="1"/>
        <v>0</v>
      </c>
      <c r="F25" s="8">
        <f t="shared" si="1"/>
        <v>0</v>
      </c>
      <c r="G25" s="8">
        <f t="shared" si="1"/>
        <v>184</v>
      </c>
      <c r="H25" s="8"/>
      <c r="I25" s="8">
        <f>SUM(I8:I21)</f>
        <v>1388</v>
      </c>
      <c r="J25" s="35">
        <f>SUM(J8:J21)</f>
        <v>191</v>
      </c>
      <c r="K25" s="10"/>
    </row>
    <row r="26" spans="1:11" ht="23.4">
      <c r="A26" s="13"/>
      <c r="B26" s="13"/>
      <c r="C26" s="13"/>
      <c r="D26" s="13"/>
      <c r="E26" s="13"/>
      <c r="F26" s="13"/>
      <c r="G26" s="13"/>
      <c r="H26" s="13"/>
      <c r="I26" s="13"/>
    </row>
    <row r="27" spans="1:11" ht="23.4">
      <c r="A27" s="13"/>
      <c r="B27" s="13"/>
      <c r="C27" s="13"/>
      <c r="D27" s="13"/>
      <c r="E27" s="13"/>
      <c r="F27" s="13"/>
      <c r="G27" s="13"/>
      <c r="H27" s="13"/>
      <c r="I27" s="13"/>
    </row>
    <row r="28" spans="1:11" ht="23.4">
      <c r="A28" s="1351" t="s">
        <v>370</v>
      </c>
      <c r="B28" s="1351"/>
      <c r="C28" s="1351"/>
      <c r="D28" s="1351"/>
      <c r="E28" s="1351"/>
      <c r="F28" s="1351"/>
      <c r="G28" s="1351"/>
      <c r="H28" s="1351"/>
      <c r="I28" s="1351"/>
    </row>
    <row r="29" spans="1:11" ht="23.4">
      <c r="A29" s="1351" t="s">
        <v>374</v>
      </c>
      <c r="B29" s="1351"/>
      <c r="C29" s="1351"/>
      <c r="D29" s="1351"/>
      <c r="E29" s="1351"/>
      <c r="F29" s="1351"/>
      <c r="G29" s="1351"/>
      <c r="H29" s="1351"/>
      <c r="I29" s="1351"/>
    </row>
    <row r="30" spans="1:11" ht="23.4">
      <c r="A30" s="1336" t="s">
        <v>94</v>
      </c>
      <c r="B30" s="1336"/>
      <c r="C30" s="1336"/>
      <c r="D30" s="1336"/>
      <c r="E30" s="1336"/>
      <c r="F30" s="1336"/>
      <c r="G30" s="1336"/>
      <c r="H30" s="1336"/>
      <c r="I30" s="1336"/>
    </row>
    <row r="31" spans="1:11" ht="23.4">
      <c r="A31" s="1" t="s">
        <v>1</v>
      </c>
      <c r="B31" s="1" t="s">
        <v>2</v>
      </c>
      <c r="C31" s="1333" t="s">
        <v>3</v>
      </c>
      <c r="D31" s="1334"/>
      <c r="E31" s="1334"/>
      <c r="F31" s="1334"/>
      <c r="G31" s="1334"/>
      <c r="H31" s="1335"/>
      <c r="I31" s="2"/>
      <c r="J31" s="64"/>
      <c r="K31" s="64"/>
    </row>
    <row r="32" spans="1:11" ht="23.4">
      <c r="A32" s="3"/>
      <c r="B32" s="4" t="s">
        <v>4</v>
      </c>
      <c r="C32" s="4" t="s">
        <v>5</v>
      </c>
      <c r="D32" s="4" t="s">
        <v>6</v>
      </c>
      <c r="E32" s="4" t="s">
        <v>7</v>
      </c>
      <c r="F32" s="4" t="s">
        <v>8</v>
      </c>
      <c r="G32" s="4" t="s">
        <v>9</v>
      </c>
      <c r="H32" s="4" t="s">
        <v>10</v>
      </c>
      <c r="I32" s="4" t="s">
        <v>11</v>
      </c>
      <c r="J32" s="66" t="s">
        <v>202</v>
      </c>
      <c r="K32" s="4" t="s">
        <v>204</v>
      </c>
    </row>
    <row r="33" spans="1:11" ht="23.4">
      <c r="A33" s="3"/>
      <c r="B33" s="4" t="s">
        <v>12</v>
      </c>
      <c r="C33" s="4" t="s">
        <v>13</v>
      </c>
      <c r="D33" s="4" t="s">
        <v>14</v>
      </c>
      <c r="E33" s="4" t="s">
        <v>15</v>
      </c>
      <c r="F33" s="4" t="s">
        <v>16</v>
      </c>
      <c r="G33" s="4" t="s">
        <v>17</v>
      </c>
      <c r="H33" s="4" t="s">
        <v>18</v>
      </c>
      <c r="I33" s="4" t="s">
        <v>19</v>
      </c>
      <c r="J33" s="4" t="s">
        <v>203</v>
      </c>
      <c r="K33" s="65"/>
    </row>
    <row r="34" spans="1:11" ht="23.4">
      <c r="A34" s="5"/>
      <c r="B34" s="5"/>
      <c r="C34" s="6" t="s">
        <v>12</v>
      </c>
      <c r="D34" s="6" t="s">
        <v>12</v>
      </c>
      <c r="E34" s="6" t="s">
        <v>12</v>
      </c>
      <c r="F34" s="6" t="s">
        <v>12</v>
      </c>
      <c r="G34" s="6" t="s">
        <v>12</v>
      </c>
      <c r="H34" s="6" t="s">
        <v>20</v>
      </c>
      <c r="I34" s="6"/>
      <c r="J34" s="61"/>
      <c r="K34" s="61"/>
    </row>
    <row r="35" spans="1:11" ht="23.4">
      <c r="A35" s="7" t="s">
        <v>21</v>
      </c>
      <c r="B35" s="8">
        <f>ช่องคีย์!B56</f>
        <v>0</v>
      </c>
      <c r="C35" s="8">
        <f>ช่องคีย์!C56</f>
        <v>0</v>
      </c>
      <c r="D35" s="8">
        <f>ช่องคีย์!D56</f>
        <v>0</v>
      </c>
      <c r="E35" s="8">
        <f>ช่องคีย์!E56</f>
        <v>0</v>
      </c>
      <c r="F35" s="8">
        <f>ช่องคีย์!F56</f>
        <v>0</v>
      </c>
      <c r="G35" s="8">
        <f>ช่องคีย์!G56</f>
        <v>0</v>
      </c>
      <c r="H35" s="8">
        <f>ช่องคีย์!H56</f>
        <v>574</v>
      </c>
      <c r="I35" s="8">
        <f>ช่องคีย์!I56</f>
        <v>0</v>
      </c>
      <c r="J35" s="8">
        <f>ช่องคีย์!J56</f>
        <v>0</v>
      </c>
      <c r="K35" s="9">
        <f t="shared" ref="K35:K46" si="2">+G35*H35</f>
        <v>0</v>
      </c>
    </row>
    <row r="36" spans="1:11" ht="23.4">
      <c r="A36" s="7" t="s">
        <v>261</v>
      </c>
      <c r="B36" s="8"/>
      <c r="C36" s="8"/>
      <c r="D36" s="8"/>
      <c r="E36" s="8"/>
      <c r="F36" s="8"/>
      <c r="G36" s="8"/>
      <c r="H36" s="8"/>
      <c r="I36" s="8"/>
      <c r="J36" s="8"/>
      <c r="K36" s="9"/>
    </row>
    <row r="37" spans="1:11" ht="23.4">
      <c r="A37" s="7" t="s">
        <v>262</v>
      </c>
      <c r="B37" s="8"/>
      <c r="C37" s="8"/>
      <c r="D37" s="8"/>
      <c r="E37" s="8"/>
      <c r="F37" s="8"/>
      <c r="G37" s="8"/>
      <c r="H37" s="8"/>
      <c r="I37" s="8"/>
      <c r="J37" s="8"/>
      <c r="K37" s="9"/>
    </row>
    <row r="38" spans="1:11" ht="23.4">
      <c r="A38" s="7" t="s">
        <v>22</v>
      </c>
      <c r="B38" s="8">
        <f>ช่องคีย์!L56</f>
        <v>574</v>
      </c>
      <c r="C38" s="8">
        <f>ช่องคีย์!M56</f>
        <v>141</v>
      </c>
      <c r="D38" s="8">
        <f>ช่องคีย์!N56</f>
        <v>0</v>
      </c>
      <c r="E38" s="8">
        <f>ช่องคีย์!O56</f>
        <v>0</v>
      </c>
      <c r="F38" s="8">
        <f>ช่องคีย์!P56</f>
        <v>0</v>
      </c>
      <c r="G38" s="8">
        <f>ช่องคีย์!Q56</f>
        <v>0</v>
      </c>
      <c r="H38" s="8">
        <f>ช่องคีย์!R56</f>
        <v>0</v>
      </c>
      <c r="I38" s="8">
        <f>ช่องคีย์!S56</f>
        <v>715</v>
      </c>
      <c r="J38" s="8">
        <f>ช่องคีย์!T56</f>
        <v>119</v>
      </c>
      <c r="K38" s="9">
        <f t="shared" si="2"/>
        <v>0</v>
      </c>
    </row>
    <row r="39" spans="1:11" ht="23.4">
      <c r="A39" s="7" t="s">
        <v>263</v>
      </c>
      <c r="B39" s="8"/>
      <c r="C39" s="8"/>
      <c r="D39" s="8"/>
      <c r="E39" s="8"/>
      <c r="F39" s="8"/>
      <c r="G39" s="8"/>
      <c r="H39" s="8"/>
      <c r="I39" s="8"/>
      <c r="J39" s="8"/>
      <c r="K39" s="9"/>
    </row>
    <row r="40" spans="1:11" ht="23.4">
      <c r="A40" s="7" t="s">
        <v>216</v>
      </c>
      <c r="B40" s="8">
        <f>ช่องคีย์!AF56</f>
        <v>0</v>
      </c>
      <c r="C40" s="8">
        <f>ช่องคีย์!AG56</f>
        <v>0</v>
      </c>
      <c r="D40" s="8">
        <f>ช่องคีย์!AH56</f>
        <v>0</v>
      </c>
      <c r="E40" s="8">
        <f>ช่องคีย์!AI56</f>
        <v>0</v>
      </c>
      <c r="F40" s="8">
        <f>ช่องคีย์!AJ56</f>
        <v>0</v>
      </c>
      <c r="G40" s="8">
        <f>ช่องคีย์!AK56</f>
        <v>0</v>
      </c>
      <c r="H40" s="8">
        <f>ช่องคีย์!AL56</f>
        <v>587</v>
      </c>
      <c r="I40" s="8">
        <f>ช่องคีย์!AM56</f>
        <v>0</v>
      </c>
      <c r="J40" s="8">
        <f>ช่องคีย์!AN56</f>
        <v>19</v>
      </c>
      <c r="K40" s="9">
        <f t="shared" si="2"/>
        <v>0</v>
      </c>
    </row>
    <row r="41" spans="1:11" ht="23.4">
      <c r="A41" s="7" t="s">
        <v>217</v>
      </c>
      <c r="B41" s="8">
        <f>ช่องคีย์!DC56</f>
        <v>70</v>
      </c>
      <c r="C41" s="8">
        <f>ช่องคีย์!DD56</f>
        <v>0</v>
      </c>
      <c r="D41" s="8">
        <f>ช่องคีย์!DE56</f>
        <v>0</v>
      </c>
      <c r="E41" s="8">
        <f>ช่องคีย์!DF56</f>
        <v>0</v>
      </c>
      <c r="F41" s="8">
        <f>ช่องคีย์!DG56</f>
        <v>0</v>
      </c>
      <c r="G41" s="8">
        <f>ช่องคีย์!DH56</f>
        <v>0</v>
      </c>
      <c r="H41" s="8">
        <f>ช่องคีย์!DI56</f>
        <v>645</v>
      </c>
      <c r="I41" s="8">
        <f>ช่องคีย์!DJ56</f>
        <v>70</v>
      </c>
      <c r="J41" s="8">
        <f>ช่องคีย์!DK56</f>
        <v>12</v>
      </c>
      <c r="K41" s="8">
        <f>ช่องคีย์!DL56</f>
        <v>2</v>
      </c>
    </row>
    <row r="42" spans="1:11" ht="23.4">
      <c r="A42" s="7" t="s">
        <v>188</v>
      </c>
      <c r="B42" s="8">
        <f>ช่องคีย์!AP56</f>
        <v>0</v>
      </c>
      <c r="C42" s="8">
        <f>ช่องคีย์!AQ56</f>
        <v>0</v>
      </c>
      <c r="D42" s="8">
        <f>ช่องคีย์!AR56</f>
        <v>0</v>
      </c>
      <c r="E42" s="8">
        <f>ช่องคีย์!AS56</f>
        <v>0</v>
      </c>
      <c r="F42" s="8">
        <f>ช่องคีย์!AT56</f>
        <v>0</v>
      </c>
      <c r="G42" s="8">
        <f>ช่องคีย์!AU56</f>
        <v>0</v>
      </c>
      <c r="H42" s="8">
        <f>ช่องคีย์!AV56</f>
        <v>0</v>
      </c>
      <c r="I42" s="8">
        <f>ช่องคีย์!AW56</f>
        <v>0</v>
      </c>
      <c r="J42" s="8">
        <f>ช่องคีย์!AX56</f>
        <v>0</v>
      </c>
      <c r="K42" s="9">
        <f t="shared" si="2"/>
        <v>0</v>
      </c>
    </row>
    <row r="43" spans="1:11" ht="23.4">
      <c r="A43" s="7" t="s">
        <v>244</v>
      </c>
      <c r="B43" s="8">
        <f>ช่องคีย์!V56</f>
        <v>0</v>
      </c>
      <c r="C43" s="8">
        <f>ช่องคีย์!W56</f>
        <v>0</v>
      </c>
      <c r="D43" s="8">
        <f>ช่องคีย์!X56</f>
        <v>0</v>
      </c>
      <c r="E43" s="8">
        <f>ช่องคีย์!Y56</f>
        <v>0</v>
      </c>
      <c r="F43" s="8">
        <f>ช่องคีย์!Z56</f>
        <v>0</v>
      </c>
      <c r="G43" s="8">
        <f>ช่องคีย์!AA56</f>
        <v>0</v>
      </c>
      <c r="H43" s="8">
        <f>ช่องคีย์!AB56</f>
        <v>0</v>
      </c>
      <c r="I43" s="8">
        <f>ช่องคีย์!AC56</f>
        <v>0</v>
      </c>
      <c r="J43" s="8">
        <f>ช่องคีย์!AD56</f>
        <v>0</v>
      </c>
      <c r="K43" s="9">
        <f t="shared" si="2"/>
        <v>0</v>
      </c>
    </row>
    <row r="44" spans="1:11" ht="23.4">
      <c r="A44" s="7" t="s">
        <v>246</v>
      </c>
      <c r="B44" s="8">
        <f>ช่องคีย์!CI56</f>
        <v>0</v>
      </c>
      <c r="C44" s="8">
        <f>ช่องคีย์!CJ56</f>
        <v>0</v>
      </c>
      <c r="D44" s="8">
        <f>ช่องคีย์!CK56</f>
        <v>0</v>
      </c>
      <c r="E44" s="8">
        <f>ช่องคีย์!CL56</f>
        <v>0</v>
      </c>
      <c r="F44" s="8">
        <f>ช่องคีย์!CM56</f>
        <v>0</v>
      </c>
      <c r="G44" s="8">
        <f>ช่องคีย์!CN56</f>
        <v>0</v>
      </c>
      <c r="H44" s="8">
        <f>ช่องคีย์!CO56</f>
        <v>0</v>
      </c>
      <c r="I44" s="8">
        <f>ช่องคีย์!CP56</f>
        <v>0</v>
      </c>
      <c r="J44" s="8">
        <f>ช่องคีย์!CQ56</f>
        <v>0</v>
      </c>
      <c r="K44" s="9"/>
    </row>
    <row r="45" spans="1:11" ht="23.4">
      <c r="A45" s="7" t="s">
        <v>27</v>
      </c>
      <c r="B45" s="8">
        <f>ช่องคีย์!AZ56</f>
        <v>117</v>
      </c>
      <c r="C45" s="8">
        <f>ช่องคีย์!BA56</f>
        <v>41</v>
      </c>
      <c r="D45" s="8">
        <f>ช่องคีย์!BB56</f>
        <v>0</v>
      </c>
      <c r="E45" s="8">
        <f>ช่องคีย์!BC56</f>
        <v>0</v>
      </c>
      <c r="F45" s="8">
        <f>ช่องคีย์!BD56</f>
        <v>0</v>
      </c>
      <c r="G45" s="8">
        <f>ช่องคีย์!BE56</f>
        <v>48</v>
      </c>
      <c r="H45" s="8">
        <f>ช่องคีย์!BF56</f>
        <v>3100</v>
      </c>
      <c r="I45" s="8">
        <f>ช่องคีย์!BG56</f>
        <v>110</v>
      </c>
      <c r="J45" s="8">
        <f>ช่องคีย์!BH56</f>
        <v>49</v>
      </c>
      <c r="K45" s="9">
        <f t="shared" si="2"/>
        <v>148800</v>
      </c>
    </row>
    <row r="46" spans="1:11" ht="23.4">
      <c r="A46" s="7" t="s">
        <v>28</v>
      </c>
      <c r="B46" s="8">
        <f>ช่องคีย์!BJ56</f>
        <v>922</v>
      </c>
      <c r="C46" s="8">
        <f>ช่องคีย์!BK56</f>
        <v>187</v>
      </c>
      <c r="D46" s="8">
        <f>ช่องคีย์!BL56</f>
        <v>481</v>
      </c>
      <c r="E46" s="8">
        <f>ช่องคีย์!BM56</f>
        <v>0</v>
      </c>
      <c r="F46" s="8">
        <f>ช่องคีย์!BN56</f>
        <v>0</v>
      </c>
      <c r="G46" s="8">
        <f>ช่องคีย์!BO56</f>
        <v>611</v>
      </c>
      <c r="H46" s="8">
        <f>ช่องคีย์!BP56</f>
        <v>11500</v>
      </c>
      <c r="I46" s="8">
        <f>ช่องคีย์!BV56</f>
        <v>979</v>
      </c>
      <c r="J46" s="7">
        <v>30</v>
      </c>
      <c r="K46" s="9">
        <f t="shared" si="2"/>
        <v>7026500</v>
      </c>
    </row>
    <row r="47" spans="1:11" ht="23.4">
      <c r="A47" s="7" t="s">
        <v>277</v>
      </c>
      <c r="B47" s="8">
        <f>ช่องคีย์!DW56</f>
        <v>0</v>
      </c>
      <c r="C47" s="8">
        <f>ช่องคีย์!DX56</f>
        <v>0</v>
      </c>
      <c r="D47" s="8">
        <f>ช่องคีย์!DY56</f>
        <v>0</v>
      </c>
      <c r="E47" s="8">
        <f>ช่องคีย์!DZ56</f>
        <v>0</v>
      </c>
      <c r="F47" s="8">
        <f>ช่องคีย์!EA56</f>
        <v>0</v>
      </c>
      <c r="G47" s="8">
        <f>ช่องคีย์!EB56</f>
        <v>0</v>
      </c>
      <c r="H47" s="8">
        <f>ช่องคีย์!EC56</f>
        <v>0</v>
      </c>
      <c r="I47" s="8">
        <f>ช่องคีย์!ED56</f>
        <v>0</v>
      </c>
      <c r="J47" s="8">
        <f>ช่องคีย์!EE56</f>
        <v>0</v>
      </c>
      <c r="K47" s="10"/>
    </row>
    <row r="48" spans="1:11" ht="23.4">
      <c r="A48" s="7" t="s">
        <v>316</v>
      </c>
      <c r="B48" s="8">
        <f>ช่องคีย์!EQ56</f>
        <v>25</v>
      </c>
      <c r="C48" s="8">
        <f>ช่องคีย์!ER56</f>
        <v>0</v>
      </c>
      <c r="D48" s="8">
        <f>ช่องคีย์!ES56</f>
        <v>0</v>
      </c>
      <c r="E48" s="8">
        <f>ช่องคีย์!ET56</f>
        <v>0</v>
      </c>
      <c r="F48" s="8">
        <f>ช่องคีย์!EU56</f>
        <v>0</v>
      </c>
      <c r="G48" s="8">
        <f>ช่องคีย์!EV56</f>
        <v>25</v>
      </c>
      <c r="H48" s="8">
        <f>ช่องคีย์!EW56</f>
        <v>148</v>
      </c>
      <c r="I48" s="8">
        <f>ช่องคีย์!EX56</f>
        <v>0</v>
      </c>
      <c r="J48" s="8">
        <f>ช่องคีย์!EY31</f>
        <v>0</v>
      </c>
      <c r="K48" s="9">
        <f>+G48*H48</f>
        <v>3700</v>
      </c>
    </row>
    <row r="49" spans="1:11" ht="23.4">
      <c r="A49" s="7" t="s">
        <v>327</v>
      </c>
      <c r="B49" s="8">
        <f>ช่องคีย์!CS56</f>
        <v>0</v>
      </c>
      <c r="C49" s="8">
        <f>ช่องคีย์!CT56</f>
        <v>0</v>
      </c>
      <c r="D49" s="8">
        <f>ช่องคีย์!CU56</f>
        <v>0</v>
      </c>
      <c r="E49" s="8">
        <f>ช่องคีย์!CV56</f>
        <v>0</v>
      </c>
      <c r="F49" s="8">
        <f>ช่องคีย์!CW56</f>
        <v>0</v>
      </c>
      <c r="G49" s="8">
        <f>ช่องคีย์!CX56</f>
        <v>0</v>
      </c>
      <c r="H49" s="8">
        <f>ช่องคีย์!CY56</f>
        <v>0</v>
      </c>
      <c r="I49" s="8">
        <f>ช่องคีย์!CZ56</f>
        <v>0</v>
      </c>
      <c r="J49" s="8">
        <f>ช่องคีย์!DA56</f>
        <v>0</v>
      </c>
      <c r="K49" s="10"/>
    </row>
    <row r="50" spans="1:11" ht="23.4">
      <c r="A50" s="11" t="s">
        <v>32</v>
      </c>
      <c r="B50" s="8">
        <f t="shared" ref="B50:G50" si="3">SUM(B35:B49)</f>
        <v>1708</v>
      </c>
      <c r="C50" s="8">
        <f t="shared" si="3"/>
        <v>369</v>
      </c>
      <c r="D50" s="8">
        <f t="shared" si="3"/>
        <v>481</v>
      </c>
      <c r="E50" s="8">
        <f t="shared" si="3"/>
        <v>0</v>
      </c>
      <c r="F50" s="8">
        <f t="shared" si="3"/>
        <v>0</v>
      </c>
      <c r="G50" s="8">
        <f t="shared" si="3"/>
        <v>684</v>
      </c>
      <c r="H50" s="8"/>
      <c r="I50" s="8">
        <f>SUM(I35:I49)</f>
        <v>1874</v>
      </c>
      <c r="J50" s="7">
        <f>SUM(J35:J49)</f>
        <v>229</v>
      </c>
      <c r="K50" s="10"/>
    </row>
    <row r="51" spans="1:11" ht="23.4">
      <c r="A51" s="13"/>
      <c r="B51" s="13"/>
      <c r="C51" s="13"/>
      <c r="D51" s="13"/>
      <c r="E51" s="13"/>
      <c r="F51" s="13"/>
      <c r="G51" s="13"/>
      <c r="H51" s="13"/>
      <c r="I51" s="13"/>
    </row>
    <row r="52" spans="1:11" ht="23.4">
      <c r="A52" s="13"/>
      <c r="B52" s="13"/>
      <c r="C52" s="13"/>
      <c r="D52" s="13"/>
      <c r="E52" s="13"/>
      <c r="F52" s="13"/>
      <c r="G52" s="13"/>
      <c r="H52" s="13"/>
      <c r="I52" s="13"/>
    </row>
    <row r="53" spans="1:11" ht="23.4">
      <c r="A53" s="13"/>
      <c r="B53" s="13"/>
      <c r="C53" s="13"/>
      <c r="D53" s="13"/>
      <c r="E53" s="13"/>
      <c r="F53" s="13"/>
      <c r="G53" s="13"/>
      <c r="H53" s="13"/>
      <c r="I53" s="13"/>
    </row>
    <row r="54" spans="1:11" ht="23.4">
      <c r="A54" s="1351" t="s">
        <v>370</v>
      </c>
      <c r="B54" s="1351"/>
      <c r="C54" s="1351"/>
      <c r="D54" s="1351"/>
      <c r="E54" s="1351"/>
      <c r="F54" s="1351"/>
      <c r="G54" s="1351"/>
      <c r="H54" s="1351"/>
      <c r="I54" s="1351"/>
    </row>
    <row r="55" spans="1:11" ht="23.4">
      <c r="A55" s="1351" t="s">
        <v>373</v>
      </c>
      <c r="B55" s="1351"/>
      <c r="C55" s="1351"/>
      <c r="D55" s="1351"/>
      <c r="E55" s="1351"/>
      <c r="F55" s="1351"/>
      <c r="G55" s="1351"/>
      <c r="H55" s="1351"/>
      <c r="I55" s="1351"/>
    </row>
    <row r="56" spans="1:11" ht="23.4">
      <c r="A56" s="1336" t="s">
        <v>95</v>
      </c>
      <c r="B56" s="1336"/>
      <c r="C56" s="1336"/>
      <c r="D56" s="1336"/>
      <c r="E56" s="1336"/>
      <c r="F56" s="1336"/>
      <c r="G56" s="1336"/>
      <c r="H56" s="1336"/>
      <c r="I56" s="1336"/>
    </row>
    <row r="57" spans="1:11" ht="23.4">
      <c r="A57" s="1" t="s">
        <v>1</v>
      </c>
      <c r="B57" s="1" t="s">
        <v>2</v>
      </c>
      <c r="C57" s="1333" t="s">
        <v>3</v>
      </c>
      <c r="D57" s="1334"/>
      <c r="E57" s="1334"/>
      <c r="F57" s="1334"/>
      <c r="G57" s="1334"/>
      <c r="H57" s="1335"/>
      <c r="I57" s="2"/>
      <c r="J57" s="64"/>
      <c r="K57" s="64"/>
    </row>
    <row r="58" spans="1:11" ht="23.4">
      <c r="A58" s="3"/>
      <c r="B58" s="4" t="s">
        <v>4</v>
      </c>
      <c r="C58" s="4" t="s">
        <v>5</v>
      </c>
      <c r="D58" s="4" t="s">
        <v>6</v>
      </c>
      <c r="E58" s="4" t="s">
        <v>7</v>
      </c>
      <c r="F58" s="4" t="s">
        <v>8</v>
      </c>
      <c r="G58" s="4" t="s">
        <v>9</v>
      </c>
      <c r="H58" s="4" t="s">
        <v>10</v>
      </c>
      <c r="I58" s="3" t="s">
        <v>11</v>
      </c>
      <c r="J58" s="66" t="s">
        <v>202</v>
      </c>
      <c r="K58" s="4" t="s">
        <v>204</v>
      </c>
    </row>
    <row r="59" spans="1:11" ht="23.4">
      <c r="A59" s="3"/>
      <c r="B59" s="4" t="s">
        <v>12</v>
      </c>
      <c r="C59" s="4" t="s">
        <v>13</v>
      </c>
      <c r="D59" s="4" t="s">
        <v>14</v>
      </c>
      <c r="E59" s="4" t="s">
        <v>15</v>
      </c>
      <c r="F59" s="4" t="s">
        <v>16</v>
      </c>
      <c r="G59" s="4" t="s">
        <v>17</v>
      </c>
      <c r="H59" s="4" t="s">
        <v>18</v>
      </c>
      <c r="I59" s="3" t="s">
        <v>19</v>
      </c>
      <c r="J59" s="4" t="s">
        <v>203</v>
      </c>
      <c r="K59" s="65"/>
    </row>
    <row r="60" spans="1:11" ht="23.4">
      <c r="A60" s="5"/>
      <c r="B60" s="5"/>
      <c r="C60" s="6" t="s">
        <v>12</v>
      </c>
      <c r="D60" s="6" t="s">
        <v>12</v>
      </c>
      <c r="E60" s="6" t="s">
        <v>12</v>
      </c>
      <c r="F60" s="6" t="s">
        <v>12</v>
      </c>
      <c r="G60" s="6" t="s">
        <v>12</v>
      </c>
      <c r="H60" s="6" t="s">
        <v>20</v>
      </c>
      <c r="I60" s="5"/>
      <c r="J60" s="61"/>
      <c r="K60" s="61"/>
    </row>
    <row r="61" spans="1:11" ht="23.4">
      <c r="A61" s="7" t="s">
        <v>21</v>
      </c>
      <c r="B61" s="8">
        <f>ช่องคีย์!B57</f>
        <v>28</v>
      </c>
      <c r="C61" s="8">
        <f>ช่องคีย์!C57</f>
        <v>0</v>
      </c>
      <c r="D61" s="8">
        <f>ช่องคีย์!D57</f>
        <v>0</v>
      </c>
      <c r="E61" s="8">
        <f>ช่องคีย์!E57</f>
        <v>0</v>
      </c>
      <c r="F61" s="8">
        <f>ช่องคีย์!F57</f>
        <v>0</v>
      </c>
      <c r="G61" s="8">
        <f>ช่องคีย์!G57</f>
        <v>28</v>
      </c>
      <c r="H61" s="8">
        <f>ช่องคีย์!H57</f>
        <v>574</v>
      </c>
      <c r="I61" s="8">
        <f>ช่องคีย์!I57</f>
        <v>0</v>
      </c>
      <c r="J61" s="8">
        <f>ช่องคีย์!J57</f>
        <v>147</v>
      </c>
      <c r="K61" s="9">
        <f t="shared" ref="K61:K70" si="4">+G61*H61</f>
        <v>16072</v>
      </c>
    </row>
    <row r="62" spans="1:11" ht="23.4">
      <c r="A62" s="7" t="s">
        <v>261</v>
      </c>
      <c r="B62" s="8"/>
      <c r="C62" s="8"/>
      <c r="D62" s="8"/>
      <c r="E62" s="8"/>
      <c r="F62" s="8"/>
      <c r="G62" s="8"/>
      <c r="H62" s="8"/>
      <c r="I62" s="8"/>
      <c r="J62" s="8"/>
      <c r="K62" s="9"/>
    </row>
    <row r="63" spans="1:11" ht="23.4">
      <c r="A63" s="7" t="s">
        <v>262</v>
      </c>
      <c r="B63" s="8"/>
      <c r="C63" s="8"/>
      <c r="D63" s="8"/>
      <c r="E63" s="8"/>
      <c r="F63" s="8"/>
      <c r="G63" s="8"/>
      <c r="H63" s="8"/>
      <c r="I63" s="8"/>
      <c r="J63" s="8"/>
      <c r="K63" s="9"/>
    </row>
    <row r="64" spans="1:11" ht="23.4">
      <c r="A64" s="7" t="s">
        <v>22</v>
      </c>
      <c r="B64" s="8">
        <f>ช่องคีย์!L57</f>
        <v>297</v>
      </c>
      <c r="C64" s="8">
        <f>ช่องคีย์!M57</f>
        <v>181</v>
      </c>
      <c r="D64" s="8">
        <f>ช่องคีย์!N57</f>
        <v>0</v>
      </c>
      <c r="E64" s="8">
        <f>ช่องคีย์!O57</f>
        <v>0</v>
      </c>
      <c r="F64" s="8">
        <f>ช่องคีย์!P57</f>
        <v>0</v>
      </c>
      <c r="G64" s="8">
        <f>ช่องคีย์!Q57</f>
        <v>0</v>
      </c>
      <c r="H64" s="8">
        <f>ช่องคีย์!R57</f>
        <v>0</v>
      </c>
      <c r="I64" s="8">
        <f>ช่องคีย์!S57</f>
        <v>478</v>
      </c>
      <c r="J64" s="8">
        <f>ช่องคีย์!T57</f>
        <v>72</v>
      </c>
      <c r="K64" s="9">
        <f t="shared" si="4"/>
        <v>0</v>
      </c>
    </row>
    <row r="65" spans="1:11" ht="23.4">
      <c r="A65" s="7" t="s">
        <v>263</v>
      </c>
      <c r="B65" s="8"/>
      <c r="C65" s="8"/>
      <c r="D65" s="8"/>
      <c r="E65" s="8"/>
      <c r="F65" s="8"/>
      <c r="G65" s="8"/>
      <c r="H65" s="8"/>
      <c r="I65" s="8"/>
      <c r="J65" s="8"/>
      <c r="K65" s="9"/>
    </row>
    <row r="66" spans="1:11" ht="23.4">
      <c r="A66" s="7" t="s">
        <v>23</v>
      </c>
      <c r="B66" s="8">
        <f>ช่องคีย์!AF57</f>
        <v>0</v>
      </c>
      <c r="C66" s="8">
        <f>ช่องคีย์!AG57</f>
        <v>0</v>
      </c>
      <c r="D66" s="8">
        <f>ช่องคีย์!AH57</f>
        <v>0</v>
      </c>
      <c r="E66" s="8">
        <f>ช่องคีย์!AI57</f>
        <v>0</v>
      </c>
      <c r="F66" s="8">
        <f>ช่องคีย์!AJ57</f>
        <v>0</v>
      </c>
      <c r="G66" s="8">
        <f>ช่องคีย์!AK57</f>
        <v>0</v>
      </c>
      <c r="H66" s="8">
        <f>ช่องคีย์!AL57</f>
        <v>587</v>
      </c>
      <c r="I66" s="8">
        <f>ช่องคีย์!AM57</f>
        <v>0</v>
      </c>
      <c r="J66" s="8">
        <f>ช่องคีย์!AN57</f>
        <v>0</v>
      </c>
      <c r="K66" s="9">
        <f t="shared" si="4"/>
        <v>0</v>
      </c>
    </row>
    <row r="67" spans="1:11" ht="23.4">
      <c r="A67" s="7" t="s">
        <v>188</v>
      </c>
      <c r="B67" s="8">
        <f>ช่องคีย์!AP57</f>
        <v>0</v>
      </c>
      <c r="C67" s="8">
        <f>ช่องคีย์!AQ57</f>
        <v>0</v>
      </c>
      <c r="D67" s="8">
        <f>ช่องคีย์!AR57</f>
        <v>0</v>
      </c>
      <c r="E67" s="8">
        <f>ช่องคีย์!AS57</f>
        <v>0</v>
      </c>
      <c r="F67" s="8">
        <f>ช่องคีย์!AT57</f>
        <v>0</v>
      </c>
      <c r="G67" s="8">
        <f>ช่องคีย์!AU57</f>
        <v>0</v>
      </c>
      <c r="H67" s="8">
        <f>ช่องคีย์!AV57</f>
        <v>0</v>
      </c>
      <c r="I67" s="8">
        <f>ช่องคีย์!AW57</f>
        <v>0</v>
      </c>
      <c r="J67" s="8">
        <f>ช่องคีย์!AX57</f>
        <v>0</v>
      </c>
      <c r="K67" s="9">
        <f t="shared" si="4"/>
        <v>0</v>
      </c>
    </row>
    <row r="68" spans="1:11" ht="23.4">
      <c r="A68" s="7" t="s">
        <v>244</v>
      </c>
      <c r="B68" s="8">
        <f>ช่องคีย์!V57</f>
        <v>0</v>
      </c>
      <c r="C68" s="8">
        <f>ช่องคีย์!W57</f>
        <v>0</v>
      </c>
      <c r="D68" s="8">
        <f>ช่องคีย์!X57</f>
        <v>0</v>
      </c>
      <c r="E68" s="8">
        <f>ช่องคีย์!Y57</f>
        <v>0</v>
      </c>
      <c r="F68" s="8">
        <f>ช่องคีย์!Z57</f>
        <v>0</v>
      </c>
      <c r="G68" s="8">
        <f>ช่องคีย์!AA57</f>
        <v>0</v>
      </c>
      <c r="H68" s="8">
        <f>ช่องคีย์!AB57</f>
        <v>0</v>
      </c>
      <c r="I68" s="8">
        <f>ช่องคีย์!AC57</f>
        <v>0</v>
      </c>
      <c r="J68" s="8">
        <f>ช่องคีย์!AD57</f>
        <v>0</v>
      </c>
      <c r="K68" s="9">
        <f t="shared" si="4"/>
        <v>0</v>
      </c>
    </row>
    <row r="69" spans="1:11" ht="23.4">
      <c r="A69" s="7" t="s">
        <v>246</v>
      </c>
      <c r="B69" s="8">
        <f>ช่องคีย์!CI57</f>
        <v>0</v>
      </c>
      <c r="C69" s="8">
        <f>ช่องคีย์!CJ57</f>
        <v>0</v>
      </c>
      <c r="D69" s="8">
        <f>ช่องคีย์!CK57</f>
        <v>0</v>
      </c>
      <c r="E69" s="8">
        <f>ช่องคีย์!CL57</f>
        <v>0</v>
      </c>
      <c r="F69" s="8">
        <f>ช่องคีย์!CM57</f>
        <v>0</v>
      </c>
      <c r="G69" s="8">
        <f>ช่องคีย์!CN57</f>
        <v>0</v>
      </c>
      <c r="H69" s="8">
        <f>ช่องคีย์!CO57</f>
        <v>0</v>
      </c>
      <c r="I69" s="8">
        <f>ช่องคีย์!CP57</f>
        <v>0</v>
      </c>
      <c r="J69" s="8">
        <f>ช่องคีย์!CQ57</f>
        <v>0</v>
      </c>
      <c r="K69" s="9"/>
    </row>
    <row r="70" spans="1:11" ht="23.4">
      <c r="A70" s="7" t="s">
        <v>27</v>
      </c>
      <c r="B70" s="8">
        <f>ช่องคีย์!AZ57</f>
        <v>0</v>
      </c>
      <c r="C70" s="8">
        <f>ช่องคีย์!BA57</f>
        <v>0</v>
      </c>
      <c r="D70" s="8">
        <f>ช่องคีย์!BB57</f>
        <v>0</v>
      </c>
      <c r="E70" s="8">
        <f>ช่องคีย์!BC57</f>
        <v>0</v>
      </c>
      <c r="F70" s="8">
        <f>ช่องคีย์!BD57</f>
        <v>0</v>
      </c>
      <c r="G70" s="8">
        <f>ช่องคีย์!BE57</f>
        <v>0</v>
      </c>
      <c r="H70" s="8">
        <f>ช่องคีย์!BF57</f>
        <v>3100</v>
      </c>
      <c r="I70" s="8">
        <f>ช่องคีย์!BG57</f>
        <v>0</v>
      </c>
      <c r="J70" s="8">
        <f>ช่องคีย์!BH57</f>
        <v>0</v>
      </c>
      <c r="K70" s="9">
        <f t="shared" si="4"/>
        <v>0</v>
      </c>
    </row>
    <row r="71" spans="1:11" ht="23.4">
      <c r="A71" s="7" t="s">
        <v>28</v>
      </c>
      <c r="B71" s="8">
        <f>ช่องคีย์!BJ57</f>
        <v>20</v>
      </c>
      <c r="C71" s="8">
        <f>ช่องคีย์!BK57</f>
        <v>0</v>
      </c>
      <c r="D71" s="8">
        <f>ช่องคีย์!BL57</f>
        <v>0</v>
      </c>
      <c r="E71" s="8">
        <f>ช่องคีย์!BM57</f>
        <v>0</v>
      </c>
      <c r="F71" s="8">
        <f>ช่องคีย์!BN57</f>
        <v>0</v>
      </c>
      <c r="G71" s="8">
        <f>ช่องคีย์!BO57</f>
        <v>0</v>
      </c>
      <c r="H71" s="8">
        <f>ช่องคีย์!BP57</f>
        <v>11500</v>
      </c>
      <c r="I71" s="8">
        <f>ช่องคีย์!BV57</f>
        <v>20</v>
      </c>
      <c r="J71" s="8">
        <f>ช่องคีย์!BW57</f>
        <v>3</v>
      </c>
      <c r="K71" s="10"/>
    </row>
    <row r="72" spans="1:11" ht="23.4">
      <c r="A72" s="7" t="s">
        <v>29</v>
      </c>
      <c r="B72" s="8">
        <f>ช่องคีย์!BY57</f>
        <v>0</v>
      </c>
      <c r="C72" s="8">
        <f>ช่องคีย์!BZ57</f>
        <v>0</v>
      </c>
      <c r="D72" s="8">
        <f>ช่องคีย์!CA57</f>
        <v>0</v>
      </c>
      <c r="E72" s="8">
        <f>ช่องคีย์!CB57</f>
        <v>0</v>
      </c>
      <c r="F72" s="8">
        <f>ช่องคีย์!CC57</f>
        <v>0</v>
      </c>
      <c r="G72" s="8">
        <f>ช่องคีย์!CD57</f>
        <v>0</v>
      </c>
      <c r="H72" s="8">
        <f>ช่องคีย์!CE57</f>
        <v>0</v>
      </c>
      <c r="I72" s="8">
        <f>ช่องคีย์!CF57</f>
        <v>0</v>
      </c>
      <c r="J72" s="35"/>
      <c r="K72" s="10"/>
    </row>
    <row r="73" spans="1:11" ht="23.4">
      <c r="A73" s="7" t="s">
        <v>277</v>
      </c>
      <c r="B73" s="8">
        <f>ช่องคีย์!DW57</f>
        <v>0</v>
      </c>
      <c r="C73" s="8">
        <f>ช่องคีย์!DX57</f>
        <v>0</v>
      </c>
      <c r="D73" s="8">
        <f>ช่องคีย์!DY57</f>
        <v>0</v>
      </c>
      <c r="E73" s="8">
        <f>ช่องคีย์!DZ57</f>
        <v>0</v>
      </c>
      <c r="F73" s="8">
        <f>ช่องคีย์!EA57</f>
        <v>0</v>
      </c>
      <c r="G73" s="8">
        <f>ช่องคีย์!EB57</f>
        <v>0</v>
      </c>
      <c r="H73" s="8">
        <f>ช่องคีย์!EC57</f>
        <v>0</v>
      </c>
      <c r="I73" s="8">
        <f>ช่องคีย์!ED57</f>
        <v>0</v>
      </c>
      <c r="J73" s="8">
        <f>ช่องคีย์!EE57</f>
        <v>0</v>
      </c>
      <c r="K73" s="10"/>
    </row>
    <row r="74" spans="1:11" ht="23.4">
      <c r="A74" s="7" t="s">
        <v>316</v>
      </c>
      <c r="B74" s="8">
        <f>ช่องคีย์!EQ57</f>
        <v>90</v>
      </c>
      <c r="C74" s="8">
        <f>ช่องคีย์!ER57</f>
        <v>0</v>
      </c>
      <c r="D74" s="8">
        <f>ช่องคีย์!ES57</f>
        <v>0</v>
      </c>
      <c r="E74" s="8">
        <f>ช่องคีย์!ET57</f>
        <v>0</v>
      </c>
      <c r="F74" s="8">
        <f>ช่องคีย์!EU57</f>
        <v>0</v>
      </c>
      <c r="G74" s="8">
        <f>ช่องคีย์!EV57</f>
        <v>0</v>
      </c>
      <c r="H74" s="8">
        <f>ช่องคีย์!EW57</f>
        <v>148</v>
      </c>
      <c r="I74" s="8">
        <f>ช่องคีย์!EX57</f>
        <v>90</v>
      </c>
      <c r="J74" s="8">
        <f>ช่องคีย์!EY57</f>
        <v>18</v>
      </c>
      <c r="K74" s="9">
        <f>+G74*H74</f>
        <v>0</v>
      </c>
    </row>
    <row r="75" spans="1:11" ht="23.4">
      <c r="A75" s="7" t="s">
        <v>327</v>
      </c>
      <c r="B75" s="8">
        <f>ช่องคีย์!CS57</f>
        <v>0</v>
      </c>
      <c r="C75" s="8">
        <f>ช่องคีย์!CT57</f>
        <v>0</v>
      </c>
      <c r="D75" s="8">
        <f>ช่องคีย์!CU57</f>
        <v>0</v>
      </c>
      <c r="E75" s="8">
        <f>ช่องคีย์!CV57</f>
        <v>0</v>
      </c>
      <c r="F75" s="8">
        <f>ช่องคีย์!CW57</f>
        <v>0</v>
      </c>
      <c r="G75" s="8">
        <f>ช่องคีย์!CX57</f>
        <v>0</v>
      </c>
      <c r="H75" s="8">
        <f>ช่องคีย์!CY57</f>
        <v>0</v>
      </c>
      <c r="I75" s="8">
        <f>ช่องคีย์!CZ57</f>
        <v>0</v>
      </c>
      <c r="J75" s="8">
        <f>ช่องคีย์!DA57</f>
        <v>0</v>
      </c>
      <c r="K75" s="9"/>
    </row>
    <row r="76" spans="1:11" ht="23.4">
      <c r="A76" s="11" t="s">
        <v>32</v>
      </c>
      <c r="B76" s="8">
        <f t="shared" ref="B76:G76" si="5">SUM(B61:B74)</f>
        <v>435</v>
      </c>
      <c r="C76" s="8">
        <f t="shared" si="5"/>
        <v>181</v>
      </c>
      <c r="D76" s="8">
        <f t="shared" si="5"/>
        <v>0</v>
      </c>
      <c r="E76" s="8">
        <f t="shared" si="5"/>
        <v>0</v>
      </c>
      <c r="F76" s="8">
        <f t="shared" si="5"/>
        <v>0</v>
      </c>
      <c r="G76" s="8">
        <f t="shared" si="5"/>
        <v>28</v>
      </c>
      <c r="H76" s="8"/>
      <c r="I76" s="8">
        <f>SUM(I61:I74)</f>
        <v>588</v>
      </c>
      <c r="J76" s="35">
        <f>SUM(J61:J74)</f>
        <v>240</v>
      </c>
      <c r="K76" s="10"/>
    </row>
    <row r="77" spans="1:11" ht="23.4">
      <c r="A77" s="1351" t="s">
        <v>370</v>
      </c>
      <c r="B77" s="1351"/>
      <c r="C77" s="1351"/>
      <c r="D77" s="1351"/>
      <c r="E77" s="1351"/>
      <c r="F77" s="1351"/>
      <c r="G77" s="1351"/>
      <c r="H77" s="1351"/>
      <c r="I77" s="1351"/>
      <c r="J77" s="1351"/>
      <c r="K77" s="1351"/>
    </row>
    <row r="78" spans="1:11" ht="23.4">
      <c r="A78" s="1351" t="s">
        <v>374</v>
      </c>
      <c r="B78" s="1351"/>
      <c r="C78" s="1351"/>
      <c r="D78" s="1351"/>
      <c r="E78" s="1351"/>
      <c r="F78" s="1351"/>
      <c r="G78" s="1351"/>
      <c r="H78" s="1351"/>
      <c r="I78" s="1351"/>
      <c r="J78" s="1351"/>
      <c r="K78" s="1351"/>
    </row>
    <row r="79" spans="1:11" ht="23.4">
      <c r="A79" s="1336" t="s">
        <v>96</v>
      </c>
      <c r="B79" s="1336"/>
      <c r="C79" s="1336"/>
      <c r="D79" s="1336"/>
      <c r="E79" s="1336"/>
      <c r="F79" s="1336"/>
      <c r="G79" s="1336"/>
      <c r="H79" s="1336"/>
      <c r="I79" s="1336"/>
      <c r="J79" s="1336"/>
      <c r="K79" s="1336"/>
    </row>
    <row r="80" spans="1:11" ht="23.4">
      <c r="A80" s="1" t="s">
        <v>1</v>
      </c>
      <c r="B80" s="1" t="s">
        <v>2</v>
      </c>
      <c r="C80" s="1333" t="s">
        <v>3</v>
      </c>
      <c r="D80" s="1334"/>
      <c r="E80" s="1334"/>
      <c r="F80" s="1334"/>
      <c r="G80" s="1334"/>
      <c r="H80" s="1335"/>
      <c r="I80" s="2"/>
      <c r="J80" s="64"/>
      <c r="K80" s="64"/>
    </row>
    <row r="81" spans="1:11" ht="23.4">
      <c r="A81" s="3"/>
      <c r="B81" s="4" t="s">
        <v>4</v>
      </c>
      <c r="C81" s="4" t="s">
        <v>5</v>
      </c>
      <c r="D81" s="4" t="s">
        <v>6</v>
      </c>
      <c r="E81" s="4" t="s">
        <v>7</v>
      </c>
      <c r="F81" s="4" t="s">
        <v>8</v>
      </c>
      <c r="G81" s="4" t="s">
        <v>9</v>
      </c>
      <c r="H81" s="4" t="s">
        <v>10</v>
      </c>
      <c r="I81" s="3" t="s">
        <v>11</v>
      </c>
      <c r="J81" s="66" t="s">
        <v>202</v>
      </c>
      <c r="K81" s="4" t="s">
        <v>204</v>
      </c>
    </row>
    <row r="82" spans="1:11" ht="23.4">
      <c r="A82" s="3"/>
      <c r="B82" s="4" t="s">
        <v>12</v>
      </c>
      <c r="C82" s="4" t="s">
        <v>13</v>
      </c>
      <c r="D82" s="4" t="s">
        <v>14</v>
      </c>
      <c r="E82" s="4" t="s">
        <v>15</v>
      </c>
      <c r="F82" s="4" t="s">
        <v>16</v>
      </c>
      <c r="G82" s="4" t="s">
        <v>17</v>
      </c>
      <c r="H82" s="4" t="s">
        <v>18</v>
      </c>
      <c r="I82" s="3" t="s">
        <v>19</v>
      </c>
      <c r="J82" s="4" t="s">
        <v>203</v>
      </c>
      <c r="K82" s="65"/>
    </row>
    <row r="83" spans="1:11" ht="23.4">
      <c r="A83" s="5"/>
      <c r="B83" s="5"/>
      <c r="C83" s="6" t="s">
        <v>12</v>
      </c>
      <c r="D83" s="6" t="s">
        <v>12</v>
      </c>
      <c r="E83" s="6" t="s">
        <v>12</v>
      </c>
      <c r="F83" s="6" t="s">
        <v>12</v>
      </c>
      <c r="G83" s="6" t="s">
        <v>12</v>
      </c>
      <c r="H83" s="6" t="s">
        <v>20</v>
      </c>
      <c r="I83" s="5"/>
      <c r="J83" s="61"/>
      <c r="K83" s="61"/>
    </row>
    <row r="84" spans="1:11" ht="23.4">
      <c r="A84" s="7" t="s">
        <v>21</v>
      </c>
      <c r="B84" s="8">
        <f>ช่องคีย์!B58</f>
        <v>0</v>
      </c>
      <c r="C84" s="8">
        <f>ช่องคีย์!C58</f>
        <v>0</v>
      </c>
      <c r="D84" s="8">
        <f>ช่องคีย์!D58</f>
        <v>0</v>
      </c>
      <c r="E84" s="8">
        <f>ช่องคีย์!E58</f>
        <v>0</v>
      </c>
      <c r="F84" s="8">
        <f>ช่องคีย์!F58</f>
        <v>0</v>
      </c>
      <c r="G84" s="8">
        <f>ช่องคีย์!G58</f>
        <v>0</v>
      </c>
      <c r="H84" s="8">
        <f>ช่องคีย์!H58</f>
        <v>574</v>
      </c>
      <c r="I84" s="8">
        <f>ช่องคีย์!I58</f>
        <v>0</v>
      </c>
      <c r="J84" s="8">
        <f>ช่องคีย์!J58</f>
        <v>0</v>
      </c>
      <c r="K84" s="9">
        <f>+G84*H84</f>
        <v>0</v>
      </c>
    </row>
    <row r="85" spans="1:11" ht="23.4">
      <c r="A85" s="7" t="s">
        <v>261</v>
      </c>
      <c r="B85" s="8"/>
      <c r="C85" s="8"/>
      <c r="D85" s="8"/>
      <c r="E85" s="8"/>
      <c r="F85" s="8"/>
      <c r="G85" s="8"/>
      <c r="H85" s="8"/>
      <c r="I85" s="8"/>
      <c r="J85" s="8"/>
      <c r="K85" s="9"/>
    </row>
    <row r="86" spans="1:11" ht="23.4">
      <c r="A86" s="7" t="s">
        <v>262</v>
      </c>
      <c r="B86" s="8"/>
      <c r="C86" s="8"/>
      <c r="D86" s="8"/>
      <c r="E86" s="8"/>
      <c r="F86" s="8"/>
      <c r="G86" s="8"/>
      <c r="H86" s="8"/>
      <c r="I86" s="8"/>
      <c r="J86" s="8"/>
      <c r="K86" s="9"/>
    </row>
    <row r="87" spans="1:11" ht="23.4">
      <c r="A87" s="7" t="s">
        <v>22</v>
      </c>
      <c r="B87" s="8">
        <f>ช่องคีย์!L58</f>
        <v>494</v>
      </c>
      <c r="C87" s="8">
        <f>ช่องคีย์!M58</f>
        <v>0</v>
      </c>
      <c r="D87" s="8">
        <f>ช่องคีย์!N58</f>
        <v>0</v>
      </c>
      <c r="E87" s="8">
        <f>ช่องคีย์!O58</f>
        <v>0</v>
      </c>
      <c r="F87" s="8">
        <f>ช่องคีย์!P58</f>
        <v>0</v>
      </c>
      <c r="G87" s="8">
        <f>ช่องคีย์!Q58</f>
        <v>0</v>
      </c>
      <c r="H87" s="8">
        <f>ช่องคีย์!R58</f>
        <v>0</v>
      </c>
      <c r="I87" s="8">
        <f>ช่องคีย์!S58</f>
        <v>494</v>
      </c>
      <c r="J87" s="8">
        <f>ช่องคีย์!T58</f>
        <v>42</v>
      </c>
      <c r="K87" s="9">
        <f>+G87*H87</f>
        <v>0</v>
      </c>
    </row>
    <row r="88" spans="1:11" ht="23.4">
      <c r="A88" s="7" t="s">
        <v>263</v>
      </c>
      <c r="B88" s="8"/>
      <c r="C88" s="8"/>
      <c r="D88" s="8"/>
      <c r="E88" s="8"/>
      <c r="F88" s="8"/>
      <c r="G88" s="8"/>
      <c r="H88" s="8"/>
      <c r="I88" s="8"/>
      <c r="J88" s="8"/>
      <c r="K88" s="9"/>
    </row>
    <row r="89" spans="1:11" ht="23.4">
      <c r="A89" s="7" t="s">
        <v>23</v>
      </c>
      <c r="B89" s="8">
        <f>ช่องคีย์!AF58</f>
        <v>0</v>
      </c>
      <c r="C89" s="8">
        <f>ช่องคีย์!AG58</f>
        <v>0</v>
      </c>
      <c r="D89" s="8">
        <f>ช่องคีย์!AH58</f>
        <v>0</v>
      </c>
      <c r="E89" s="8">
        <f>ช่องคีย์!AI58</f>
        <v>0</v>
      </c>
      <c r="F89" s="8">
        <f>ช่องคีย์!AJ58</f>
        <v>0</v>
      </c>
      <c r="G89" s="8">
        <f>ช่องคีย์!AK58</f>
        <v>0</v>
      </c>
      <c r="H89" s="8">
        <f>ช่องคีย์!AL58</f>
        <v>587</v>
      </c>
      <c r="I89" s="8">
        <f>ช่องคีย์!AM58</f>
        <v>0</v>
      </c>
      <c r="J89" s="8">
        <f>ช่องคีย์!AN58</f>
        <v>0</v>
      </c>
      <c r="K89" s="9">
        <v>0</v>
      </c>
    </row>
    <row r="90" spans="1:11" ht="23.4">
      <c r="A90" s="7" t="s">
        <v>188</v>
      </c>
      <c r="B90" s="8">
        <f>ช่องคีย์!AP58</f>
        <v>0</v>
      </c>
      <c r="C90" s="8">
        <f>ช่องคีย์!AQ58</f>
        <v>0</v>
      </c>
      <c r="D90" s="8">
        <f>ช่องคีย์!AR58</f>
        <v>0</v>
      </c>
      <c r="E90" s="8">
        <f>ช่องคีย์!AS58</f>
        <v>0</v>
      </c>
      <c r="F90" s="8">
        <f>ช่องคีย์!AT58</f>
        <v>0</v>
      </c>
      <c r="G90" s="8">
        <f>ช่องคีย์!AU58</f>
        <v>0</v>
      </c>
      <c r="H90" s="8">
        <f>ช่องคีย์!AV58</f>
        <v>0</v>
      </c>
      <c r="I90" s="8">
        <f>ช่องคีย์!AW58</f>
        <v>0</v>
      </c>
      <c r="J90" s="8">
        <f>ช่องคีย์!AX58</f>
        <v>0</v>
      </c>
      <c r="K90" s="9">
        <f>+G90*H90</f>
        <v>0</v>
      </c>
    </row>
    <row r="91" spans="1:11" ht="23.4">
      <c r="A91" s="7" t="s">
        <v>244</v>
      </c>
      <c r="B91" s="8">
        <f>ช่องคีย์!V58</f>
        <v>0</v>
      </c>
      <c r="C91" s="8">
        <f>ช่องคีย์!W58</f>
        <v>0</v>
      </c>
      <c r="D91" s="8">
        <f>ช่องคีย์!X58</f>
        <v>0</v>
      </c>
      <c r="E91" s="8">
        <f>ช่องคีย์!Y58</f>
        <v>0</v>
      </c>
      <c r="F91" s="8">
        <f>ช่องคีย์!Z58</f>
        <v>0</v>
      </c>
      <c r="G91" s="8">
        <f>ช่องคีย์!AA58</f>
        <v>0</v>
      </c>
      <c r="H91" s="8">
        <f>ช่องคีย์!AB58</f>
        <v>0</v>
      </c>
      <c r="I91" s="8">
        <f>ช่องคีย์!AC58</f>
        <v>0</v>
      </c>
      <c r="J91" s="8">
        <f>ช่องคีย์!AD58</f>
        <v>0</v>
      </c>
      <c r="K91" s="9">
        <f>+G91*H91</f>
        <v>0</v>
      </c>
    </row>
    <row r="92" spans="1:11" ht="23.4">
      <c r="A92" s="7" t="s">
        <v>246</v>
      </c>
      <c r="B92" s="8">
        <f>ช่องคีย์!CI58</f>
        <v>0</v>
      </c>
      <c r="C92" s="8">
        <f>ช่องคีย์!CJ58</f>
        <v>0</v>
      </c>
      <c r="D92" s="8">
        <f>ช่องคีย์!CK58</f>
        <v>0</v>
      </c>
      <c r="E92" s="8">
        <f>ช่องคีย์!CL58</f>
        <v>0</v>
      </c>
      <c r="F92" s="8">
        <f>ช่องคีย์!CM58</f>
        <v>0</v>
      </c>
      <c r="G92" s="8">
        <f>ช่องคีย์!CN58</f>
        <v>0</v>
      </c>
      <c r="H92" s="8">
        <f>ช่องคีย์!CO58</f>
        <v>170</v>
      </c>
      <c r="I92" s="8">
        <f>ช่องคีย์!CP58</f>
        <v>0</v>
      </c>
      <c r="J92" s="8">
        <f>ช่องคีย์!CQ58</f>
        <v>0</v>
      </c>
      <c r="K92" s="9"/>
    </row>
    <row r="93" spans="1:11" ht="23.4">
      <c r="A93" s="7" t="s">
        <v>27</v>
      </c>
      <c r="B93" s="8">
        <f>ช่องคีย์!AZ58</f>
        <v>463</v>
      </c>
      <c r="C93" s="8">
        <f>ช่องคีย์!BA58</f>
        <v>41</v>
      </c>
      <c r="D93" s="8">
        <f>ช่องคีย์!BB58</f>
        <v>0</v>
      </c>
      <c r="E93" s="8">
        <f>ช่องคีย์!BC58</f>
        <v>0</v>
      </c>
      <c r="F93" s="8">
        <f>ช่องคีย์!BD58</f>
        <v>0</v>
      </c>
      <c r="G93" s="8">
        <f>ช่องคีย์!BE58</f>
        <v>42</v>
      </c>
      <c r="H93" s="8">
        <f>ช่องคีย์!BF58</f>
        <v>3100</v>
      </c>
      <c r="I93" s="8">
        <f>ช่องคีย์!BG58</f>
        <v>462</v>
      </c>
      <c r="J93" s="8">
        <f>ช่องคีย์!BH58</f>
        <v>175</v>
      </c>
      <c r="K93" s="9">
        <f>+G93*H93</f>
        <v>130200</v>
      </c>
    </row>
    <row r="94" spans="1:11" ht="23.4">
      <c r="A94" s="7" t="s">
        <v>28</v>
      </c>
      <c r="B94" s="8">
        <f>ช่องคีย์!BJ58</f>
        <v>108</v>
      </c>
      <c r="C94" s="8">
        <f>ช่องคีย์!BK58</f>
        <v>0</v>
      </c>
      <c r="D94" s="8">
        <f>ช่องคีย์!BL58</f>
        <v>41</v>
      </c>
      <c r="E94" s="8">
        <f>ช่องคีย์!BM58</f>
        <v>0</v>
      </c>
      <c r="F94" s="8">
        <f>ช่องคีย์!BN58</f>
        <v>0</v>
      </c>
      <c r="G94" s="8">
        <f>ช่องคีย์!BO58</f>
        <v>55</v>
      </c>
      <c r="H94" s="8">
        <f>ช่องคีย์!BP58</f>
        <v>11500</v>
      </c>
      <c r="I94" s="8">
        <f>ช่องคีย์!BV58</f>
        <v>94</v>
      </c>
      <c r="J94" s="7">
        <v>30</v>
      </c>
      <c r="K94" s="9">
        <f>+G94*H94</f>
        <v>632500</v>
      </c>
    </row>
    <row r="95" spans="1:11" ht="23.4">
      <c r="A95" s="7" t="s">
        <v>29</v>
      </c>
      <c r="B95" s="8">
        <f>ช่องคีย์!BY58</f>
        <v>0</v>
      </c>
      <c r="C95" s="8">
        <f>ช่องคีย์!BZ58</f>
        <v>0</v>
      </c>
      <c r="D95" s="8">
        <f>ช่องคีย์!CA58</f>
        <v>0</v>
      </c>
      <c r="E95" s="8">
        <f>ช่องคีย์!CB58</f>
        <v>0</v>
      </c>
      <c r="F95" s="8">
        <f>ช่องคีย์!CC58</f>
        <v>0</v>
      </c>
      <c r="G95" s="8">
        <f>ช่องคีย์!CD58</f>
        <v>0</v>
      </c>
      <c r="H95" s="8">
        <f>ช่องคีย์!CE58</f>
        <v>0</v>
      </c>
      <c r="I95" s="8">
        <f>ช่องคีย์!CF58</f>
        <v>0</v>
      </c>
      <c r="J95" s="7"/>
      <c r="K95" s="10"/>
    </row>
    <row r="96" spans="1:11" ht="23.4">
      <c r="A96" s="7" t="s">
        <v>277</v>
      </c>
      <c r="B96" s="8">
        <f>ช่องคีย์!DW58</f>
        <v>0</v>
      </c>
      <c r="C96" s="8">
        <f>ช่องคีย์!DX58</f>
        <v>0</v>
      </c>
      <c r="D96" s="8">
        <f>ช่องคีย์!DY58</f>
        <v>0</v>
      </c>
      <c r="E96" s="8">
        <f>ช่องคีย์!DZ58</f>
        <v>0</v>
      </c>
      <c r="F96" s="8">
        <f>ช่องคีย์!EA58</f>
        <v>0</v>
      </c>
      <c r="G96" s="8">
        <f>ช่องคีย์!EB58</f>
        <v>0</v>
      </c>
      <c r="H96" s="8">
        <f>ช่องคีย์!EC58</f>
        <v>0</v>
      </c>
      <c r="I96" s="8">
        <f>ช่องคีย์!ED58</f>
        <v>0</v>
      </c>
      <c r="J96" s="8">
        <f>ช่องคีย์!EE58</f>
        <v>0</v>
      </c>
      <c r="K96" s="10"/>
    </row>
    <row r="97" spans="1:11" ht="23.4">
      <c r="A97" s="7" t="s">
        <v>316</v>
      </c>
      <c r="B97" s="8">
        <f>ช่องคีย์!EQ58</f>
        <v>28</v>
      </c>
      <c r="C97" s="8">
        <f>ช่องคีย์!ER58</f>
        <v>0</v>
      </c>
      <c r="D97" s="8">
        <f>ช่องคีย์!ES58</f>
        <v>0</v>
      </c>
      <c r="E97" s="8">
        <f>ช่องคีย์!ET58</f>
        <v>0</v>
      </c>
      <c r="F97" s="8">
        <f>ช่องคีย์!EU58</f>
        <v>0</v>
      </c>
      <c r="G97" s="8">
        <f>ช่องคีย์!EV58</f>
        <v>0</v>
      </c>
      <c r="H97" s="8">
        <f>ช่องคีย์!EW58</f>
        <v>148</v>
      </c>
      <c r="I97" s="8">
        <f>ช่องคีย์!EX58</f>
        <v>28</v>
      </c>
      <c r="J97" s="8">
        <f>ช่องคีย์!EY58</f>
        <v>4</v>
      </c>
      <c r="K97" s="9">
        <f>+G97*H97</f>
        <v>0</v>
      </c>
    </row>
    <row r="98" spans="1:11" ht="23.4">
      <c r="A98" s="7" t="s">
        <v>213</v>
      </c>
      <c r="B98" s="8">
        <f>ช่องคีย์!FA58</f>
        <v>0</v>
      </c>
      <c r="C98" s="8">
        <f>ช่องคีย์!FB58</f>
        <v>0</v>
      </c>
      <c r="D98" s="8">
        <f>ช่องคีย์!FC58</f>
        <v>0</v>
      </c>
      <c r="E98" s="8">
        <f>ช่องคีย์!FD58</f>
        <v>0</v>
      </c>
      <c r="F98" s="8">
        <f>ช่องคีย์!FE58</f>
        <v>0</v>
      </c>
      <c r="G98" s="8">
        <f>ช่องคีย์!FF58</f>
        <v>0</v>
      </c>
      <c r="H98" s="8">
        <f>ช่องคีย์!FG58</f>
        <v>0</v>
      </c>
      <c r="I98" s="8">
        <f>ช่องคีย์!FH58</f>
        <v>0</v>
      </c>
      <c r="J98" s="8">
        <f>ช่องคีย์!FI58</f>
        <v>0</v>
      </c>
      <c r="K98" s="9"/>
    </row>
    <row r="99" spans="1:11" ht="23.4">
      <c r="A99" s="7" t="s">
        <v>327</v>
      </c>
      <c r="B99" s="8">
        <f>ช่องคีย์!CS58</f>
        <v>0</v>
      </c>
      <c r="C99" s="8">
        <f>ช่องคีย์!CT58</f>
        <v>0</v>
      </c>
      <c r="D99" s="8">
        <f>ช่องคีย์!CU58</f>
        <v>0</v>
      </c>
      <c r="E99" s="8">
        <f>ช่องคีย์!CV58</f>
        <v>0</v>
      </c>
      <c r="F99" s="8">
        <f>ช่องคีย์!CW58</f>
        <v>0</v>
      </c>
      <c r="G99" s="8">
        <f>ช่องคีย์!CX58</f>
        <v>0</v>
      </c>
      <c r="H99" s="8">
        <f>ช่องคีย์!CY58</f>
        <v>0</v>
      </c>
      <c r="I99" s="8">
        <f>ช่องคีย์!CZ58</f>
        <v>0</v>
      </c>
      <c r="J99" s="8">
        <f>ช่องคีย์!DA58</f>
        <v>0</v>
      </c>
      <c r="K99" s="9"/>
    </row>
    <row r="100" spans="1:11" ht="23.4">
      <c r="A100" s="11" t="s">
        <v>32</v>
      </c>
      <c r="B100" s="8">
        <f t="shared" ref="B100:G100" si="6">SUM(B84:B97)</f>
        <v>1093</v>
      </c>
      <c r="C100" s="8">
        <f t="shared" si="6"/>
        <v>41</v>
      </c>
      <c r="D100" s="8">
        <f t="shared" si="6"/>
        <v>41</v>
      </c>
      <c r="E100" s="8">
        <f t="shared" si="6"/>
        <v>0</v>
      </c>
      <c r="F100" s="8">
        <f t="shared" si="6"/>
        <v>0</v>
      </c>
      <c r="G100" s="8">
        <f t="shared" si="6"/>
        <v>97</v>
      </c>
      <c r="H100" s="8"/>
      <c r="I100" s="8">
        <f>SUM(I84:I97)</f>
        <v>1078</v>
      </c>
      <c r="J100" s="7">
        <f>SUM(J84:J97)</f>
        <v>251</v>
      </c>
      <c r="K100" s="10"/>
    </row>
    <row r="101" spans="1:11" ht="23.4">
      <c r="A101" s="13"/>
      <c r="B101" s="13"/>
      <c r="C101" s="13"/>
      <c r="D101" s="13"/>
      <c r="E101" s="13"/>
      <c r="F101" s="13"/>
      <c r="G101" s="13"/>
      <c r="H101" s="13"/>
      <c r="I101" s="13"/>
    </row>
    <row r="102" spans="1:11" ht="23.4">
      <c r="A102" s="1351" t="s">
        <v>370</v>
      </c>
      <c r="B102" s="1351"/>
      <c r="C102" s="1351"/>
      <c r="D102" s="1351"/>
      <c r="E102" s="1351"/>
      <c r="F102" s="1351"/>
      <c r="G102" s="1351"/>
      <c r="H102" s="1351"/>
      <c r="I102" s="1351"/>
    </row>
    <row r="103" spans="1:11" ht="23.4">
      <c r="A103" s="1351" t="s">
        <v>374</v>
      </c>
      <c r="B103" s="1351"/>
      <c r="C103" s="1351"/>
      <c r="D103" s="1351"/>
      <c r="E103" s="1351"/>
      <c r="F103" s="1351"/>
      <c r="G103" s="1351"/>
      <c r="H103" s="1351"/>
      <c r="I103" s="1351"/>
    </row>
    <row r="104" spans="1:11" ht="23.4">
      <c r="A104" s="1336" t="s">
        <v>97</v>
      </c>
      <c r="B104" s="1336"/>
      <c r="C104" s="1336"/>
      <c r="D104" s="1336"/>
      <c r="E104" s="1336"/>
      <c r="F104" s="1336"/>
      <c r="G104" s="1336"/>
      <c r="H104" s="1336"/>
      <c r="I104" s="1336"/>
    </row>
    <row r="105" spans="1:11" ht="23.4">
      <c r="A105" s="1" t="s">
        <v>1</v>
      </c>
      <c r="B105" s="1" t="s">
        <v>2</v>
      </c>
      <c r="C105" s="1333" t="s">
        <v>3</v>
      </c>
      <c r="D105" s="1334"/>
      <c r="E105" s="1334"/>
      <c r="F105" s="1334"/>
      <c r="G105" s="1334"/>
      <c r="H105" s="1335"/>
      <c r="I105" s="2"/>
      <c r="J105" s="64"/>
      <c r="K105" s="64"/>
    </row>
    <row r="106" spans="1:11" ht="23.4">
      <c r="A106" s="3"/>
      <c r="B106" s="4" t="s">
        <v>4</v>
      </c>
      <c r="C106" s="4" t="s">
        <v>5</v>
      </c>
      <c r="D106" s="4" t="s">
        <v>6</v>
      </c>
      <c r="E106" s="4" t="s">
        <v>7</v>
      </c>
      <c r="F106" s="4" t="s">
        <v>8</v>
      </c>
      <c r="G106" s="4" t="s">
        <v>9</v>
      </c>
      <c r="H106" s="4" t="s">
        <v>10</v>
      </c>
      <c r="I106" s="3" t="s">
        <v>11</v>
      </c>
      <c r="J106" s="66" t="s">
        <v>202</v>
      </c>
      <c r="K106" s="4" t="s">
        <v>204</v>
      </c>
    </row>
    <row r="107" spans="1:11" ht="23.4">
      <c r="A107" s="3"/>
      <c r="B107" s="4" t="s">
        <v>12</v>
      </c>
      <c r="C107" s="4" t="s">
        <v>13</v>
      </c>
      <c r="D107" s="4" t="s">
        <v>14</v>
      </c>
      <c r="E107" s="4" t="s">
        <v>15</v>
      </c>
      <c r="F107" s="4" t="s">
        <v>16</v>
      </c>
      <c r="G107" s="4" t="s">
        <v>17</v>
      </c>
      <c r="H107" s="4" t="s">
        <v>18</v>
      </c>
      <c r="I107" s="3" t="s">
        <v>19</v>
      </c>
      <c r="J107" s="4" t="s">
        <v>203</v>
      </c>
      <c r="K107" s="65"/>
    </row>
    <row r="108" spans="1:11" ht="23.4">
      <c r="A108" s="5"/>
      <c r="B108" s="5"/>
      <c r="C108" s="6" t="s">
        <v>12</v>
      </c>
      <c r="D108" s="6" t="s">
        <v>12</v>
      </c>
      <c r="E108" s="6" t="s">
        <v>12</v>
      </c>
      <c r="F108" s="6" t="s">
        <v>12</v>
      </c>
      <c r="G108" s="6" t="s">
        <v>12</v>
      </c>
      <c r="H108" s="6" t="s">
        <v>20</v>
      </c>
      <c r="I108" s="5"/>
      <c r="J108" s="61"/>
      <c r="K108" s="61"/>
    </row>
    <row r="109" spans="1:11" ht="23.4">
      <c r="A109" s="7" t="s">
        <v>21</v>
      </c>
      <c r="B109" s="8">
        <f>ช่องคีย์!B59</f>
        <v>0</v>
      </c>
      <c r="C109" s="8">
        <f>ช่องคีย์!C59</f>
        <v>0</v>
      </c>
      <c r="D109" s="8">
        <f>ช่องคีย์!D59</f>
        <v>0</v>
      </c>
      <c r="E109" s="8">
        <f>ช่องคีย์!E59</f>
        <v>0</v>
      </c>
      <c r="F109" s="8">
        <f>ช่องคีย์!F59</f>
        <v>0</v>
      </c>
      <c r="G109" s="8">
        <f>ช่องคีย์!G59</f>
        <v>0</v>
      </c>
      <c r="H109" s="8">
        <f>ช่องคีย์!H59</f>
        <v>574</v>
      </c>
      <c r="I109" s="8">
        <f>ช่องคีย์!I59</f>
        <v>0</v>
      </c>
      <c r="J109" s="8">
        <f>ช่องคีย์!J59</f>
        <v>0</v>
      </c>
      <c r="K109" s="9">
        <f t="shared" ref="K109:K120" si="7">+G109*H109</f>
        <v>0</v>
      </c>
    </row>
    <row r="110" spans="1:11" ht="23.4">
      <c r="A110" s="7" t="s">
        <v>261</v>
      </c>
      <c r="B110" s="8"/>
      <c r="C110" s="8"/>
      <c r="D110" s="8"/>
      <c r="E110" s="8"/>
      <c r="F110" s="8"/>
      <c r="G110" s="8"/>
      <c r="H110" s="8"/>
      <c r="I110" s="8"/>
      <c r="J110" s="8"/>
      <c r="K110" s="9"/>
    </row>
    <row r="111" spans="1:11" ht="23.4">
      <c r="A111" s="7" t="s">
        <v>262</v>
      </c>
      <c r="B111" s="8"/>
      <c r="C111" s="8"/>
      <c r="D111" s="8"/>
      <c r="E111" s="8"/>
      <c r="F111" s="8"/>
      <c r="G111" s="8"/>
      <c r="H111" s="8"/>
      <c r="I111" s="8"/>
      <c r="J111" s="8"/>
      <c r="K111" s="9"/>
    </row>
    <row r="112" spans="1:11" ht="23.4">
      <c r="A112" s="7" t="s">
        <v>22</v>
      </c>
      <c r="B112" s="8">
        <f>ช่องคีย์!L59</f>
        <v>39</v>
      </c>
      <c r="C112" s="8">
        <f>ช่องคีย์!M59</f>
        <v>53</v>
      </c>
      <c r="D112" s="8">
        <f>ช่องคีย์!N59</f>
        <v>0</v>
      </c>
      <c r="E112" s="8">
        <f>ช่องคีย์!O59</f>
        <v>0</v>
      </c>
      <c r="F112" s="8">
        <f>ช่องคีย์!P59</f>
        <v>0</v>
      </c>
      <c r="G112" s="8">
        <f>ช่องคีย์!Q59</f>
        <v>0</v>
      </c>
      <c r="H112" s="8">
        <f>ช่องคีย์!R59</f>
        <v>0</v>
      </c>
      <c r="I112" s="8">
        <f>ช่องคีย์!S59</f>
        <v>92</v>
      </c>
      <c r="J112" s="8">
        <f>ช่องคีย์!T59</f>
        <v>14</v>
      </c>
      <c r="K112" s="12">
        <f t="shared" si="7"/>
        <v>0</v>
      </c>
    </row>
    <row r="113" spans="1:11" ht="23.4">
      <c r="A113" s="7" t="s">
        <v>263</v>
      </c>
      <c r="B113" s="8"/>
      <c r="C113" s="8"/>
      <c r="D113" s="8"/>
      <c r="E113" s="8"/>
      <c r="F113" s="8"/>
      <c r="G113" s="8"/>
      <c r="H113" s="8"/>
      <c r="I113" s="8"/>
      <c r="J113" s="8"/>
      <c r="K113" s="12"/>
    </row>
    <row r="114" spans="1:11" ht="23.4">
      <c r="A114" s="7" t="s">
        <v>216</v>
      </c>
      <c r="B114" s="8">
        <f>ช่องคีย์!AF59</f>
        <v>0</v>
      </c>
      <c r="C114" s="8">
        <f>ช่องคีย์!AG59</f>
        <v>0</v>
      </c>
      <c r="D114" s="8">
        <f>ช่องคีย์!AH59</f>
        <v>0</v>
      </c>
      <c r="E114" s="8">
        <f>ช่องคีย์!AI59</f>
        <v>0</v>
      </c>
      <c r="F114" s="8">
        <f>ช่องคีย์!AJ59</f>
        <v>0</v>
      </c>
      <c r="G114" s="8">
        <f>ช่องคีย์!AK59</f>
        <v>0</v>
      </c>
      <c r="H114" s="8">
        <f>ช่องคีย์!AL59</f>
        <v>587</v>
      </c>
      <c r="I114" s="8">
        <f>ช่องคีย์!AM59</f>
        <v>0</v>
      </c>
      <c r="J114" s="8">
        <f>ช่องคีย์!AN59</f>
        <v>3</v>
      </c>
      <c r="K114" s="9">
        <f t="shared" si="7"/>
        <v>0</v>
      </c>
    </row>
    <row r="115" spans="1:11" ht="23.4">
      <c r="A115" s="7" t="s">
        <v>217</v>
      </c>
      <c r="B115" s="8">
        <f>ช่องคีย์!DC59</f>
        <v>26</v>
      </c>
      <c r="C115" s="8">
        <f>ช่องคีย์!DD59</f>
        <v>0</v>
      </c>
      <c r="D115" s="8">
        <f>ช่องคีย์!DE59</f>
        <v>0</v>
      </c>
      <c r="E115" s="8">
        <f>ช่องคีย์!DF59</f>
        <v>0</v>
      </c>
      <c r="F115" s="8">
        <f>ช่องคีย์!DG59</f>
        <v>0</v>
      </c>
      <c r="G115" s="8">
        <f>ช่องคีย์!DH59</f>
        <v>0</v>
      </c>
      <c r="H115" s="8">
        <f>ช่องคีย์!DI59</f>
        <v>0</v>
      </c>
      <c r="I115" s="8">
        <f>ช่องคีย์!DJ59</f>
        <v>26</v>
      </c>
      <c r="J115" s="8">
        <f>ช่องคีย์!DK59</f>
        <v>3</v>
      </c>
      <c r="K115" s="9"/>
    </row>
    <row r="116" spans="1:11" ht="23.4">
      <c r="A116" s="7" t="s">
        <v>188</v>
      </c>
      <c r="B116" s="8">
        <f>ช่องคีย์!AP59</f>
        <v>0</v>
      </c>
      <c r="C116" s="8">
        <f>ช่องคีย์!AQ59</f>
        <v>0</v>
      </c>
      <c r="D116" s="8">
        <f>ช่องคีย์!AR59</f>
        <v>0</v>
      </c>
      <c r="E116" s="8">
        <f>ช่องคีย์!AS59</f>
        <v>0</v>
      </c>
      <c r="F116" s="8">
        <f>ช่องคีย์!AT59</f>
        <v>0</v>
      </c>
      <c r="G116" s="8">
        <f>ช่องคีย์!AU59</f>
        <v>0</v>
      </c>
      <c r="H116" s="8">
        <f>ช่องคีย์!AV59</f>
        <v>0</v>
      </c>
      <c r="I116" s="8">
        <f>ช่องคีย์!AW59</f>
        <v>0</v>
      </c>
      <c r="J116" s="8">
        <f>ช่องคีย์!AX59</f>
        <v>0</v>
      </c>
      <c r="K116" s="9">
        <f t="shared" si="7"/>
        <v>0</v>
      </c>
    </row>
    <row r="117" spans="1:11" ht="23.4">
      <c r="A117" s="7" t="s">
        <v>244</v>
      </c>
      <c r="B117" s="8">
        <f>ช่องคีย์!V59</f>
        <v>0</v>
      </c>
      <c r="C117" s="8">
        <f>ช่องคีย์!W59</f>
        <v>0</v>
      </c>
      <c r="D117" s="8">
        <f>ช่องคีย์!X59</f>
        <v>0</v>
      </c>
      <c r="E117" s="8">
        <f>ช่องคีย์!Y59</f>
        <v>0</v>
      </c>
      <c r="F117" s="8">
        <f>ช่องคีย์!Z59</f>
        <v>0</v>
      </c>
      <c r="G117" s="8">
        <f>ช่องคีย์!AA59</f>
        <v>0</v>
      </c>
      <c r="H117" s="8">
        <f>ช่องคีย์!AB59</f>
        <v>0</v>
      </c>
      <c r="I117" s="8">
        <f>ช่องคีย์!AC59</f>
        <v>0</v>
      </c>
      <c r="J117" s="8">
        <f>ช่องคีย์!AD59</f>
        <v>0</v>
      </c>
      <c r="K117" s="9">
        <f t="shared" si="7"/>
        <v>0</v>
      </c>
    </row>
    <row r="118" spans="1:11" ht="23.4">
      <c r="A118" s="7" t="s">
        <v>246</v>
      </c>
      <c r="B118" s="8">
        <f>ช่องคีย์!CI59</f>
        <v>0</v>
      </c>
      <c r="C118" s="8">
        <f>ช่องคีย์!CJ59</f>
        <v>0</v>
      </c>
      <c r="D118" s="8">
        <f>ช่องคีย์!CK59</f>
        <v>0</v>
      </c>
      <c r="E118" s="8">
        <f>ช่องคีย์!CL59</f>
        <v>0</v>
      </c>
      <c r="F118" s="8">
        <f>ช่องคีย์!CM59</f>
        <v>0</v>
      </c>
      <c r="G118" s="8">
        <f>ช่องคีย์!CN59</f>
        <v>0</v>
      </c>
      <c r="H118" s="8">
        <f>ช่องคีย์!CO59</f>
        <v>0</v>
      </c>
      <c r="I118" s="8">
        <f>ช่องคีย์!CP59</f>
        <v>0</v>
      </c>
      <c r="J118" s="8">
        <f>ช่องคีย์!CQ59</f>
        <v>0</v>
      </c>
      <c r="K118" s="9"/>
    </row>
    <row r="119" spans="1:11" ht="23.4">
      <c r="A119" s="7" t="s">
        <v>27</v>
      </c>
      <c r="B119" s="8">
        <f>ช่องคีย์!AZ59</f>
        <v>251</v>
      </c>
      <c r="C119" s="8">
        <f>ช่องคีย์!BA59</f>
        <v>11</v>
      </c>
      <c r="D119" s="8">
        <f>ช่องคีย์!BB59</f>
        <v>0</v>
      </c>
      <c r="E119" s="8">
        <f>ช่องคีย์!BC59</f>
        <v>0</v>
      </c>
      <c r="F119" s="8">
        <f>ช่องคีย์!BD59</f>
        <v>0</v>
      </c>
      <c r="G119" s="8">
        <f>ช่องคีย์!BE59</f>
        <v>25</v>
      </c>
      <c r="H119" s="8">
        <f>ช่องคีย์!BF59</f>
        <v>3100</v>
      </c>
      <c r="I119" s="8">
        <f>ช่องคีย์!BG59</f>
        <v>237</v>
      </c>
      <c r="J119" s="8">
        <f>ช่องคีย์!BH59</f>
        <v>104</v>
      </c>
      <c r="K119" s="9">
        <f t="shared" si="7"/>
        <v>77500</v>
      </c>
    </row>
    <row r="120" spans="1:11" ht="23.4">
      <c r="A120" s="7" t="s">
        <v>28</v>
      </c>
      <c r="B120" s="8">
        <f>ช่องคีย์!BJ59</f>
        <v>389</v>
      </c>
      <c r="C120" s="8">
        <f>ช่องคีย์!BK59</f>
        <v>126</v>
      </c>
      <c r="D120" s="8">
        <f>ช่องคีย์!BL59</f>
        <v>112</v>
      </c>
      <c r="E120" s="8">
        <f>ช่องคีย์!BM59</f>
        <v>0</v>
      </c>
      <c r="F120" s="8">
        <f>ช่องคีย์!BN59</f>
        <v>0</v>
      </c>
      <c r="G120" s="8">
        <f>ช่องคีย์!BO59</f>
        <v>142</v>
      </c>
      <c r="H120" s="8">
        <f>ช่องคีย์!BP59</f>
        <v>11500</v>
      </c>
      <c r="I120" s="8">
        <f>ช่องคีย์!BV59</f>
        <v>485</v>
      </c>
      <c r="J120" s="7">
        <v>12</v>
      </c>
      <c r="K120" s="9">
        <f t="shared" si="7"/>
        <v>1633000</v>
      </c>
    </row>
    <row r="121" spans="1:11" ht="23.4">
      <c r="A121" s="7" t="s">
        <v>29</v>
      </c>
      <c r="B121" s="8">
        <f>ช่องคีย์!BY59</f>
        <v>0</v>
      </c>
      <c r="C121" s="8">
        <f>ช่องคีย์!BZ59</f>
        <v>0</v>
      </c>
      <c r="D121" s="8">
        <f>ช่องคีย์!CA59</f>
        <v>0</v>
      </c>
      <c r="E121" s="8">
        <f>ช่องคีย์!CB59</f>
        <v>0</v>
      </c>
      <c r="F121" s="8">
        <f>ช่องคีย์!CC59</f>
        <v>0</v>
      </c>
      <c r="G121" s="8">
        <f>ช่องคีย์!CD59</f>
        <v>0</v>
      </c>
      <c r="H121" s="8">
        <f>ช่องคีย์!CE59</f>
        <v>0</v>
      </c>
      <c r="I121" s="8">
        <f>ช่องคีย์!CF59</f>
        <v>0</v>
      </c>
      <c r="J121" s="7"/>
      <c r="K121" s="10"/>
    </row>
    <row r="122" spans="1:11" ht="23.4">
      <c r="A122" s="7" t="s">
        <v>277</v>
      </c>
      <c r="B122" s="8">
        <f>ช่องคีย์!DW59</f>
        <v>0</v>
      </c>
      <c r="C122" s="8">
        <f>ช่องคีย์!DX59</f>
        <v>0</v>
      </c>
      <c r="D122" s="8">
        <f>ช่องคีย์!DY59</f>
        <v>0</v>
      </c>
      <c r="E122" s="8">
        <f>ช่องคีย์!DZ59</f>
        <v>0</v>
      </c>
      <c r="F122" s="8">
        <f>ช่องคีย์!EA59</f>
        <v>0</v>
      </c>
      <c r="G122" s="8">
        <f>ช่องคีย์!EB59</f>
        <v>0</v>
      </c>
      <c r="H122" s="8">
        <f>ช่องคีย์!EC59</f>
        <v>0</v>
      </c>
      <c r="I122" s="8">
        <f>ช่องคีย์!ED59</f>
        <v>0</v>
      </c>
      <c r="J122" s="8">
        <f>ช่องคีย์!EE59</f>
        <v>0</v>
      </c>
      <c r="K122" s="10"/>
    </row>
    <row r="123" spans="1:11" ht="23.4">
      <c r="A123" s="7" t="s">
        <v>306</v>
      </c>
      <c r="B123" s="8">
        <f>ช่องคีย์!CS59</f>
        <v>0</v>
      </c>
      <c r="C123" s="8">
        <f>ช่องคีย์!CT59</f>
        <v>0</v>
      </c>
      <c r="D123" s="8">
        <f>ช่องคีย์!CU59</f>
        <v>0</v>
      </c>
      <c r="E123" s="8">
        <f>ช่องคีย์!CV59</f>
        <v>0</v>
      </c>
      <c r="F123" s="8">
        <f>ช่องคีย์!CW59</f>
        <v>0</v>
      </c>
      <c r="G123" s="8">
        <f>ช่องคีย์!CX59</f>
        <v>0</v>
      </c>
      <c r="H123" s="8">
        <f>ช่องคีย์!CY59</f>
        <v>0</v>
      </c>
      <c r="I123" s="8">
        <f>ช่องคีย์!CZ59</f>
        <v>0</v>
      </c>
      <c r="J123" s="8">
        <f>ช่องคีย์!DA59</f>
        <v>0</v>
      </c>
      <c r="K123" s="10"/>
    </row>
    <row r="124" spans="1:11" ht="23.4">
      <c r="A124" s="7" t="s">
        <v>316</v>
      </c>
      <c r="B124" s="8">
        <f>ช่องคีย์!EQ59</f>
        <v>0</v>
      </c>
      <c r="C124" s="8">
        <f>ช่องคีย์!ER59</f>
        <v>0</v>
      </c>
      <c r="D124" s="8">
        <f>ช่องคีย์!ES59</f>
        <v>0</v>
      </c>
      <c r="E124" s="8">
        <f>ช่องคีย์!ET59</f>
        <v>0</v>
      </c>
      <c r="F124" s="8">
        <f>ช่องคีย์!EU59</f>
        <v>0</v>
      </c>
      <c r="G124" s="8">
        <f>ช่องคีย์!EV59</f>
        <v>0</v>
      </c>
      <c r="H124" s="8">
        <f>ช่องคีย์!EW59</f>
        <v>148</v>
      </c>
      <c r="I124" s="8">
        <f>ช่องคีย์!EX59</f>
        <v>0</v>
      </c>
      <c r="J124" s="8">
        <f>ช่องคีย์!EY59</f>
        <v>0</v>
      </c>
      <c r="K124" s="10"/>
    </row>
    <row r="125" spans="1:11" ht="23.4">
      <c r="A125" s="7" t="s">
        <v>327</v>
      </c>
      <c r="B125" s="8">
        <f>ช่องคีย์!CS59</f>
        <v>0</v>
      </c>
      <c r="C125" s="8">
        <f>ช่องคีย์!CT59</f>
        <v>0</v>
      </c>
      <c r="D125" s="8">
        <f>ช่องคีย์!CU59</f>
        <v>0</v>
      </c>
      <c r="E125" s="8">
        <f>ช่องคีย์!CV59</f>
        <v>0</v>
      </c>
      <c r="F125" s="8">
        <f>ช่องคีย์!CW59</f>
        <v>0</v>
      </c>
      <c r="G125" s="8">
        <f>ช่องคีย์!CX59</f>
        <v>0</v>
      </c>
      <c r="H125" s="8">
        <f>ช่องคีย์!CY59</f>
        <v>0</v>
      </c>
      <c r="I125" s="8">
        <f>ช่องคีย์!CZ59</f>
        <v>0</v>
      </c>
      <c r="J125" s="8">
        <f>ช่องคีย์!DA59</f>
        <v>0</v>
      </c>
      <c r="K125" s="10"/>
    </row>
    <row r="126" spans="1:11" ht="23.4">
      <c r="A126" s="11" t="s">
        <v>32</v>
      </c>
      <c r="B126" s="8">
        <f t="shared" ref="B126:G126" si="8">SUM(B109:B123)</f>
        <v>705</v>
      </c>
      <c r="C126" s="8">
        <f t="shared" si="8"/>
        <v>190</v>
      </c>
      <c r="D126" s="8">
        <f t="shared" si="8"/>
        <v>112</v>
      </c>
      <c r="E126" s="8">
        <f t="shared" si="8"/>
        <v>0</v>
      </c>
      <c r="F126" s="8">
        <f t="shared" si="8"/>
        <v>0</v>
      </c>
      <c r="G126" s="8">
        <f t="shared" si="8"/>
        <v>167</v>
      </c>
      <c r="H126" s="8"/>
      <c r="I126" s="8">
        <f>SUM(I109:I123)</f>
        <v>840</v>
      </c>
      <c r="J126" s="7">
        <f>SUM(J109:J123)</f>
        <v>136</v>
      </c>
      <c r="K126" s="10"/>
    </row>
    <row r="127" spans="1:11" ht="23.4">
      <c r="A127" s="13"/>
      <c r="B127" s="13"/>
      <c r="C127" s="13"/>
      <c r="D127" s="13"/>
      <c r="E127" s="13"/>
      <c r="F127" s="13"/>
      <c r="G127" s="13"/>
      <c r="H127" s="13"/>
      <c r="I127" s="13"/>
    </row>
    <row r="128" spans="1:11" ht="23.4">
      <c r="A128" s="13"/>
      <c r="B128" s="13"/>
      <c r="C128" s="13"/>
      <c r="D128" s="13"/>
      <c r="E128" s="13"/>
      <c r="F128" s="13"/>
      <c r="G128" s="13"/>
      <c r="H128" s="13"/>
      <c r="I128" s="13"/>
    </row>
    <row r="129" spans="1:11" ht="23.4">
      <c r="A129" s="1351" t="s">
        <v>370</v>
      </c>
      <c r="B129" s="1351"/>
      <c r="C129" s="1351"/>
      <c r="D129" s="1351"/>
      <c r="E129" s="1351"/>
      <c r="F129" s="1351"/>
      <c r="G129" s="1351"/>
      <c r="H129" s="1351"/>
      <c r="I129" s="1351"/>
    </row>
    <row r="130" spans="1:11" ht="23.4">
      <c r="A130" s="1351" t="s">
        <v>374</v>
      </c>
      <c r="B130" s="1351"/>
      <c r="C130" s="1351"/>
      <c r="D130" s="1351"/>
      <c r="E130" s="1351"/>
      <c r="F130" s="1351"/>
      <c r="G130" s="1351"/>
      <c r="H130" s="1351"/>
      <c r="I130" s="1351"/>
    </row>
    <row r="131" spans="1:11" ht="23.4">
      <c r="A131" s="1336" t="s">
        <v>98</v>
      </c>
      <c r="B131" s="1336"/>
      <c r="C131" s="1336"/>
      <c r="D131" s="1336"/>
      <c r="E131" s="1336"/>
      <c r="F131" s="1336"/>
      <c r="G131" s="1336"/>
      <c r="H131" s="1336"/>
      <c r="I131" s="1336"/>
    </row>
    <row r="132" spans="1:11" ht="23.4">
      <c r="A132" s="1" t="s">
        <v>1</v>
      </c>
      <c r="B132" s="1" t="s">
        <v>2</v>
      </c>
      <c r="C132" s="1333" t="s">
        <v>3</v>
      </c>
      <c r="D132" s="1334"/>
      <c r="E132" s="1334"/>
      <c r="F132" s="1334"/>
      <c r="G132" s="1334"/>
      <c r="H132" s="1335"/>
      <c r="I132" s="2"/>
      <c r="J132" s="64"/>
      <c r="K132" s="64"/>
    </row>
    <row r="133" spans="1:11" ht="23.4">
      <c r="A133" s="3"/>
      <c r="B133" s="4" t="s">
        <v>4</v>
      </c>
      <c r="C133" s="4" t="s">
        <v>5</v>
      </c>
      <c r="D133" s="4" t="s">
        <v>6</v>
      </c>
      <c r="E133" s="4" t="s">
        <v>7</v>
      </c>
      <c r="F133" s="4" t="s">
        <v>8</v>
      </c>
      <c r="G133" s="4" t="s">
        <v>9</v>
      </c>
      <c r="H133" s="4" t="s">
        <v>10</v>
      </c>
      <c r="I133" s="4" t="s">
        <v>11</v>
      </c>
      <c r="J133" s="66" t="s">
        <v>202</v>
      </c>
      <c r="K133" s="4" t="s">
        <v>204</v>
      </c>
    </row>
    <row r="134" spans="1:11" ht="23.4">
      <c r="A134" s="3"/>
      <c r="B134" s="4" t="s">
        <v>12</v>
      </c>
      <c r="C134" s="4" t="s">
        <v>13</v>
      </c>
      <c r="D134" s="4" t="s">
        <v>14</v>
      </c>
      <c r="E134" s="4" t="s">
        <v>15</v>
      </c>
      <c r="F134" s="4" t="s">
        <v>16</v>
      </c>
      <c r="G134" s="4" t="s">
        <v>17</v>
      </c>
      <c r="H134" s="4" t="s">
        <v>18</v>
      </c>
      <c r="I134" s="4" t="s">
        <v>19</v>
      </c>
      <c r="J134" s="4" t="s">
        <v>203</v>
      </c>
      <c r="K134" s="65"/>
    </row>
    <row r="135" spans="1:11" ht="23.4">
      <c r="A135" s="5"/>
      <c r="B135" s="5"/>
      <c r="C135" s="6" t="s">
        <v>12</v>
      </c>
      <c r="D135" s="6" t="s">
        <v>12</v>
      </c>
      <c r="E135" s="6" t="s">
        <v>12</v>
      </c>
      <c r="F135" s="6" t="s">
        <v>12</v>
      </c>
      <c r="G135" s="6" t="s">
        <v>12</v>
      </c>
      <c r="H135" s="6" t="s">
        <v>20</v>
      </c>
      <c r="I135" s="5"/>
      <c r="J135" s="61"/>
      <c r="K135" s="61"/>
    </row>
    <row r="136" spans="1:11" ht="23.4">
      <c r="A136" s="7" t="s">
        <v>21</v>
      </c>
      <c r="B136" s="8">
        <f>ช่องคีย์!B60</f>
        <v>0</v>
      </c>
      <c r="C136" s="8">
        <f>ช่องคีย์!C60</f>
        <v>0</v>
      </c>
      <c r="D136" s="8">
        <f>ช่องคีย์!D60</f>
        <v>0</v>
      </c>
      <c r="E136" s="8">
        <f>ช่องคีย์!E60</f>
        <v>0</v>
      </c>
      <c r="F136" s="8">
        <f>ช่องคีย์!F60</f>
        <v>0</v>
      </c>
      <c r="G136" s="8">
        <f>ช่องคีย์!G60</f>
        <v>0</v>
      </c>
      <c r="H136" s="8">
        <f>ช่องคีย์!H60</f>
        <v>574</v>
      </c>
      <c r="I136" s="8">
        <f>ช่องคีย์!I60</f>
        <v>0</v>
      </c>
      <c r="J136" s="8">
        <f>ช่องคีย์!J60</f>
        <v>0</v>
      </c>
      <c r="K136" s="9">
        <f t="shared" ref="K136:K146" si="9">+G136*H136</f>
        <v>0</v>
      </c>
    </row>
    <row r="137" spans="1:11" ht="23.4">
      <c r="A137" s="7" t="s">
        <v>261</v>
      </c>
      <c r="B137" s="8"/>
      <c r="C137" s="8"/>
      <c r="D137" s="8"/>
      <c r="E137" s="8"/>
      <c r="F137" s="8"/>
      <c r="G137" s="8"/>
      <c r="H137" s="8"/>
      <c r="I137" s="8"/>
      <c r="J137" s="8"/>
      <c r="K137" s="9"/>
    </row>
    <row r="138" spans="1:11" ht="23.4">
      <c r="A138" s="7" t="s">
        <v>262</v>
      </c>
      <c r="B138" s="8"/>
      <c r="C138" s="8"/>
      <c r="D138" s="8"/>
      <c r="E138" s="8"/>
      <c r="F138" s="8"/>
      <c r="G138" s="8"/>
      <c r="H138" s="8"/>
      <c r="I138" s="8"/>
      <c r="J138" s="8"/>
      <c r="K138" s="9"/>
    </row>
    <row r="139" spans="1:11" ht="23.4">
      <c r="A139" s="7" t="s">
        <v>22</v>
      </c>
      <c r="B139" s="8">
        <f>ช่องคีย์!L60</f>
        <v>12</v>
      </c>
      <c r="C139" s="8">
        <f>ช่องคีย์!M60</f>
        <v>4</v>
      </c>
      <c r="D139" s="8">
        <f>ช่องคีย์!N60</f>
        <v>0</v>
      </c>
      <c r="E139" s="8">
        <f>ช่องคีย์!O60</f>
        <v>0</v>
      </c>
      <c r="F139" s="8">
        <f>ช่องคีย์!P60</f>
        <v>0</v>
      </c>
      <c r="G139" s="8">
        <f>ช่องคีย์!Q60</f>
        <v>0</v>
      </c>
      <c r="H139" s="8">
        <f>ช่องคีย์!R60</f>
        <v>0</v>
      </c>
      <c r="I139" s="8">
        <f>ช่องคีย์!S60</f>
        <v>16</v>
      </c>
      <c r="J139" s="8">
        <f>ช่องคีย์!T60</f>
        <v>2</v>
      </c>
      <c r="K139" s="9">
        <f t="shared" si="9"/>
        <v>0</v>
      </c>
    </row>
    <row r="140" spans="1:11" ht="23.4">
      <c r="A140" s="7" t="s">
        <v>263</v>
      </c>
      <c r="B140" s="8"/>
      <c r="C140" s="8"/>
      <c r="D140" s="8"/>
      <c r="E140" s="8"/>
      <c r="F140" s="8"/>
      <c r="G140" s="8"/>
      <c r="H140" s="8"/>
      <c r="I140" s="8"/>
      <c r="J140" s="8"/>
      <c r="K140" s="9"/>
    </row>
    <row r="141" spans="1:11" ht="23.4">
      <c r="A141" s="7" t="s">
        <v>23</v>
      </c>
      <c r="B141" s="8">
        <f>ช่องคีย์!AF60</f>
        <v>0</v>
      </c>
      <c r="C141" s="8">
        <f>ช่องคีย์!AG60</f>
        <v>0</v>
      </c>
      <c r="D141" s="8">
        <f>ช่องคีย์!AH60</f>
        <v>0</v>
      </c>
      <c r="E141" s="8">
        <f>ช่องคีย์!AI60</f>
        <v>0</v>
      </c>
      <c r="F141" s="8">
        <f>ช่องคีย์!AJ60</f>
        <v>0</v>
      </c>
      <c r="G141" s="8">
        <f>ช่องคีย์!AK60</f>
        <v>0</v>
      </c>
      <c r="H141" s="8">
        <f>ช่องคีย์!AL60</f>
        <v>587</v>
      </c>
      <c r="I141" s="8">
        <f>ช่องคีย์!AM60</f>
        <v>0</v>
      </c>
      <c r="J141" s="8">
        <f>ช่องคีย์!AN60</f>
        <v>1</v>
      </c>
      <c r="K141" s="9">
        <f t="shared" si="9"/>
        <v>0</v>
      </c>
    </row>
    <row r="142" spans="1:11" ht="23.4">
      <c r="A142" s="7" t="s">
        <v>188</v>
      </c>
      <c r="B142" s="8">
        <f>ช่องคีย์!AP60</f>
        <v>0</v>
      </c>
      <c r="C142" s="8">
        <f>ช่องคีย์!AQ60</f>
        <v>0</v>
      </c>
      <c r="D142" s="8">
        <f>ช่องคีย์!AR60</f>
        <v>0</v>
      </c>
      <c r="E142" s="8">
        <f>ช่องคีย์!AS60</f>
        <v>0</v>
      </c>
      <c r="F142" s="8">
        <f>ช่องคีย์!AT60</f>
        <v>0</v>
      </c>
      <c r="G142" s="8">
        <f>ช่องคีย์!AU60</f>
        <v>0</v>
      </c>
      <c r="H142" s="8">
        <f>ช่องคีย์!AV60</f>
        <v>0</v>
      </c>
      <c r="I142" s="8">
        <f>ช่องคีย์!AW60</f>
        <v>0</v>
      </c>
      <c r="J142" s="8">
        <f>ช่องคีย์!AX60</f>
        <v>0</v>
      </c>
      <c r="K142" s="9">
        <f t="shared" si="9"/>
        <v>0</v>
      </c>
    </row>
    <row r="143" spans="1:11" ht="23.4">
      <c r="A143" s="7" t="s">
        <v>244</v>
      </c>
      <c r="B143" s="8">
        <f>ช่องคีย์!V60</f>
        <v>0</v>
      </c>
      <c r="C143" s="8">
        <f>ช่องคีย์!W60</f>
        <v>0</v>
      </c>
      <c r="D143" s="8">
        <f>ช่องคีย์!X60</f>
        <v>0</v>
      </c>
      <c r="E143" s="8">
        <f>ช่องคีย์!Y60</f>
        <v>0</v>
      </c>
      <c r="F143" s="8">
        <f>ช่องคีย์!Z60</f>
        <v>0</v>
      </c>
      <c r="G143" s="8">
        <f>ช่องคีย์!AA60</f>
        <v>0</v>
      </c>
      <c r="H143" s="8">
        <f>ช่องคีย์!AB60</f>
        <v>0</v>
      </c>
      <c r="I143" s="8">
        <f>ช่องคีย์!AC60</f>
        <v>0</v>
      </c>
      <c r="J143" s="8">
        <f>ช่องคีย์!AD60</f>
        <v>0</v>
      </c>
      <c r="K143" s="9">
        <f t="shared" si="9"/>
        <v>0</v>
      </c>
    </row>
    <row r="144" spans="1:11" ht="23.4">
      <c r="A144" s="7" t="s">
        <v>246</v>
      </c>
      <c r="B144" s="8">
        <f>ช่องคีย์!CI60</f>
        <v>0</v>
      </c>
      <c r="C144" s="8">
        <f>ช่องคีย์!CJ60</f>
        <v>0</v>
      </c>
      <c r="D144" s="8">
        <f>ช่องคีย์!CK60</f>
        <v>0</v>
      </c>
      <c r="E144" s="8">
        <f>ช่องคีย์!CL60</f>
        <v>0</v>
      </c>
      <c r="F144" s="8">
        <f>ช่องคีย์!CM60</f>
        <v>0</v>
      </c>
      <c r="G144" s="8">
        <f>ช่องคีย์!CN60</f>
        <v>0</v>
      </c>
      <c r="H144" s="8">
        <f>ช่องคีย์!CO60</f>
        <v>0</v>
      </c>
      <c r="I144" s="8">
        <f>ช่องคีย์!CP60</f>
        <v>0</v>
      </c>
      <c r="J144" s="8">
        <f>ช่องคีย์!CQ60</f>
        <v>0</v>
      </c>
      <c r="K144" s="9"/>
    </row>
    <row r="145" spans="1:11" ht="23.4">
      <c r="A145" s="7" t="s">
        <v>27</v>
      </c>
      <c r="B145" s="8">
        <f>ช่องคีย์!AZ60</f>
        <v>387</v>
      </c>
      <c r="C145" s="8">
        <f>ช่องคีย์!BA60</f>
        <v>15</v>
      </c>
      <c r="D145" s="8">
        <f>ช่องคีย์!BB60</f>
        <v>0</v>
      </c>
      <c r="E145" s="8">
        <f>ช่องคีย์!BC60</f>
        <v>0</v>
      </c>
      <c r="F145" s="8">
        <f>ช่องคีย์!BD60</f>
        <v>0</v>
      </c>
      <c r="G145" s="8">
        <f>ช่องคีย์!BE60</f>
        <v>12</v>
      </c>
      <c r="H145" s="8">
        <f>ช่องคีย์!BF60</f>
        <v>3100</v>
      </c>
      <c r="I145" s="8">
        <f>ช่องคีย์!BG60</f>
        <v>390</v>
      </c>
      <c r="J145" s="8">
        <f>ช่องคีย์!BH60</f>
        <v>90</v>
      </c>
      <c r="K145" s="9">
        <f t="shared" si="9"/>
        <v>37200</v>
      </c>
    </row>
    <row r="146" spans="1:11" ht="23.4">
      <c r="A146" s="7" t="s">
        <v>28</v>
      </c>
      <c r="B146" s="8">
        <f>ช่องคีย์!BJ60</f>
        <v>825</v>
      </c>
      <c r="C146" s="8">
        <f>ช่องคีย์!BK60</f>
        <v>141</v>
      </c>
      <c r="D146" s="8">
        <f>ช่องคีย์!BL60</f>
        <v>167</v>
      </c>
      <c r="E146" s="8">
        <f>ช่องคีย์!BM60</f>
        <v>0</v>
      </c>
      <c r="F146" s="8">
        <f>ช่องคีย์!BN60</f>
        <v>0</v>
      </c>
      <c r="G146" s="8">
        <f>ช่องคีย์!BO60</f>
        <v>247</v>
      </c>
      <c r="H146" s="8">
        <f>ช่องคีย์!BP60</f>
        <v>11500</v>
      </c>
      <c r="I146" s="8">
        <f>ช่องคีย์!BV60</f>
        <v>886</v>
      </c>
      <c r="J146" s="7">
        <v>16</v>
      </c>
      <c r="K146" s="9">
        <f t="shared" si="9"/>
        <v>2840500</v>
      </c>
    </row>
    <row r="147" spans="1:11" ht="23.4">
      <c r="A147" s="7" t="s">
        <v>29</v>
      </c>
      <c r="B147" s="8">
        <f>ช่องคีย์!BY60</f>
        <v>0</v>
      </c>
      <c r="C147" s="8">
        <f>ช่องคีย์!BZ60</f>
        <v>0</v>
      </c>
      <c r="D147" s="8">
        <f>ช่องคีย์!CA60</f>
        <v>0</v>
      </c>
      <c r="E147" s="8">
        <f>ช่องคีย์!CB60</f>
        <v>0</v>
      </c>
      <c r="F147" s="8">
        <f>ช่องคีย์!CC60</f>
        <v>0</v>
      </c>
      <c r="G147" s="8">
        <f>ช่องคีย์!CD60</f>
        <v>0</v>
      </c>
      <c r="H147" s="8">
        <f>ช่องคีย์!CE60</f>
        <v>0</v>
      </c>
      <c r="I147" s="8">
        <f>ช่องคีย์!CF60</f>
        <v>0</v>
      </c>
      <c r="J147" s="7"/>
      <c r="K147" s="10"/>
    </row>
    <row r="148" spans="1:11" ht="23.4">
      <c r="A148" s="7" t="s">
        <v>277</v>
      </c>
      <c r="B148" s="8">
        <f>ช่องคีย์!DW60</f>
        <v>0</v>
      </c>
      <c r="C148" s="8">
        <f>ช่องคีย์!DX60</f>
        <v>0</v>
      </c>
      <c r="D148" s="8">
        <f>ช่องคีย์!DY60</f>
        <v>0</v>
      </c>
      <c r="E148" s="8">
        <f>ช่องคีย์!DZ60</f>
        <v>0</v>
      </c>
      <c r="F148" s="8">
        <f>ช่องคีย์!EA60</f>
        <v>0</v>
      </c>
      <c r="G148" s="8">
        <f>ช่องคีย์!EB60</f>
        <v>0</v>
      </c>
      <c r="H148" s="8">
        <f>ช่องคีย์!EC60</f>
        <v>0</v>
      </c>
      <c r="I148" s="8">
        <f>ช่องคีย์!ED60</f>
        <v>0</v>
      </c>
      <c r="J148" s="8">
        <f>ช่องคีย์!EE60</f>
        <v>0</v>
      </c>
      <c r="K148" s="10"/>
    </row>
    <row r="149" spans="1:11" ht="23.4">
      <c r="A149" s="7" t="s">
        <v>301</v>
      </c>
      <c r="B149" s="8">
        <f>ช่องคีย์!DM60</f>
        <v>0</v>
      </c>
      <c r="C149" s="8">
        <f>ช่องคีย์!DN60</f>
        <v>0</v>
      </c>
      <c r="D149" s="8">
        <f>ช่องคีย์!DO60</f>
        <v>0</v>
      </c>
      <c r="E149" s="8">
        <f>ช่องคีย์!DP60</f>
        <v>0</v>
      </c>
      <c r="F149" s="8">
        <f>ช่องคีย์!DQ60</f>
        <v>0</v>
      </c>
      <c r="G149" s="8">
        <f>ช่องคีย์!DR60</f>
        <v>0</v>
      </c>
      <c r="H149" s="8">
        <f>ช่องคีย์!DS60</f>
        <v>0</v>
      </c>
      <c r="I149" s="8">
        <f>ช่องคีย์!DT60</f>
        <v>0</v>
      </c>
      <c r="J149" s="8">
        <f>ช่องคีย์!DU60</f>
        <v>0</v>
      </c>
      <c r="K149" s="12">
        <f>+H149*G149</f>
        <v>0</v>
      </c>
    </row>
    <row r="150" spans="1:11" ht="23.4">
      <c r="A150" s="7" t="s">
        <v>213</v>
      </c>
      <c r="B150" s="8">
        <f>ช่องคีย์!FA60</f>
        <v>0</v>
      </c>
      <c r="C150" s="8">
        <f>ช่องคีย์!FB60</f>
        <v>0</v>
      </c>
      <c r="D150" s="8">
        <f>ช่องคีย์!FC60</f>
        <v>0</v>
      </c>
      <c r="E150" s="8">
        <f>ช่องคีย์!FD60</f>
        <v>0</v>
      </c>
      <c r="F150" s="8">
        <f>ช่องคีย์!FE60</f>
        <v>0</v>
      </c>
      <c r="G150" s="8">
        <f>ช่องคีย์!FF60</f>
        <v>0</v>
      </c>
      <c r="H150" s="8">
        <f>ช่องคีย์!FG60</f>
        <v>0</v>
      </c>
      <c r="I150" s="8">
        <f>ช่องคีย์!FH60</f>
        <v>0</v>
      </c>
      <c r="J150" s="8">
        <f>ช่องคีย์!FI60</f>
        <v>0</v>
      </c>
      <c r="K150" s="12"/>
    </row>
    <row r="151" spans="1:11" ht="23.4">
      <c r="A151" s="7" t="s">
        <v>316</v>
      </c>
      <c r="B151" s="8">
        <f>ช่องคีย์!EQ60</f>
        <v>35</v>
      </c>
      <c r="C151" s="8">
        <f>ช่องคีย์!ER60</f>
        <v>0</v>
      </c>
      <c r="D151" s="8">
        <f>ช่องคีย์!ES60</f>
        <v>0</v>
      </c>
      <c r="E151" s="8">
        <f>ช่องคีย์!ET60</f>
        <v>0</v>
      </c>
      <c r="F151" s="8">
        <f>ช่องคีย์!EU60</f>
        <v>0</v>
      </c>
      <c r="G151" s="8">
        <f>ช่องคีย์!EV60</f>
        <v>0</v>
      </c>
      <c r="H151" s="8">
        <f>ช่องคีย์!EW60</f>
        <v>148</v>
      </c>
      <c r="I151" s="8">
        <f>ช่องคีย์!EX60</f>
        <v>35</v>
      </c>
      <c r="J151" s="8">
        <f>ช่องคีย์!EY60</f>
        <v>7</v>
      </c>
      <c r="K151" s="8">
        <f>ช่องคีย์!EZ60</f>
        <v>6</v>
      </c>
    </row>
    <row r="152" spans="1:11" ht="23.4">
      <c r="A152" s="7" t="s">
        <v>327</v>
      </c>
      <c r="B152" s="8">
        <f>ช่องคีย์!CS60</f>
        <v>0</v>
      </c>
      <c r="C152" s="8">
        <f>ช่องคีย์!CT60</f>
        <v>0</v>
      </c>
      <c r="D152" s="8">
        <f>ช่องคีย์!CU60</f>
        <v>0</v>
      </c>
      <c r="E152" s="8">
        <f>ช่องคีย์!CV60</f>
        <v>0</v>
      </c>
      <c r="F152" s="8">
        <f>ช่องคีย์!CW60</f>
        <v>0</v>
      </c>
      <c r="G152" s="8">
        <f>ช่องคีย์!CX60</f>
        <v>0</v>
      </c>
      <c r="H152" s="8">
        <f>ช่องคีย์!CY60</f>
        <v>0</v>
      </c>
      <c r="I152" s="8">
        <f>ช่องคีย์!CZ60</f>
        <v>0</v>
      </c>
      <c r="J152" s="8">
        <f>ช่องคีย์!DA60</f>
        <v>0</v>
      </c>
      <c r="K152" s="12"/>
    </row>
    <row r="153" spans="1:11" ht="23.4">
      <c r="A153" s="11" t="s">
        <v>32</v>
      </c>
      <c r="B153" s="8">
        <f t="shared" ref="B153:G153" si="10">SUM(B136:B149)</f>
        <v>1224</v>
      </c>
      <c r="C153" s="8">
        <f t="shared" si="10"/>
        <v>160</v>
      </c>
      <c r="D153" s="8">
        <f t="shared" si="10"/>
        <v>167</v>
      </c>
      <c r="E153" s="8">
        <f t="shared" si="10"/>
        <v>0</v>
      </c>
      <c r="F153" s="8">
        <f t="shared" si="10"/>
        <v>0</v>
      </c>
      <c r="G153" s="8">
        <f t="shared" si="10"/>
        <v>259</v>
      </c>
      <c r="H153" s="8"/>
      <c r="I153" s="8">
        <f>SUM(I136:I149)</f>
        <v>1292</v>
      </c>
      <c r="J153" s="7">
        <f>SUM(J136:J149)</f>
        <v>109</v>
      </c>
      <c r="K153" s="10"/>
    </row>
    <row r="154" spans="1:11" ht="23.4">
      <c r="A154" s="1351" t="s">
        <v>370</v>
      </c>
      <c r="B154" s="1351"/>
      <c r="C154" s="1351"/>
      <c r="D154" s="1351"/>
      <c r="E154" s="1351"/>
      <c r="F154" s="1351"/>
      <c r="G154" s="1351"/>
      <c r="H154" s="1351"/>
      <c r="I154" s="1351"/>
    </row>
    <row r="155" spans="1:11" ht="23.4">
      <c r="A155" s="1351" t="s">
        <v>373</v>
      </c>
      <c r="B155" s="1351"/>
      <c r="C155" s="1351"/>
      <c r="D155" s="1351"/>
      <c r="E155" s="1351"/>
      <c r="F155" s="1351"/>
      <c r="G155" s="1351"/>
      <c r="H155" s="1351"/>
      <c r="I155" s="1351"/>
    </row>
    <row r="156" spans="1:11" ht="23.4">
      <c r="A156" s="1336" t="s">
        <v>99</v>
      </c>
      <c r="B156" s="1336"/>
      <c r="C156" s="1336"/>
      <c r="D156" s="1336"/>
      <c r="E156" s="1336"/>
      <c r="F156" s="1336"/>
      <c r="G156" s="1336"/>
      <c r="H156" s="1336"/>
      <c r="I156" s="1336"/>
    </row>
    <row r="157" spans="1:11" ht="23.4">
      <c r="A157" s="1" t="s">
        <v>1</v>
      </c>
      <c r="B157" s="1" t="s">
        <v>2</v>
      </c>
      <c r="C157" s="1333" t="s">
        <v>3</v>
      </c>
      <c r="D157" s="1334"/>
      <c r="E157" s="1334"/>
      <c r="F157" s="1334"/>
      <c r="G157" s="1334"/>
      <c r="H157" s="1335"/>
      <c r="I157" s="2"/>
      <c r="J157" s="64"/>
      <c r="K157" s="64"/>
    </row>
    <row r="158" spans="1:11" ht="23.4">
      <c r="A158" s="3"/>
      <c r="B158" s="4" t="s">
        <v>4</v>
      </c>
      <c r="C158" s="4" t="s">
        <v>5</v>
      </c>
      <c r="D158" s="4" t="s">
        <v>6</v>
      </c>
      <c r="E158" s="4" t="s">
        <v>7</v>
      </c>
      <c r="F158" s="4" t="s">
        <v>8</v>
      </c>
      <c r="G158" s="4" t="s">
        <v>9</v>
      </c>
      <c r="H158" s="4" t="s">
        <v>10</v>
      </c>
      <c r="I158" s="4" t="s">
        <v>11</v>
      </c>
      <c r="J158" s="66" t="s">
        <v>202</v>
      </c>
      <c r="K158" s="4" t="s">
        <v>204</v>
      </c>
    </row>
    <row r="159" spans="1:11" ht="23.4">
      <c r="A159" s="3"/>
      <c r="B159" s="4" t="s">
        <v>12</v>
      </c>
      <c r="C159" s="4" t="s">
        <v>13</v>
      </c>
      <c r="D159" s="4" t="s">
        <v>14</v>
      </c>
      <c r="E159" s="4" t="s">
        <v>15</v>
      </c>
      <c r="F159" s="4" t="s">
        <v>16</v>
      </c>
      <c r="G159" s="4" t="s">
        <v>17</v>
      </c>
      <c r="H159" s="4" t="s">
        <v>18</v>
      </c>
      <c r="I159" s="4" t="s">
        <v>19</v>
      </c>
      <c r="J159" s="4" t="s">
        <v>203</v>
      </c>
      <c r="K159" s="65"/>
    </row>
    <row r="160" spans="1:11" ht="23.4">
      <c r="A160" s="5"/>
      <c r="B160" s="5"/>
      <c r="C160" s="6" t="s">
        <v>12</v>
      </c>
      <c r="D160" s="6" t="s">
        <v>12</v>
      </c>
      <c r="E160" s="6" t="s">
        <v>12</v>
      </c>
      <c r="F160" s="6" t="s">
        <v>12</v>
      </c>
      <c r="G160" s="6" t="s">
        <v>12</v>
      </c>
      <c r="H160" s="6" t="s">
        <v>20</v>
      </c>
      <c r="I160" s="5"/>
      <c r="J160" s="61"/>
      <c r="K160" s="61"/>
    </row>
    <row r="161" spans="1:11" ht="23.4">
      <c r="A161" s="7" t="s">
        <v>21</v>
      </c>
      <c r="B161" s="8">
        <f>ช่องคีย์!B61</f>
        <v>0</v>
      </c>
      <c r="C161" s="8">
        <f>ช่องคีย์!C61</f>
        <v>0</v>
      </c>
      <c r="D161" s="8">
        <f>ช่องคีย์!D61</f>
        <v>0</v>
      </c>
      <c r="E161" s="8">
        <f>ช่องคีย์!E61</f>
        <v>0</v>
      </c>
      <c r="F161" s="8">
        <f>ช่องคีย์!F61</f>
        <v>0</v>
      </c>
      <c r="G161" s="8">
        <f>ช่องคีย์!G61</f>
        <v>0</v>
      </c>
      <c r="H161" s="8">
        <f>ช่องคีย์!H61</f>
        <v>574</v>
      </c>
      <c r="I161" s="8">
        <f>ช่องคีย์!I61</f>
        <v>0</v>
      </c>
      <c r="J161" s="8">
        <f>ช่องคีย์!J61</f>
        <v>0</v>
      </c>
      <c r="K161" s="9">
        <f t="shared" ref="K161:K171" si="11">+G161*H161</f>
        <v>0</v>
      </c>
    </row>
    <row r="162" spans="1:11" ht="23.4">
      <c r="A162" s="7" t="s">
        <v>261</v>
      </c>
      <c r="B162" s="8"/>
      <c r="C162" s="8"/>
      <c r="D162" s="8"/>
      <c r="E162" s="8"/>
      <c r="F162" s="8"/>
      <c r="G162" s="8"/>
      <c r="H162" s="8"/>
      <c r="I162" s="8"/>
      <c r="J162" s="8"/>
      <c r="K162" s="9"/>
    </row>
    <row r="163" spans="1:11" ht="23.4">
      <c r="A163" s="7" t="s">
        <v>262</v>
      </c>
      <c r="B163" s="8"/>
      <c r="C163" s="8"/>
      <c r="D163" s="8"/>
      <c r="E163" s="8"/>
      <c r="F163" s="8"/>
      <c r="G163" s="8"/>
      <c r="H163" s="8"/>
      <c r="I163" s="8"/>
      <c r="J163" s="8"/>
      <c r="K163" s="9"/>
    </row>
    <row r="164" spans="1:11" ht="23.4">
      <c r="A164" s="7" t="s">
        <v>22</v>
      </c>
      <c r="B164" s="8">
        <f>ช่องคีย์!L61</f>
        <v>757</v>
      </c>
      <c r="C164" s="8">
        <f>ช่องคีย์!M61</f>
        <v>147</v>
      </c>
      <c r="D164" s="8">
        <f>ช่องคีย์!N61</f>
        <v>0</v>
      </c>
      <c r="E164" s="8">
        <f>ช่องคีย์!O61</f>
        <v>0</v>
      </c>
      <c r="F164" s="8">
        <f>ช่องคีย์!P61</f>
        <v>0</v>
      </c>
      <c r="G164" s="8">
        <f>ช่องคีย์!Q61</f>
        <v>0</v>
      </c>
      <c r="H164" s="8">
        <f>ช่องคีย์!R61</f>
        <v>0</v>
      </c>
      <c r="I164" s="8">
        <f>ช่องคีย์!S61</f>
        <v>904</v>
      </c>
      <c r="J164" s="8">
        <f>ช่องคีย์!T61</f>
        <v>126</v>
      </c>
      <c r="K164" s="9">
        <f t="shared" si="11"/>
        <v>0</v>
      </c>
    </row>
    <row r="165" spans="1:11" ht="23.4">
      <c r="A165" s="7" t="s">
        <v>263</v>
      </c>
      <c r="B165" s="8"/>
      <c r="C165" s="8"/>
      <c r="D165" s="8"/>
      <c r="E165" s="8"/>
      <c r="F165" s="8"/>
      <c r="G165" s="8"/>
      <c r="H165" s="8"/>
      <c r="I165" s="8"/>
      <c r="J165" s="8"/>
      <c r="K165" s="9"/>
    </row>
    <row r="166" spans="1:11" ht="23.4">
      <c r="A166" s="7" t="s">
        <v>216</v>
      </c>
      <c r="B166" s="8">
        <f>ช่องคีย์!AF61</f>
        <v>0</v>
      </c>
      <c r="C166" s="8">
        <f>ช่องคีย์!AG61</f>
        <v>0</v>
      </c>
      <c r="D166" s="8">
        <f>ช่องคีย์!AH61</f>
        <v>0</v>
      </c>
      <c r="E166" s="8">
        <f>ช่องคีย์!AI61</f>
        <v>0</v>
      </c>
      <c r="F166" s="8">
        <f>ช่องคีย์!AJ61</f>
        <v>0</v>
      </c>
      <c r="G166" s="8">
        <f>ช่องคีย์!AK61</f>
        <v>0</v>
      </c>
      <c r="H166" s="8">
        <f>ช่องคีย์!AL61</f>
        <v>587</v>
      </c>
      <c r="I166" s="8">
        <f>ช่องคีย์!AM61</f>
        <v>0</v>
      </c>
      <c r="J166" s="8">
        <f>ช่องคีย์!AN61</f>
        <v>52</v>
      </c>
      <c r="K166" s="9">
        <f t="shared" si="11"/>
        <v>0</v>
      </c>
    </row>
    <row r="167" spans="1:11" ht="23.4">
      <c r="A167" s="7" t="s">
        <v>217</v>
      </c>
      <c r="B167" s="8">
        <f>ช่องคีย์!DC61</f>
        <v>82</v>
      </c>
      <c r="C167" s="8">
        <f>ช่องคีย์!DD61</f>
        <v>0</v>
      </c>
      <c r="D167" s="8">
        <f>ช่องคีย์!DE61</f>
        <v>0</v>
      </c>
      <c r="E167" s="8">
        <f>ช่องคีย์!DF61</f>
        <v>0</v>
      </c>
      <c r="F167" s="8">
        <f>ช่องคีย์!DG61</f>
        <v>0</v>
      </c>
      <c r="G167" s="8">
        <f>ช่องคีย์!DH61</f>
        <v>0</v>
      </c>
      <c r="H167" s="8">
        <f>ช่องคีย์!DI61</f>
        <v>0</v>
      </c>
      <c r="I167" s="8">
        <f>ช่องคีย์!DJ61</f>
        <v>82</v>
      </c>
      <c r="J167" s="8">
        <f>ช่องคีย์!DK61</f>
        <v>14</v>
      </c>
      <c r="K167" s="8">
        <f>ช่องคีย์!DL61</f>
        <v>7</v>
      </c>
    </row>
    <row r="168" spans="1:11" ht="23.4">
      <c r="A168" s="7" t="s">
        <v>188</v>
      </c>
      <c r="B168" s="8">
        <f>ช่องคีย์!AP61</f>
        <v>0</v>
      </c>
      <c r="C168" s="8">
        <f>ช่องคีย์!AQ61</f>
        <v>0</v>
      </c>
      <c r="D168" s="8">
        <f>ช่องคีย์!AR61</f>
        <v>0</v>
      </c>
      <c r="E168" s="8">
        <f>ช่องคีย์!AS61</f>
        <v>0</v>
      </c>
      <c r="F168" s="8">
        <f>ช่องคีย์!AT61</f>
        <v>0</v>
      </c>
      <c r="G168" s="8">
        <f>ช่องคีย์!AU61</f>
        <v>0</v>
      </c>
      <c r="H168" s="8">
        <f>ช่องคีย์!AV61</f>
        <v>0</v>
      </c>
      <c r="I168" s="8">
        <f>ช่องคีย์!AW61</f>
        <v>0</v>
      </c>
      <c r="J168" s="8">
        <f>ช่องคีย์!AX61</f>
        <v>0</v>
      </c>
      <c r="K168" s="9">
        <f t="shared" si="11"/>
        <v>0</v>
      </c>
    </row>
    <row r="169" spans="1:11" ht="23.4">
      <c r="A169" s="7" t="s">
        <v>244</v>
      </c>
      <c r="B169" s="8">
        <f>ช่องคีย์!V61</f>
        <v>0</v>
      </c>
      <c r="C169" s="8">
        <f>ช่องคีย์!W61</f>
        <v>0</v>
      </c>
      <c r="D169" s="8">
        <f>ช่องคีย์!X61</f>
        <v>0</v>
      </c>
      <c r="E169" s="8">
        <f>ช่องคีย์!Y61</f>
        <v>0</v>
      </c>
      <c r="F169" s="8">
        <f>ช่องคีย์!Z61</f>
        <v>0</v>
      </c>
      <c r="G169" s="8">
        <f>ช่องคีย์!AA61</f>
        <v>0</v>
      </c>
      <c r="H169" s="8">
        <f>ช่องคีย์!AB61</f>
        <v>0</v>
      </c>
      <c r="I169" s="8">
        <f>ช่องคีย์!AC61</f>
        <v>0</v>
      </c>
      <c r="J169" s="8">
        <f>ช่องคีย์!AD61</f>
        <v>0</v>
      </c>
      <c r="K169" s="9">
        <f t="shared" si="11"/>
        <v>0</v>
      </c>
    </row>
    <row r="170" spans="1:11" ht="23.4">
      <c r="A170" s="7" t="s">
        <v>246</v>
      </c>
      <c r="B170" s="8">
        <f>ช่องคีย์!CI61</f>
        <v>0</v>
      </c>
      <c r="C170" s="8">
        <f>ช่องคีย์!CJ61</f>
        <v>0</v>
      </c>
      <c r="D170" s="8">
        <f>ช่องคีย์!CK61</f>
        <v>0</v>
      </c>
      <c r="E170" s="8">
        <f>ช่องคีย์!CL61</f>
        <v>0</v>
      </c>
      <c r="F170" s="8">
        <f>ช่องคีย์!CM61</f>
        <v>0</v>
      </c>
      <c r="G170" s="8">
        <f>ช่องคีย์!CN61</f>
        <v>0</v>
      </c>
      <c r="H170" s="8">
        <f>ช่องคีย์!CO61</f>
        <v>0</v>
      </c>
      <c r="I170" s="8">
        <f>ช่องคีย์!CP61</f>
        <v>0</v>
      </c>
      <c r="J170" s="8">
        <f>ช่องคีย์!CQ61</f>
        <v>0</v>
      </c>
      <c r="K170" s="9"/>
    </row>
    <row r="171" spans="1:11" ht="23.4">
      <c r="A171" s="7" t="s">
        <v>27</v>
      </c>
      <c r="B171" s="8">
        <f>ช่องคีย์!AZ61</f>
        <v>625</v>
      </c>
      <c r="C171" s="8">
        <f>ช่องคีย์!BA61</f>
        <v>28</v>
      </c>
      <c r="D171" s="8">
        <f>ช่องคีย์!BB61</f>
        <v>0</v>
      </c>
      <c r="E171" s="8">
        <f>ช่องคีย์!BC61</f>
        <v>0</v>
      </c>
      <c r="F171" s="8">
        <f>ช่องคีย์!BD61</f>
        <v>0</v>
      </c>
      <c r="G171" s="8">
        <f>ช่องคีย์!BE61</f>
        <v>28</v>
      </c>
      <c r="H171" s="8">
        <f>ช่องคีย์!BF61</f>
        <v>3100</v>
      </c>
      <c r="I171" s="8">
        <f>ช่องคีย์!BG61</f>
        <v>625</v>
      </c>
      <c r="J171" s="8">
        <f>ช่องคีย์!BH61</f>
        <v>188</v>
      </c>
      <c r="K171" s="9">
        <f t="shared" si="11"/>
        <v>86800</v>
      </c>
    </row>
    <row r="172" spans="1:11" ht="23.4">
      <c r="A172" s="7" t="s">
        <v>28</v>
      </c>
      <c r="B172" s="8">
        <f>ช่องคีย์!BJ61</f>
        <v>1107</v>
      </c>
      <c r="C172" s="8">
        <f>ช่องคีย์!BK61</f>
        <v>148</v>
      </c>
      <c r="D172" s="8">
        <f>ช่องคีย์!BL61</f>
        <v>241</v>
      </c>
      <c r="E172" s="8">
        <f>ช่องคีย์!BM61</f>
        <v>0</v>
      </c>
      <c r="F172" s="8">
        <f>ช่องคีย์!BN61</f>
        <v>0</v>
      </c>
      <c r="G172" s="8">
        <f>ช่องคีย์!BO61</f>
        <v>364</v>
      </c>
      <c r="H172" s="8">
        <f>ช่องคีย์!BP61</f>
        <v>11500</v>
      </c>
      <c r="I172" s="8">
        <f>ช่องคีย์!BV61</f>
        <v>1132</v>
      </c>
      <c r="J172" s="35">
        <v>6</v>
      </c>
      <c r="K172" s="9">
        <f>+G172*H172</f>
        <v>4186000</v>
      </c>
    </row>
    <row r="173" spans="1:11" ht="23.4">
      <c r="A173" s="7" t="s">
        <v>29</v>
      </c>
      <c r="B173" s="8">
        <f>ช่องคีย์!BY61</f>
        <v>0</v>
      </c>
      <c r="C173" s="8">
        <f>ช่องคีย์!BZ61</f>
        <v>0</v>
      </c>
      <c r="D173" s="8">
        <f>ช่องคีย์!CA61</f>
        <v>0</v>
      </c>
      <c r="E173" s="8">
        <f>ช่องคีย์!CB61</f>
        <v>0</v>
      </c>
      <c r="F173" s="8">
        <f>ช่องคีย์!CC61</f>
        <v>0</v>
      </c>
      <c r="G173" s="8">
        <f>ช่องคีย์!CD61</f>
        <v>0</v>
      </c>
      <c r="H173" s="8">
        <f>ช่องคีย์!CE61</f>
        <v>0</v>
      </c>
      <c r="I173" s="8">
        <f>ช่องคีย์!CF61</f>
        <v>0</v>
      </c>
      <c r="J173" s="35"/>
      <c r="K173" s="10"/>
    </row>
    <row r="174" spans="1:11" ht="23.4">
      <c r="A174" s="7" t="s">
        <v>277</v>
      </c>
      <c r="B174" s="8">
        <f>ช่องคีย์!DW61</f>
        <v>0</v>
      </c>
      <c r="C174" s="8">
        <f>ช่องคีย์!DX61</f>
        <v>0</v>
      </c>
      <c r="D174" s="8">
        <f>ช่องคีย์!DY61</f>
        <v>0</v>
      </c>
      <c r="E174" s="8">
        <f>ช่องคีย์!DZ61</f>
        <v>0</v>
      </c>
      <c r="F174" s="8">
        <f>ช่องคีย์!EA61</f>
        <v>0</v>
      </c>
      <c r="G174" s="8">
        <f>ช่องคีย์!EB61</f>
        <v>0</v>
      </c>
      <c r="H174" s="8">
        <f>ช่องคีย์!EC61</f>
        <v>0</v>
      </c>
      <c r="I174" s="8">
        <f>ช่องคีย์!ED61</f>
        <v>0</v>
      </c>
      <c r="J174" s="8">
        <f>ช่องคีย์!EE61</f>
        <v>0</v>
      </c>
      <c r="K174" s="10"/>
    </row>
    <row r="175" spans="1:11" ht="23.4">
      <c r="A175" s="7" t="s">
        <v>316</v>
      </c>
      <c r="B175" s="8">
        <f>ช่องคีย์!EQ61</f>
        <v>17</v>
      </c>
      <c r="C175" s="8">
        <f>ช่องคีย์!ER61</f>
        <v>0</v>
      </c>
      <c r="D175" s="8">
        <f>ช่องคีย์!ES61</f>
        <v>0</v>
      </c>
      <c r="E175" s="8">
        <f>ช่องคีย์!ET61</f>
        <v>0</v>
      </c>
      <c r="F175" s="8">
        <f>ช่องคีย์!EU61</f>
        <v>0</v>
      </c>
      <c r="G175" s="8">
        <f>ช่องคีย์!EV61</f>
        <v>0</v>
      </c>
      <c r="H175" s="8">
        <f>ช่องคีย์!EW61</f>
        <v>148</v>
      </c>
      <c r="I175" s="8">
        <f>ช่องคีย์!EX61</f>
        <v>17</v>
      </c>
      <c r="J175" s="8">
        <f>ช่องคีย์!EY61</f>
        <v>5</v>
      </c>
      <c r="K175" s="9">
        <f>+H175*G175</f>
        <v>0</v>
      </c>
    </row>
    <row r="176" spans="1:11" ht="23.4">
      <c r="A176" s="7" t="s">
        <v>327</v>
      </c>
      <c r="B176" s="8">
        <f>ช่องคีย์!CS61</f>
        <v>0</v>
      </c>
      <c r="C176" s="8">
        <f>ช่องคีย์!CT61</f>
        <v>0</v>
      </c>
      <c r="D176" s="8">
        <f>ช่องคีย์!CU61</f>
        <v>0</v>
      </c>
      <c r="E176" s="8">
        <f>ช่องคีย์!CV61</f>
        <v>0</v>
      </c>
      <c r="F176" s="8">
        <f>ช่องคีย์!CW61</f>
        <v>0</v>
      </c>
      <c r="G176" s="8">
        <f>ช่องคีย์!CX61</f>
        <v>0</v>
      </c>
      <c r="H176" s="8">
        <f>ช่องคีย์!CY61</f>
        <v>0</v>
      </c>
      <c r="I176" s="8">
        <f>ช่องคีย์!CZ61</f>
        <v>0</v>
      </c>
      <c r="J176" s="8">
        <f>ช่องคีย์!DA61</f>
        <v>0</v>
      </c>
      <c r="K176" s="9"/>
    </row>
    <row r="177" spans="1:11" ht="23.4">
      <c r="A177" s="11" t="s">
        <v>32</v>
      </c>
      <c r="B177" s="8">
        <f t="shared" ref="B177:G177" si="12">SUM(B161:B175)</f>
        <v>2588</v>
      </c>
      <c r="C177" s="8">
        <f t="shared" si="12"/>
        <v>323</v>
      </c>
      <c r="D177" s="8">
        <f t="shared" si="12"/>
        <v>241</v>
      </c>
      <c r="E177" s="8">
        <f t="shared" si="12"/>
        <v>0</v>
      </c>
      <c r="F177" s="8">
        <f t="shared" si="12"/>
        <v>0</v>
      </c>
      <c r="G177" s="8">
        <f t="shared" si="12"/>
        <v>392</v>
      </c>
      <c r="H177" s="8"/>
      <c r="I177" s="8">
        <f>SUM(I161:I175)</f>
        <v>2760</v>
      </c>
      <c r="J177" s="35">
        <f>SUM(J161:J175)</f>
        <v>391</v>
      </c>
      <c r="K177" s="10"/>
    </row>
    <row r="178" spans="1:11" ht="23.4">
      <c r="A178" s="13"/>
      <c r="B178" s="13"/>
      <c r="C178" s="13"/>
      <c r="D178" s="13"/>
      <c r="E178" s="13"/>
      <c r="F178" s="13"/>
      <c r="G178" s="13"/>
      <c r="H178" s="13"/>
      <c r="I178" s="13"/>
    </row>
    <row r="179" spans="1:11" ht="23.4">
      <c r="A179" s="1351" t="s">
        <v>370</v>
      </c>
      <c r="B179" s="1351"/>
      <c r="C179" s="1351"/>
      <c r="D179" s="1351"/>
      <c r="E179" s="1351"/>
      <c r="F179" s="1351"/>
      <c r="G179" s="1351"/>
      <c r="H179" s="1351"/>
      <c r="I179" s="1351"/>
    </row>
    <row r="180" spans="1:11" ht="23.4">
      <c r="A180" s="1351" t="s">
        <v>373</v>
      </c>
      <c r="B180" s="1351"/>
      <c r="C180" s="1351"/>
      <c r="D180" s="1351"/>
      <c r="E180" s="1351"/>
      <c r="F180" s="1351"/>
      <c r="G180" s="1351"/>
      <c r="H180" s="1351"/>
      <c r="I180" s="1351"/>
    </row>
    <row r="181" spans="1:11" ht="23.4">
      <c r="A181" s="1336" t="s">
        <v>100</v>
      </c>
      <c r="B181" s="1336"/>
      <c r="C181" s="1336"/>
      <c r="D181" s="1336"/>
      <c r="E181" s="1336"/>
      <c r="F181" s="1336"/>
      <c r="G181" s="1336"/>
      <c r="H181" s="1336"/>
      <c r="I181" s="1336"/>
    </row>
    <row r="182" spans="1:11" ht="23.4">
      <c r="A182" s="1" t="s">
        <v>1</v>
      </c>
      <c r="B182" s="1" t="s">
        <v>2</v>
      </c>
      <c r="C182" s="1333" t="s">
        <v>3</v>
      </c>
      <c r="D182" s="1334"/>
      <c r="E182" s="1334"/>
      <c r="F182" s="1334"/>
      <c r="G182" s="1334"/>
      <c r="H182" s="1335"/>
      <c r="I182" s="2"/>
      <c r="J182" s="64"/>
      <c r="K182" s="64"/>
    </row>
    <row r="183" spans="1:11" ht="23.4">
      <c r="A183" s="3"/>
      <c r="B183" s="4" t="s">
        <v>4</v>
      </c>
      <c r="C183" s="4" t="s">
        <v>5</v>
      </c>
      <c r="D183" s="4" t="s">
        <v>6</v>
      </c>
      <c r="E183" s="4" t="s">
        <v>7</v>
      </c>
      <c r="F183" s="4" t="s">
        <v>8</v>
      </c>
      <c r="G183" s="4" t="s">
        <v>9</v>
      </c>
      <c r="H183" s="4" t="s">
        <v>10</v>
      </c>
      <c r="I183" s="3" t="s">
        <v>11</v>
      </c>
      <c r="J183" s="66" t="s">
        <v>202</v>
      </c>
      <c r="K183" s="4" t="s">
        <v>204</v>
      </c>
    </row>
    <row r="184" spans="1:11" ht="23.4">
      <c r="A184" s="3"/>
      <c r="B184" s="4" t="s">
        <v>12</v>
      </c>
      <c r="C184" s="4" t="s">
        <v>13</v>
      </c>
      <c r="D184" s="4" t="s">
        <v>14</v>
      </c>
      <c r="E184" s="4" t="s">
        <v>15</v>
      </c>
      <c r="F184" s="4" t="s">
        <v>16</v>
      </c>
      <c r="G184" s="4" t="s">
        <v>17</v>
      </c>
      <c r="H184" s="4" t="s">
        <v>18</v>
      </c>
      <c r="I184" s="3" t="s">
        <v>19</v>
      </c>
      <c r="J184" s="4" t="s">
        <v>203</v>
      </c>
      <c r="K184" s="65"/>
    </row>
    <row r="185" spans="1:11" ht="23.4">
      <c r="A185" s="5"/>
      <c r="B185" s="5"/>
      <c r="C185" s="6" t="s">
        <v>12</v>
      </c>
      <c r="D185" s="6" t="s">
        <v>12</v>
      </c>
      <c r="E185" s="6" t="s">
        <v>12</v>
      </c>
      <c r="F185" s="6" t="s">
        <v>12</v>
      </c>
      <c r="G185" s="6" t="s">
        <v>12</v>
      </c>
      <c r="H185" s="6" t="s">
        <v>20</v>
      </c>
      <c r="I185" s="5"/>
      <c r="J185" s="61"/>
      <c r="K185" s="61"/>
    </row>
    <row r="186" spans="1:11" ht="23.4">
      <c r="A186" s="7" t="s">
        <v>21</v>
      </c>
      <c r="B186" s="8">
        <f>ช่องคีย์!B62</f>
        <v>38</v>
      </c>
      <c r="C186" s="8">
        <f>ช่องคีย์!C62</f>
        <v>0</v>
      </c>
      <c r="D186" s="8">
        <f>ช่องคีย์!D62</f>
        <v>0</v>
      </c>
      <c r="E186" s="8">
        <f>ช่องคีย์!E62</f>
        <v>0</v>
      </c>
      <c r="F186" s="8">
        <f>ช่องคีย์!F62</f>
        <v>0</v>
      </c>
      <c r="G186" s="8">
        <f>ช่องคีย์!G62</f>
        <v>38</v>
      </c>
      <c r="H186" s="8">
        <f>ช่องคีย์!H62</f>
        <v>574</v>
      </c>
      <c r="I186" s="8">
        <f>ช่องคีย์!I62</f>
        <v>0</v>
      </c>
      <c r="J186" s="8">
        <f>ช่องคีย์!J62</f>
        <v>408</v>
      </c>
      <c r="K186" s="17">
        <f>+G186*H186</f>
        <v>21812</v>
      </c>
    </row>
    <row r="187" spans="1:11" ht="23.4">
      <c r="A187" s="7" t="s">
        <v>261</v>
      </c>
      <c r="B187" s="8"/>
      <c r="C187" s="8"/>
      <c r="D187" s="8"/>
      <c r="E187" s="8"/>
      <c r="F187" s="8"/>
      <c r="G187" s="8"/>
      <c r="H187" s="8"/>
      <c r="I187" s="8"/>
      <c r="J187" s="8"/>
      <c r="K187" s="17"/>
    </row>
    <row r="188" spans="1:11" ht="23.4">
      <c r="A188" s="7" t="s">
        <v>262</v>
      </c>
      <c r="B188" s="8"/>
      <c r="C188" s="8"/>
      <c r="D188" s="8"/>
      <c r="E188" s="8"/>
      <c r="F188" s="8"/>
      <c r="G188" s="8"/>
      <c r="H188" s="8"/>
      <c r="I188" s="8"/>
      <c r="J188" s="8"/>
      <c r="K188" s="17"/>
    </row>
    <row r="189" spans="1:11" ht="23.4">
      <c r="A189" s="7" t="s">
        <v>22</v>
      </c>
      <c r="B189" s="8">
        <f>ช่องคีย์!L62</f>
        <v>741</v>
      </c>
      <c r="C189" s="8">
        <f>ช่องคีย์!M62</f>
        <v>142</v>
      </c>
      <c r="D189" s="8">
        <f>ช่องคีย์!N62</f>
        <v>0</v>
      </c>
      <c r="E189" s="8">
        <f>ช่องคีย์!O62</f>
        <v>0</v>
      </c>
      <c r="F189" s="8">
        <f>ช่องคีย์!P62</f>
        <v>0</v>
      </c>
      <c r="G189" s="8">
        <f>ช่องคีย์!Q62</f>
        <v>0</v>
      </c>
      <c r="H189" s="8">
        <f>ช่องคีย์!R62</f>
        <v>0</v>
      </c>
      <c r="I189" s="8">
        <f>ช่องคีย์!S62</f>
        <v>883</v>
      </c>
      <c r="J189" s="8">
        <f>ช่องคีย์!T62</f>
        <v>76</v>
      </c>
      <c r="K189" s="17">
        <f>+G189*H189</f>
        <v>0</v>
      </c>
    </row>
    <row r="190" spans="1:11" ht="23.4">
      <c r="A190" s="7" t="s">
        <v>263</v>
      </c>
      <c r="B190" s="8"/>
      <c r="C190" s="8"/>
      <c r="D190" s="8"/>
      <c r="E190" s="8"/>
      <c r="F190" s="8"/>
      <c r="G190" s="8"/>
      <c r="H190" s="8"/>
      <c r="I190" s="8"/>
      <c r="J190" s="8"/>
      <c r="K190" s="17"/>
    </row>
    <row r="191" spans="1:11" ht="23.4">
      <c r="A191" s="7" t="s">
        <v>23</v>
      </c>
      <c r="B191" s="8">
        <f>ช่องคีย์!AF62</f>
        <v>0</v>
      </c>
      <c r="C191" s="8">
        <f>ช่องคีย์!AG62</f>
        <v>0</v>
      </c>
      <c r="D191" s="8">
        <f>ช่องคีย์!AH62</f>
        <v>0</v>
      </c>
      <c r="E191" s="8">
        <f>ช่องคีย์!AI62</f>
        <v>0</v>
      </c>
      <c r="F191" s="8">
        <f>ช่องคีย์!AJ62</f>
        <v>0</v>
      </c>
      <c r="G191" s="8">
        <f>ช่องคีย์!AK62</f>
        <v>0</v>
      </c>
      <c r="H191" s="8">
        <f>ช่องคีย์!AL62</f>
        <v>587</v>
      </c>
      <c r="I191" s="8">
        <f>ช่องคีย์!AM62</f>
        <v>0</v>
      </c>
      <c r="J191" s="8">
        <f>ช่องคีย์!AN62</f>
        <v>0</v>
      </c>
      <c r="K191" s="17">
        <f>+G191*H191</f>
        <v>0</v>
      </c>
    </row>
    <row r="192" spans="1:11" ht="23.4">
      <c r="A192" s="7" t="s">
        <v>188</v>
      </c>
      <c r="B192" s="8">
        <f>ช่องคีย์!AP62</f>
        <v>0</v>
      </c>
      <c r="C192" s="8">
        <f>ช่องคีย์!AQ62</f>
        <v>0</v>
      </c>
      <c r="D192" s="8">
        <f>ช่องคีย์!AR62</f>
        <v>0</v>
      </c>
      <c r="E192" s="8">
        <f>ช่องคีย์!AS62</f>
        <v>0</v>
      </c>
      <c r="F192" s="8">
        <f>ช่องคีย์!AT62</f>
        <v>0</v>
      </c>
      <c r="G192" s="8">
        <f>ช่องคีย์!AU62</f>
        <v>0</v>
      </c>
      <c r="H192" s="8">
        <f>ช่องคีย์!AV62</f>
        <v>0</v>
      </c>
      <c r="I192" s="8">
        <f>ช่องคีย์!AW62</f>
        <v>0</v>
      </c>
      <c r="J192" s="8">
        <f>ช่องคีย์!AX62</f>
        <v>0</v>
      </c>
      <c r="K192" s="17">
        <f>+G192*H192</f>
        <v>0</v>
      </c>
    </row>
    <row r="193" spans="1:11" ht="23.4">
      <c r="A193" s="7" t="s">
        <v>244</v>
      </c>
      <c r="B193" s="8">
        <f>ช่องคีย์!V62</f>
        <v>0</v>
      </c>
      <c r="C193" s="8">
        <f>ช่องคีย์!W62</f>
        <v>0</v>
      </c>
      <c r="D193" s="8">
        <f>ช่องคีย์!X62</f>
        <v>0</v>
      </c>
      <c r="E193" s="8">
        <f>ช่องคีย์!Y62</f>
        <v>0</v>
      </c>
      <c r="F193" s="8">
        <f>ช่องคีย์!Z62</f>
        <v>0</v>
      </c>
      <c r="G193" s="8">
        <f>ช่องคีย์!AA62</f>
        <v>0</v>
      </c>
      <c r="H193" s="8">
        <f>ช่องคีย์!AB62</f>
        <v>0</v>
      </c>
      <c r="I193" s="8">
        <f>ช่องคีย์!AC62</f>
        <v>0</v>
      </c>
      <c r="J193" s="8">
        <f>ช่องคีย์!AD62</f>
        <v>0</v>
      </c>
      <c r="K193" s="17">
        <f>+G193*H193</f>
        <v>0</v>
      </c>
    </row>
    <row r="194" spans="1:11" ht="23.4">
      <c r="A194" s="7" t="s">
        <v>246</v>
      </c>
      <c r="B194" s="8">
        <f>ช่องคีย์!CI62</f>
        <v>0</v>
      </c>
      <c r="C194" s="8">
        <f>ช่องคีย์!CJ62</f>
        <v>0</v>
      </c>
      <c r="D194" s="8">
        <f>ช่องคีย์!CK62</f>
        <v>0</v>
      </c>
      <c r="E194" s="8">
        <f>ช่องคีย์!CL62</f>
        <v>0</v>
      </c>
      <c r="F194" s="8">
        <f>ช่องคีย์!CM62</f>
        <v>0</v>
      </c>
      <c r="G194" s="8">
        <f>ช่องคีย์!CN62</f>
        <v>0</v>
      </c>
      <c r="H194" s="8">
        <f>ช่องคีย์!CO62</f>
        <v>0</v>
      </c>
      <c r="I194" s="8">
        <f>ช่องคีย์!CP62</f>
        <v>0</v>
      </c>
      <c r="J194" s="8">
        <f>ช่องคีย์!CQ62</f>
        <v>0</v>
      </c>
      <c r="K194" s="17"/>
    </row>
    <row r="195" spans="1:11" ht="23.4">
      <c r="A195" s="7" t="s">
        <v>27</v>
      </c>
      <c r="B195" s="8">
        <f>ช่องคีย์!AZ62</f>
        <v>2</v>
      </c>
      <c r="C195" s="8">
        <f>ช่องคีย์!BA62</f>
        <v>0</v>
      </c>
      <c r="D195" s="8">
        <f>ช่องคีย์!BB62</f>
        <v>0</v>
      </c>
      <c r="E195" s="8">
        <f>ช่องคีย์!BC62</f>
        <v>0</v>
      </c>
      <c r="F195" s="8">
        <f>ช่องคีย์!BD62</f>
        <v>0</v>
      </c>
      <c r="G195" s="8">
        <f>ช่องคีย์!BE62</f>
        <v>0</v>
      </c>
      <c r="H195" s="8">
        <f>ช่องคีย์!BF62</f>
        <v>3100</v>
      </c>
      <c r="I195" s="8">
        <f>ช่องคีย์!BG62</f>
        <v>2</v>
      </c>
      <c r="J195" s="8">
        <f>ช่องคีย์!BH62</f>
        <v>1</v>
      </c>
      <c r="K195" s="18">
        <f>+G195*H195</f>
        <v>0</v>
      </c>
    </row>
    <row r="196" spans="1:11" ht="23.4">
      <c r="A196" s="7" t="s">
        <v>28</v>
      </c>
      <c r="B196" s="8">
        <f>ช่องคีย์!BJ62</f>
        <v>12</v>
      </c>
      <c r="C196" s="8">
        <f>ช่องคีย์!BK62</f>
        <v>0</v>
      </c>
      <c r="D196" s="8">
        <f>ช่องคีย์!BL62</f>
        <v>0</v>
      </c>
      <c r="E196" s="8">
        <f>ช่องคีย์!BM62</f>
        <v>0</v>
      </c>
      <c r="F196" s="8">
        <f>ช่องคีย์!BN62</f>
        <v>0</v>
      </c>
      <c r="G196" s="8">
        <f>ช่องคีย์!BO62</f>
        <v>0</v>
      </c>
      <c r="H196" s="8">
        <f>ช่องคีย์!BP62</f>
        <v>11500</v>
      </c>
      <c r="I196" s="8">
        <f>ช่องคีย์!BV62</f>
        <v>12</v>
      </c>
      <c r="J196" s="8">
        <f>ช่องคีย์!BW62</f>
        <v>0</v>
      </c>
      <c r="K196" s="17">
        <f>+G196*H196</f>
        <v>0</v>
      </c>
    </row>
    <row r="197" spans="1:11" ht="23.4">
      <c r="A197" s="7" t="s">
        <v>29</v>
      </c>
      <c r="B197" s="8">
        <f>ช่องคีย์!BY62</f>
        <v>0</v>
      </c>
      <c r="C197" s="8">
        <f>ช่องคีย์!BZ62</f>
        <v>0</v>
      </c>
      <c r="D197" s="8">
        <f>ช่องคีย์!CA62</f>
        <v>0</v>
      </c>
      <c r="E197" s="8">
        <f>ช่องคีย์!CB62</f>
        <v>0</v>
      </c>
      <c r="F197" s="8">
        <f>ช่องคีย์!CC62</f>
        <v>0</v>
      </c>
      <c r="G197" s="8">
        <f>ช่องคีย์!CD62</f>
        <v>0</v>
      </c>
      <c r="H197" s="8">
        <f>ช่องคีย์!CE62</f>
        <v>0</v>
      </c>
      <c r="I197" s="8">
        <f>ช่องคีย์!CF62</f>
        <v>0</v>
      </c>
      <c r="J197" s="35"/>
      <c r="K197" s="18"/>
    </row>
    <row r="198" spans="1:11" ht="23.4">
      <c r="A198" s="7" t="s">
        <v>277</v>
      </c>
      <c r="B198" s="8">
        <f>ช่องคีย์!DW62</f>
        <v>0</v>
      </c>
      <c r="C198" s="8">
        <f>ช่องคีย์!DX62</f>
        <v>0</v>
      </c>
      <c r="D198" s="8">
        <f>ช่องคีย์!DY62</f>
        <v>0</v>
      </c>
      <c r="E198" s="8">
        <f>ช่องคีย์!DZ62</f>
        <v>0</v>
      </c>
      <c r="F198" s="8">
        <f>ช่องคีย์!EA62</f>
        <v>0</v>
      </c>
      <c r="G198" s="8">
        <f>ช่องคีย์!EB62</f>
        <v>0</v>
      </c>
      <c r="H198" s="8">
        <f>ช่องคีย์!EC62</f>
        <v>0</v>
      </c>
      <c r="I198" s="8">
        <f>ช่องคีย์!ED62</f>
        <v>0</v>
      </c>
      <c r="J198" s="8">
        <f>ช่องคีย์!EE62</f>
        <v>0</v>
      </c>
      <c r="K198" s="18"/>
    </row>
    <row r="199" spans="1:11" ht="23.4">
      <c r="A199" s="7" t="s">
        <v>316</v>
      </c>
      <c r="B199" s="8">
        <f>ช่องคีย์!EQ62</f>
        <v>0</v>
      </c>
      <c r="C199" s="8">
        <f>ช่องคีย์!ER62</f>
        <v>0</v>
      </c>
      <c r="D199" s="8">
        <f>ช่องคีย์!ES62</f>
        <v>0</v>
      </c>
      <c r="E199" s="8">
        <f>ช่องคีย์!ET62</f>
        <v>0</v>
      </c>
      <c r="F199" s="8">
        <f>ช่องคีย์!EU62</f>
        <v>0</v>
      </c>
      <c r="G199" s="8">
        <f>ช่องคีย์!EV62</f>
        <v>0</v>
      </c>
      <c r="H199" s="8">
        <f>ช่องคีย์!EW62</f>
        <v>148</v>
      </c>
      <c r="I199" s="8">
        <f>ช่องคีย์!EX62</f>
        <v>0</v>
      </c>
      <c r="J199" s="8">
        <f>ช่องคีย์!EY62</f>
        <v>0</v>
      </c>
      <c r="K199" s="17">
        <f>+H199*G199</f>
        <v>0</v>
      </c>
    </row>
    <row r="200" spans="1:11" ht="23.4">
      <c r="A200" s="7" t="s">
        <v>327</v>
      </c>
      <c r="B200" s="8">
        <f>ช่องคีย์!CS62</f>
        <v>0</v>
      </c>
      <c r="C200" s="8">
        <f>ช่องคีย์!CT62</f>
        <v>0</v>
      </c>
      <c r="D200" s="8">
        <f>ช่องคีย์!CU62</f>
        <v>0</v>
      </c>
      <c r="E200" s="8">
        <f>ช่องคีย์!CV62</f>
        <v>0</v>
      </c>
      <c r="F200" s="8">
        <f>ช่องคีย์!CW62</f>
        <v>0</v>
      </c>
      <c r="G200" s="8">
        <f>ช่องคีย์!CX62</f>
        <v>0</v>
      </c>
      <c r="H200" s="8">
        <f>ช่องคีย์!CY62</f>
        <v>0</v>
      </c>
      <c r="I200" s="8">
        <f>ช่องคีย์!CZ62</f>
        <v>0</v>
      </c>
      <c r="J200" s="8">
        <f>ช่องคีย์!DA62</f>
        <v>0</v>
      </c>
      <c r="K200" s="17"/>
    </row>
    <row r="201" spans="1:11" ht="23.4">
      <c r="A201" s="11" t="s">
        <v>32</v>
      </c>
      <c r="B201" s="8">
        <f t="shared" ref="B201:G201" si="13">SUM(B186:B199)</f>
        <v>793</v>
      </c>
      <c r="C201" s="8">
        <f t="shared" si="13"/>
        <v>142</v>
      </c>
      <c r="D201" s="8">
        <f t="shared" si="13"/>
        <v>0</v>
      </c>
      <c r="E201" s="8">
        <f t="shared" si="13"/>
        <v>0</v>
      </c>
      <c r="F201" s="8">
        <f t="shared" si="13"/>
        <v>0</v>
      </c>
      <c r="G201" s="8">
        <f t="shared" si="13"/>
        <v>38</v>
      </c>
      <c r="H201" s="8"/>
      <c r="I201" s="8">
        <f>SUM(I186:I199)</f>
        <v>897</v>
      </c>
      <c r="J201" s="35">
        <f>SUM(J186:J199)</f>
        <v>485</v>
      </c>
      <c r="K201" s="18"/>
    </row>
    <row r="202" spans="1:11" ht="23.4">
      <c r="A202" s="13"/>
      <c r="B202" s="13"/>
      <c r="C202" s="13"/>
      <c r="D202" s="13"/>
      <c r="E202" s="13"/>
      <c r="F202" s="13"/>
      <c r="G202" s="13"/>
      <c r="H202" s="13"/>
      <c r="I202" s="13"/>
    </row>
    <row r="203" spans="1:11" ht="23.4">
      <c r="A203" s="13"/>
      <c r="B203" s="13"/>
      <c r="C203" s="13"/>
      <c r="D203" s="13"/>
      <c r="E203" s="13"/>
      <c r="F203" s="13"/>
      <c r="G203" s="13"/>
      <c r="H203" s="13"/>
      <c r="I203" s="13"/>
    </row>
    <row r="204" spans="1:11" ht="23.4">
      <c r="A204" s="1351" t="s">
        <v>370</v>
      </c>
      <c r="B204" s="1351"/>
      <c r="C204" s="1351"/>
      <c r="D204" s="1351"/>
      <c r="E204" s="1351"/>
      <c r="F204" s="1351"/>
      <c r="G204" s="1351"/>
      <c r="H204" s="1351"/>
      <c r="I204" s="1351"/>
      <c r="J204" s="1351"/>
      <c r="K204" s="1351"/>
    </row>
    <row r="205" spans="1:11" ht="23.4">
      <c r="A205" s="1351" t="s">
        <v>373</v>
      </c>
      <c r="B205" s="1351"/>
      <c r="C205" s="1351"/>
      <c r="D205" s="1351"/>
      <c r="E205" s="1351"/>
      <c r="F205" s="1351"/>
      <c r="G205" s="1351"/>
      <c r="H205" s="1351"/>
      <c r="I205" s="1351"/>
      <c r="J205" s="1351"/>
      <c r="K205" s="1351"/>
    </row>
    <row r="206" spans="1:11" ht="23.4">
      <c r="A206" s="1336" t="s">
        <v>101</v>
      </c>
      <c r="B206" s="1336"/>
      <c r="C206" s="1336"/>
      <c r="D206" s="1336"/>
      <c r="E206" s="1336"/>
      <c r="F206" s="1336"/>
      <c r="G206" s="1336"/>
      <c r="H206" s="1336"/>
      <c r="I206" s="1336"/>
      <c r="J206" s="1336"/>
      <c r="K206" s="1336"/>
    </row>
    <row r="207" spans="1:11" ht="23.4">
      <c r="A207" s="1" t="s">
        <v>1</v>
      </c>
      <c r="B207" s="1" t="s">
        <v>2</v>
      </c>
      <c r="C207" s="1333" t="s">
        <v>3</v>
      </c>
      <c r="D207" s="1334"/>
      <c r="E207" s="1334"/>
      <c r="F207" s="1334"/>
      <c r="G207" s="1334"/>
      <c r="H207" s="1335"/>
      <c r="I207" s="2"/>
      <c r="J207" s="64"/>
      <c r="K207" s="64"/>
    </row>
    <row r="208" spans="1:11" ht="23.4">
      <c r="A208" s="3"/>
      <c r="B208" s="4" t="s">
        <v>4</v>
      </c>
      <c r="C208" s="4" t="s">
        <v>5</v>
      </c>
      <c r="D208" s="4" t="s">
        <v>6</v>
      </c>
      <c r="E208" s="4" t="s">
        <v>7</v>
      </c>
      <c r="F208" s="4" t="s">
        <v>8</v>
      </c>
      <c r="G208" s="4" t="s">
        <v>9</v>
      </c>
      <c r="H208" s="4" t="s">
        <v>10</v>
      </c>
      <c r="I208" s="3" t="s">
        <v>11</v>
      </c>
      <c r="J208" s="66" t="s">
        <v>202</v>
      </c>
      <c r="K208" s="4" t="s">
        <v>204</v>
      </c>
    </row>
    <row r="209" spans="1:11" ht="23.4">
      <c r="A209" s="3"/>
      <c r="B209" s="4" t="s">
        <v>12</v>
      </c>
      <c r="C209" s="4" t="s">
        <v>13</v>
      </c>
      <c r="D209" s="4" t="s">
        <v>14</v>
      </c>
      <c r="E209" s="4" t="s">
        <v>15</v>
      </c>
      <c r="F209" s="4" t="s">
        <v>16</v>
      </c>
      <c r="G209" s="4" t="s">
        <v>17</v>
      </c>
      <c r="H209" s="4" t="s">
        <v>18</v>
      </c>
      <c r="I209" s="3" t="s">
        <v>19</v>
      </c>
      <c r="J209" s="4" t="s">
        <v>203</v>
      </c>
      <c r="K209" s="65"/>
    </row>
    <row r="210" spans="1:11" ht="23.4">
      <c r="A210" s="5"/>
      <c r="B210" s="5"/>
      <c r="C210" s="6" t="s">
        <v>12</v>
      </c>
      <c r="D210" s="6" t="s">
        <v>12</v>
      </c>
      <c r="E210" s="6" t="s">
        <v>12</v>
      </c>
      <c r="F210" s="6" t="s">
        <v>12</v>
      </c>
      <c r="G210" s="6" t="s">
        <v>12</v>
      </c>
      <c r="H210" s="6" t="s">
        <v>20</v>
      </c>
      <c r="I210" s="5"/>
      <c r="J210" s="61"/>
      <c r="K210" s="61"/>
    </row>
    <row r="211" spans="1:11" ht="23.4">
      <c r="A211" s="7" t="s">
        <v>21</v>
      </c>
      <c r="B211" s="8">
        <f>ช่องคีย์!B63</f>
        <v>0</v>
      </c>
      <c r="C211" s="8">
        <f>ช่องคีย์!C63</f>
        <v>0</v>
      </c>
      <c r="D211" s="8">
        <f>ช่องคีย์!D63</f>
        <v>0</v>
      </c>
      <c r="E211" s="8">
        <f>ช่องคีย์!E63</f>
        <v>0</v>
      </c>
      <c r="F211" s="8">
        <f>ช่องคีย์!F63</f>
        <v>0</v>
      </c>
      <c r="G211" s="8">
        <f>ช่องคีย์!G63</f>
        <v>0</v>
      </c>
      <c r="H211" s="8">
        <f>ช่องคีย์!H63</f>
        <v>574</v>
      </c>
      <c r="I211" s="8">
        <f>ช่องคีย์!I63</f>
        <v>0</v>
      </c>
      <c r="J211" s="8">
        <f>ช่องคีย์!J63</f>
        <v>205</v>
      </c>
      <c r="K211" s="9">
        <f t="shared" ref="K211:K221" si="14">+G211*H211</f>
        <v>0</v>
      </c>
    </row>
    <row r="212" spans="1:11" ht="23.4">
      <c r="A212" s="7" t="s">
        <v>261</v>
      </c>
      <c r="B212" s="8"/>
      <c r="C212" s="8"/>
      <c r="D212" s="8"/>
      <c r="E212" s="8"/>
      <c r="F212" s="8"/>
      <c r="G212" s="8"/>
      <c r="H212" s="8"/>
      <c r="I212" s="8"/>
      <c r="J212" s="8"/>
      <c r="K212" s="9"/>
    </row>
    <row r="213" spans="1:11" ht="23.4">
      <c r="A213" s="7" t="s">
        <v>262</v>
      </c>
      <c r="B213" s="8"/>
      <c r="C213" s="8"/>
      <c r="D213" s="8"/>
      <c r="E213" s="8"/>
      <c r="F213" s="8"/>
      <c r="G213" s="8"/>
      <c r="H213" s="8"/>
      <c r="I213" s="8"/>
      <c r="J213" s="8"/>
      <c r="K213" s="9"/>
    </row>
    <row r="214" spans="1:11" ht="23.4">
      <c r="A214" s="7" t="s">
        <v>22</v>
      </c>
      <c r="B214" s="8">
        <f>ช่องคีย์!L63</f>
        <v>83</v>
      </c>
      <c r="C214" s="8">
        <f>ช่องคีย์!M63</f>
        <v>72</v>
      </c>
      <c r="D214" s="8">
        <f>ช่องคีย์!N63</f>
        <v>0</v>
      </c>
      <c r="E214" s="8">
        <f>ช่องคีย์!O63</f>
        <v>0</v>
      </c>
      <c r="F214" s="8">
        <f>ช่องคีย์!P63</f>
        <v>0</v>
      </c>
      <c r="G214" s="8">
        <f>ช่องคีย์!Q63</f>
        <v>0</v>
      </c>
      <c r="H214" s="8">
        <f>ช่องคีย์!R63</f>
        <v>0</v>
      </c>
      <c r="I214" s="8">
        <f>ช่องคีย์!S63</f>
        <v>155</v>
      </c>
      <c r="J214" s="8">
        <f>ช่องคีย์!T63</f>
        <v>9</v>
      </c>
      <c r="K214" s="9">
        <f t="shared" si="14"/>
        <v>0</v>
      </c>
    </row>
    <row r="215" spans="1:11" ht="23.4">
      <c r="A215" s="7" t="s">
        <v>263</v>
      </c>
      <c r="B215" s="8"/>
      <c r="C215" s="8"/>
      <c r="D215" s="8"/>
      <c r="E215" s="8"/>
      <c r="F215" s="8"/>
      <c r="G215" s="8"/>
      <c r="H215" s="8"/>
      <c r="I215" s="8"/>
      <c r="J215" s="8"/>
      <c r="K215" s="9"/>
    </row>
    <row r="216" spans="1:11" ht="23.4">
      <c r="A216" s="7" t="s">
        <v>23</v>
      </c>
      <c r="B216" s="8">
        <f>ช่องคีย์!AF63</f>
        <v>0</v>
      </c>
      <c r="C216" s="8">
        <f>ช่องคีย์!AG63</f>
        <v>0</v>
      </c>
      <c r="D216" s="8">
        <f>ช่องคีย์!AH63</f>
        <v>0</v>
      </c>
      <c r="E216" s="8">
        <f>ช่องคีย์!AI63</f>
        <v>0</v>
      </c>
      <c r="F216" s="8">
        <f>ช่องคีย์!AJ63</f>
        <v>0</v>
      </c>
      <c r="G216" s="8">
        <f>ช่องคีย์!AK63</f>
        <v>0</v>
      </c>
      <c r="H216" s="8">
        <f>ช่องคีย์!AL63</f>
        <v>587</v>
      </c>
      <c r="I216" s="8">
        <f>ช่องคีย์!AM63</f>
        <v>0</v>
      </c>
      <c r="J216" s="8">
        <f>ช่องคีย์!AN63</f>
        <v>1</v>
      </c>
      <c r="K216" s="9">
        <f t="shared" si="14"/>
        <v>0</v>
      </c>
    </row>
    <row r="217" spans="1:11" ht="23.4">
      <c r="A217" s="7" t="s">
        <v>188</v>
      </c>
      <c r="B217" s="8">
        <f>ช่องคีย์!AP63</f>
        <v>0</v>
      </c>
      <c r="C217" s="8">
        <f>ช่องคีย์!AQ63</f>
        <v>0</v>
      </c>
      <c r="D217" s="8">
        <f>ช่องคีย์!AR63</f>
        <v>0</v>
      </c>
      <c r="E217" s="8">
        <f>ช่องคีย์!AS63</f>
        <v>0</v>
      </c>
      <c r="F217" s="8">
        <f>ช่องคีย์!AT63</f>
        <v>0</v>
      </c>
      <c r="G217" s="8">
        <f>ช่องคีย์!AU63</f>
        <v>0</v>
      </c>
      <c r="H217" s="8">
        <f>ช่องคีย์!AV63</f>
        <v>0</v>
      </c>
      <c r="I217" s="8">
        <f>ช่องคีย์!AW63</f>
        <v>0</v>
      </c>
      <c r="J217" s="8">
        <f>ช่องคีย์!AX63</f>
        <v>0</v>
      </c>
      <c r="K217" s="9">
        <f t="shared" si="14"/>
        <v>0</v>
      </c>
    </row>
    <row r="218" spans="1:11" ht="23.4">
      <c r="A218" s="7" t="s">
        <v>244</v>
      </c>
      <c r="B218" s="8">
        <f>ช่องคีย์!V63</f>
        <v>0</v>
      </c>
      <c r="C218" s="8">
        <f>ช่องคีย์!W63</f>
        <v>0</v>
      </c>
      <c r="D218" s="8">
        <f>ช่องคีย์!X63</f>
        <v>0</v>
      </c>
      <c r="E218" s="8">
        <f>ช่องคีย์!Y63</f>
        <v>0</v>
      </c>
      <c r="F218" s="8">
        <f>ช่องคีย์!Z63</f>
        <v>0</v>
      </c>
      <c r="G218" s="8">
        <f>ช่องคีย์!AA63</f>
        <v>0</v>
      </c>
      <c r="H218" s="8">
        <f>ช่องคีย์!AB63</f>
        <v>0</v>
      </c>
      <c r="I218" s="8">
        <f>ช่องคีย์!AC63</f>
        <v>0</v>
      </c>
      <c r="J218" s="8">
        <f>ช่องคีย์!AD63</f>
        <v>0</v>
      </c>
      <c r="K218" s="9">
        <f t="shared" si="14"/>
        <v>0</v>
      </c>
    </row>
    <row r="219" spans="1:11" ht="23.4">
      <c r="A219" s="7" t="s">
        <v>246</v>
      </c>
      <c r="B219" s="8">
        <f>ช่องคีย์!CI63</f>
        <v>0</v>
      </c>
      <c r="C219" s="8">
        <f>ช่องคีย์!CJ63</f>
        <v>0</v>
      </c>
      <c r="D219" s="8">
        <f>ช่องคีย์!CK63</f>
        <v>0</v>
      </c>
      <c r="E219" s="8">
        <f>ช่องคีย์!CL63</f>
        <v>0</v>
      </c>
      <c r="F219" s="8">
        <f>ช่องคีย์!CM63</f>
        <v>0</v>
      </c>
      <c r="G219" s="8">
        <f>ช่องคีย์!CN63</f>
        <v>0</v>
      </c>
      <c r="H219" s="8">
        <f>ช่องคีย์!CO63</f>
        <v>0</v>
      </c>
      <c r="I219" s="8">
        <f>ช่องคีย์!CP63</f>
        <v>0</v>
      </c>
      <c r="J219" s="8">
        <f>ช่องคีย์!CQ63</f>
        <v>0</v>
      </c>
      <c r="K219" s="9"/>
    </row>
    <row r="220" spans="1:11" ht="23.4">
      <c r="A220" s="7" t="s">
        <v>27</v>
      </c>
      <c r="B220" s="8">
        <f>ช่องคีย์!AZ63</f>
        <v>3</v>
      </c>
      <c r="C220" s="8">
        <f>ช่องคีย์!BA63</f>
        <v>0</v>
      </c>
      <c r="D220" s="8">
        <f>ช่องคีย์!BB63</f>
        <v>0</v>
      </c>
      <c r="E220" s="8">
        <f>ช่องคีย์!BC63</f>
        <v>0</v>
      </c>
      <c r="F220" s="8">
        <f>ช่องคีย์!BD63</f>
        <v>0</v>
      </c>
      <c r="G220" s="8">
        <f>ช่องคีย์!BE63</f>
        <v>0</v>
      </c>
      <c r="H220" s="8">
        <f>ช่องคีย์!BF63</f>
        <v>3100</v>
      </c>
      <c r="I220" s="8">
        <f>ช่องคีย์!BG63</f>
        <v>3</v>
      </c>
      <c r="J220" s="8">
        <f>ช่องคีย์!BH63</f>
        <v>12</v>
      </c>
      <c r="K220" s="9">
        <f t="shared" si="14"/>
        <v>0</v>
      </c>
    </row>
    <row r="221" spans="1:11" ht="23.4">
      <c r="A221" s="7" t="s">
        <v>28</v>
      </c>
      <c r="B221" s="8">
        <f>ช่องคีย์!BJ63</f>
        <v>315</v>
      </c>
      <c r="C221" s="8">
        <f>ช่องคีย์!BK63</f>
        <v>56</v>
      </c>
      <c r="D221" s="8">
        <f>ช่องคีย์!BL63</f>
        <v>64</v>
      </c>
      <c r="E221" s="8">
        <f>ช่องคีย์!BM63</f>
        <v>0</v>
      </c>
      <c r="F221" s="8">
        <f>ช่องคีย์!BN63</f>
        <v>0</v>
      </c>
      <c r="G221" s="8">
        <f>ช่องคีย์!BO63</f>
        <v>87</v>
      </c>
      <c r="H221" s="8">
        <f>ช่องคีย์!BP63</f>
        <v>11500</v>
      </c>
      <c r="I221" s="8">
        <f>ช่องคีย์!BV63</f>
        <v>348</v>
      </c>
      <c r="J221" s="7">
        <v>13</v>
      </c>
      <c r="K221" s="9">
        <f t="shared" si="14"/>
        <v>1000500</v>
      </c>
    </row>
    <row r="222" spans="1:11" ht="23.4">
      <c r="A222" s="7" t="s">
        <v>29</v>
      </c>
      <c r="B222" s="8">
        <f>ช่องคีย์!BY63</f>
        <v>0</v>
      </c>
      <c r="C222" s="8">
        <f>ช่องคีย์!BZ63</f>
        <v>0</v>
      </c>
      <c r="D222" s="8">
        <f>ช่องคีย์!CA63</f>
        <v>0</v>
      </c>
      <c r="E222" s="8">
        <f>ช่องคีย์!CB63</f>
        <v>0</v>
      </c>
      <c r="F222" s="8">
        <f>ช่องคีย์!CC63</f>
        <v>0</v>
      </c>
      <c r="G222" s="8">
        <f>ช่องคีย์!CD63</f>
        <v>0</v>
      </c>
      <c r="H222" s="8">
        <f>ช่องคีย์!CE63</f>
        <v>0</v>
      </c>
      <c r="I222" s="8">
        <f>ช่องคีย์!CF63</f>
        <v>0</v>
      </c>
      <c r="J222" s="7"/>
      <c r="K222" s="10"/>
    </row>
    <row r="223" spans="1:11" ht="23.4">
      <c r="A223" s="7" t="s">
        <v>277</v>
      </c>
      <c r="B223" s="8">
        <f>ช่องคีย์!DW63</f>
        <v>0</v>
      </c>
      <c r="C223" s="8">
        <f>ช่องคีย์!DX63</f>
        <v>0</v>
      </c>
      <c r="D223" s="8">
        <f>ช่องคีย์!DY63</f>
        <v>0</v>
      </c>
      <c r="E223" s="8">
        <f>ช่องคีย์!DZ63</f>
        <v>0</v>
      </c>
      <c r="F223" s="8">
        <f>ช่องคีย์!EA63</f>
        <v>0</v>
      </c>
      <c r="G223" s="8">
        <f>ช่องคีย์!EB63</f>
        <v>0</v>
      </c>
      <c r="H223" s="8">
        <f>ช่องคีย์!EC63</f>
        <v>0</v>
      </c>
      <c r="I223" s="8">
        <f>ช่องคีย์!ED63</f>
        <v>0</v>
      </c>
      <c r="J223" s="8">
        <f>ช่องคีย์!EE63</f>
        <v>0</v>
      </c>
      <c r="K223" s="9">
        <v>0</v>
      </c>
    </row>
    <row r="224" spans="1:11" ht="23.4">
      <c r="A224" s="7" t="s">
        <v>327</v>
      </c>
      <c r="B224" s="8">
        <f>ช่องคีย์!CS63</f>
        <v>0</v>
      </c>
      <c r="C224" s="8">
        <f>ช่องคีย์!CT63</f>
        <v>0</v>
      </c>
      <c r="D224" s="8">
        <f>ช่องคีย์!CU63</f>
        <v>0</v>
      </c>
      <c r="E224" s="8">
        <f>ช่องคีย์!CV63</f>
        <v>0</v>
      </c>
      <c r="F224" s="8">
        <f>ช่องคีย์!CW63</f>
        <v>0</v>
      </c>
      <c r="G224" s="8">
        <f>ช่องคีย์!CX63</f>
        <v>0</v>
      </c>
      <c r="H224" s="8">
        <f>ช่องคีย์!CY63</f>
        <v>0</v>
      </c>
      <c r="I224" s="8">
        <f>ช่องคีย์!CZ63</f>
        <v>0</v>
      </c>
      <c r="J224" s="8">
        <f>ช่องคีย์!DA63</f>
        <v>0</v>
      </c>
      <c r="K224" s="10"/>
    </row>
    <row r="225" spans="1:11" ht="23.4">
      <c r="A225" s="11" t="s">
        <v>32</v>
      </c>
      <c r="B225" s="8">
        <f t="shared" ref="B225:G225" si="15">SUM(B211:B224)</f>
        <v>401</v>
      </c>
      <c r="C225" s="8">
        <f t="shared" si="15"/>
        <v>128</v>
      </c>
      <c r="D225" s="8">
        <f t="shared" si="15"/>
        <v>64</v>
      </c>
      <c r="E225" s="8">
        <f t="shared" si="15"/>
        <v>0</v>
      </c>
      <c r="F225" s="8">
        <f t="shared" si="15"/>
        <v>0</v>
      </c>
      <c r="G225" s="8">
        <f t="shared" si="15"/>
        <v>87</v>
      </c>
      <c r="H225" s="8"/>
      <c r="I225" s="8">
        <f>SUM(I211:I224)</f>
        <v>506</v>
      </c>
      <c r="J225" s="7">
        <f>SUM(J211:J224)</f>
        <v>240</v>
      </c>
      <c r="K225" s="10"/>
    </row>
    <row r="226" spans="1:11" ht="23.4">
      <c r="A226" s="1351" t="s">
        <v>370</v>
      </c>
      <c r="B226" s="1351"/>
      <c r="C226" s="1351"/>
      <c r="D226" s="1351"/>
      <c r="E226" s="1351"/>
      <c r="F226" s="1351"/>
      <c r="G226" s="1351"/>
      <c r="H226" s="1351"/>
      <c r="I226" s="1351"/>
      <c r="J226" s="1351"/>
      <c r="K226" s="1351"/>
    </row>
    <row r="227" spans="1:11" ht="23.4">
      <c r="A227" s="1351" t="s">
        <v>374</v>
      </c>
      <c r="B227" s="1351"/>
      <c r="C227" s="1351"/>
      <c r="D227" s="1351"/>
      <c r="E227" s="1351"/>
      <c r="F227" s="1351"/>
      <c r="G227" s="1351"/>
      <c r="H227" s="1351"/>
      <c r="I227" s="1351"/>
      <c r="J227" s="1351"/>
      <c r="K227" s="1351"/>
    </row>
    <row r="228" spans="1:11" ht="23.4">
      <c r="A228" s="1336" t="s">
        <v>102</v>
      </c>
      <c r="B228" s="1336"/>
      <c r="C228" s="1336"/>
      <c r="D228" s="1336"/>
      <c r="E228" s="1336"/>
      <c r="F228" s="1336"/>
      <c r="G228" s="1336"/>
      <c r="H228" s="1336"/>
      <c r="I228" s="1336"/>
      <c r="J228" s="1336"/>
      <c r="K228" s="1336"/>
    </row>
    <row r="229" spans="1:11" ht="23.4">
      <c r="A229" s="1" t="s">
        <v>1</v>
      </c>
      <c r="B229" s="1" t="s">
        <v>2</v>
      </c>
      <c r="C229" s="1333" t="s">
        <v>3</v>
      </c>
      <c r="D229" s="1334"/>
      <c r="E229" s="1334"/>
      <c r="F229" s="1334"/>
      <c r="G229" s="1334"/>
      <c r="H229" s="1335"/>
      <c r="I229" s="2"/>
      <c r="J229" s="64"/>
      <c r="K229" s="64"/>
    </row>
    <row r="230" spans="1:11" ht="23.4">
      <c r="A230" s="3"/>
      <c r="B230" s="4" t="s">
        <v>4</v>
      </c>
      <c r="C230" s="4" t="s">
        <v>5</v>
      </c>
      <c r="D230" s="4" t="s">
        <v>6</v>
      </c>
      <c r="E230" s="4" t="s">
        <v>7</v>
      </c>
      <c r="F230" s="4" t="s">
        <v>8</v>
      </c>
      <c r="G230" s="4" t="s">
        <v>9</v>
      </c>
      <c r="H230" s="4" t="s">
        <v>10</v>
      </c>
      <c r="I230" s="4" t="s">
        <v>11</v>
      </c>
      <c r="J230" s="66" t="s">
        <v>202</v>
      </c>
      <c r="K230" s="4" t="s">
        <v>204</v>
      </c>
    </row>
    <row r="231" spans="1:11" ht="23.4">
      <c r="A231" s="3"/>
      <c r="B231" s="4" t="s">
        <v>12</v>
      </c>
      <c r="C231" s="4" t="s">
        <v>13</v>
      </c>
      <c r="D231" s="4" t="s">
        <v>14</v>
      </c>
      <c r="E231" s="4" t="s">
        <v>15</v>
      </c>
      <c r="F231" s="4" t="s">
        <v>16</v>
      </c>
      <c r="G231" s="4" t="s">
        <v>17</v>
      </c>
      <c r="H231" s="4" t="s">
        <v>18</v>
      </c>
      <c r="I231" s="4" t="s">
        <v>19</v>
      </c>
      <c r="J231" s="4" t="s">
        <v>203</v>
      </c>
      <c r="K231" s="65"/>
    </row>
    <row r="232" spans="1:11" ht="23.4">
      <c r="A232" s="5"/>
      <c r="B232" s="5"/>
      <c r="C232" s="6" t="s">
        <v>12</v>
      </c>
      <c r="D232" s="6" t="s">
        <v>12</v>
      </c>
      <c r="E232" s="6" t="s">
        <v>12</v>
      </c>
      <c r="F232" s="6" t="s">
        <v>12</v>
      </c>
      <c r="G232" s="6" t="s">
        <v>12</v>
      </c>
      <c r="H232" s="6" t="s">
        <v>20</v>
      </c>
      <c r="I232" s="5"/>
      <c r="J232" s="61"/>
      <c r="K232" s="61"/>
    </row>
    <row r="233" spans="1:11" ht="23.4">
      <c r="A233" s="7" t="s">
        <v>21</v>
      </c>
      <c r="B233" s="8">
        <f>ช่องคีย์!B64</f>
        <v>62</v>
      </c>
      <c r="C233" s="8">
        <f>ช่องคีย์!C64</f>
        <v>0</v>
      </c>
      <c r="D233" s="8">
        <f>ช่องคีย์!D64</f>
        <v>0</v>
      </c>
      <c r="E233" s="8">
        <f>ช่องคีย์!E64</f>
        <v>0</v>
      </c>
      <c r="F233" s="8">
        <f>ช่องคีย์!F64</f>
        <v>0</v>
      </c>
      <c r="G233" s="8">
        <f>ช่องคีย์!G64</f>
        <v>62</v>
      </c>
      <c r="H233" s="8">
        <f>ช่องคีย์!H64</f>
        <v>574</v>
      </c>
      <c r="I233" s="8">
        <f>ช่องคีย์!I64</f>
        <v>0</v>
      </c>
      <c r="J233" s="8">
        <f>ช่องคีย์!J64</f>
        <v>199</v>
      </c>
      <c r="K233" s="9">
        <f>+G233*H233</f>
        <v>35588</v>
      </c>
    </row>
    <row r="234" spans="1:11" ht="23.4">
      <c r="A234" s="7" t="s">
        <v>261</v>
      </c>
      <c r="B234" s="8"/>
      <c r="C234" s="8"/>
      <c r="D234" s="8"/>
      <c r="E234" s="8"/>
      <c r="F234" s="8"/>
      <c r="G234" s="8"/>
      <c r="H234" s="8"/>
      <c r="I234" s="8"/>
      <c r="J234" s="8"/>
      <c r="K234" s="9"/>
    </row>
    <row r="235" spans="1:11" ht="23.4">
      <c r="A235" s="7" t="s">
        <v>262</v>
      </c>
      <c r="B235" s="8"/>
      <c r="C235" s="8"/>
      <c r="D235" s="8"/>
      <c r="E235" s="8"/>
      <c r="F235" s="8"/>
      <c r="G235" s="8"/>
      <c r="H235" s="8"/>
      <c r="I235" s="8"/>
      <c r="J235" s="8"/>
      <c r="K235" s="9"/>
    </row>
    <row r="236" spans="1:11" ht="23.4">
      <c r="A236" s="7" t="s">
        <v>22</v>
      </c>
      <c r="B236" s="8">
        <f>ช่องคีย์!L64</f>
        <v>271</v>
      </c>
      <c r="C236" s="8">
        <f>ช่องคีย์!M64</f>
        <v>71</v>
      </c>
      <c r="D236" s="8">
        <f>ช่องคีย์!N64</f>
        <v>0</v>
      </c>
      <c r="E236" s="8">
        <f>ช่องคีย์!O64</f>
        <v>0</v>
      </c>
      <c r="F236" s="8">
        <f>ช่องคีย์!P64</f>
        <v>0</v>
      </c>
      <c r="G236" s="8">
        <f>ช่องคีย์!Q64</f>
        <v>0</v>
      </c>
      <c r="H236" s="8">
        <f>ช่องคีย์!R64</f>
        <v>0</v>
      </c>
      <c r="I236" s="8">
        <f>ช่องคีย์!S64</f>
        <v>342</v>
      </c>
      <c r="J236" s="8">
        <f>ช่องคีย์!T64</f>
        <v>37</v>
      </c>
      <c r="K236" s="9">
        <f>+G236*H236</f>
        <v>0</v>
      </c>
    </row>
    <row r="237" spans="1:11" ht="23.4">
      <c r="A237" s="7" t="s">
        <v>263</v>
      </c>
      <c r="B237" s="8"/>
      <c r="C237" s="8"/>
      <c r="D237" s="8"/>
      <c r="E237" s="8"/>
      <c r="F237" s="8"/>
      <c r="G237" s="8"/>
      <c r="H237" s="8"/>
      <c r="I237" s="8"/>
      <c r="J237" s="8"/>
      <c r="K237" s="9"/>
    </row>
    <row r="238" spans="1:11" ht="23.4">
      <c r="A238" s="7" t="s">
        <v>23</v>
      </c>
      <c r="B238" s="8">
        <f>ช่องคีย์!AF64</f>
        <v>0</v>
      </c>
      <c r="C238" s="8">
        <f>ช่องคีย์!AG64</f>
        <v>0</v>
      </c>
      <c r="D238" s="8">
        <f>ช่องคีย์!AH64</f>
        <v>0</v>
      </c>
      <c r="E238" s="8">
        <f>ช่องคีย์!AI64</f>
        <v>0</v>
      </c>
      <c r="F238" s="8">
        <f>ช่องคีย์!AJ64</f>
        <v>0</v>
      </c>
      <c r="G238" s="8">
        <f>ช่องคีย์!AK64</f>
        <v>0</v>
      </c>
      <c r="H238" s="8">
        <f>ช่องคีย์!AL64</f>
        <v>587</v>
      </c>
      <c r="I238" s="8">
        <f>ช่องคีย์!AM64</f>
        <v>0</v>
      </c>
      <c r="J238" s="8">
        <f>ช่องคีย์!AN64</f>
        <v>0</v>
      </c>
      <c r="K238" s="9">
        <f>+G238*H238</f>
        <v>0</v>
      </c>
    </row>
    <row r="239" spans="1:11" ht="23.4">
      <c r="A239" s="7" t="s">
        <v>188</v>
      </c>
      <c r="B239" s="8">
        <f>ช่องคีย์!AP64</f>
        <v>0</v>
      </c>
      <c r="C239" s="8">
        <f>ช่องคีย์!AQ64</f>
        <v>0</v>
      </c>
      <c r="D239" s="8">
        <f>ช่องคีย์!AR64</f>
        <v>0</v>
      </c>
      <c r="E239" s="8">
        <f>ช่องคีย์!AS64</f>
        <v>0</v>
      </c>
      <c r="F239" s="8">
        <f>ช่องคีย์!AT64</f>
        <v>0</v>
      </c>
      <c r="G239" s="8">
        <f>ช่องคีย์!AU64</f>
        <v>0</v>
      </c>
      <c r="H239" s="8">
        <f>ช่องคีย์!AV64</f>
        <v>0</v>
      </c>
      <c r="I239" s="8">
        <f>ช่องคีย์!AW64</f>
        <v>0</v>
      </c>
      <c r="J239" s="8">
        <f>ช่องคีย์!AX64</f>
        <v>0</v>
      </c>
      <c r="K239" s="9">
        <f>+G239*H239</f>
        <v>0</v>
      </c>
    </row>
    <row r="240" spans="1:11" ht="23.4">
      <c r="A240" s="7" t="s">
        <v>244</v>
      </c>
      <c r="B240" s="8">
        <f>ช่องคีย์!V64</f>
        <v>0</v>
      </c>
      <c r="C240" s="8">
        <f>ช่องคีย์!W64</f>
        <v>0</v>
      </c>
      <c r="D240" s="8">
        <f>ช่องคีย์!X64</f>
        <v>0</v>
      </c>
      <c r="E240" s="8">
        <f>ช่องคีย์!Y64</f>
        <v>0</v>
      </c>
      <c r="F240" s="8">
        <f>ช่องคีย์!Z64</f>
        <v>0</v>
      </c>
      <c r="G240" s="8">
        <f>ช่องคีย์!AA64</f>
        <v>0</v>
      </c>
      <c r="H240" s="8">
        <f>ช่องคีย์!AB64</f>
        <v>0</v>
      </c>
      <c r="I240" s="8">
        <f>ช่องคีย์!AC64</f>
        <v>0</v>
      </c>
      <c r="J240" s="8">
        <f>ช่องคีย์!AD64</f>
        <v>0</v>
      </c>
      <c r="K240" s="9">
        <f>+G240*H240</f>
        <v>0</v>
      </c>
    </row>
    <row r="241" spans="1:11" ht="23.4">
      <c r="A241" s="7" t="s">
        <v>246</v>
      </c>
      <c r="B241" s="8">
        <f>ช่องคีย์!CI64</f>
        <v>0</v>
      </c>
      <c r="C241" s="8">
        <f>ช่องคีย์!CJ64</f>
        <v>0</v>
      </c>
      <c r="D241" s="8">
        <f>ช่องคีย์!CK64</f>
        <v>0</v>
      </c>
      <c r="E241" s="8">
        <f>ช่องคีย์!CL64</f>
        <v>0</v>
      </c>
      <c r="F241" s="8">
        <f>ช่องคีย์!CM64</f>
        <v>0</v>
      </c>
      <c r="G241" s="8">
        <f>ช่องคีย์!CN64</f>
        <v>0</v>
      </c>
      <c r="H241" s="8">
        <f>ช่องคีย์!CO64</f>
        <v>0</v>
      </c>
      <c r="I241" s="8">
        <f>ช่องคีย์!CP64</f>
        <v>0</v>
      </c>
      <c r="J241" s="8">
        <f>ช่องคีย์!CQ64</f>
        <v>0</v>
      </c>
      <c r="K241" s="9"/>
    </row>
    <row r="242" spans="1:11" ht="23.4">
      <c r="A242" s="7" t="s">
        <v>27</v>
      </c>
      <c r="B242" s="8">
        <f>ช่องคีย์!AZ64</f>
        <v>3</v>
      </c>
      <c r="C242" s="8">
        <f>ช่องคีย์!BA64</f>
        <v>0</v>
      </c>
      <c r="D242" s="8">
        <f>ช่องคีย์!BB64</f>
        <v>0</v>
      </c>
      <c r="E242" s="8">
        <f>ช่องคีย์!BC64</f>
        <v>0</v>
      </c>
      <c r="F242" s="8">
        <f>ช่องคีย์!BD64</f>
        <v>0</v>
      </c>
      <c r="G242" s="8">
        <f>ช่องคีย์!BE64</f>
        <v>0</v>
      </c>
      <c r="H242" s="8">
        <f>ช่องคีย์!BF64</f>
        <v>3100</v>
      </c>
      <c r="I242" s="8">
        <f>ช่องคีย์!BG64</f>
        <v>3</v>
      </c>
      <c r="J242" s="8">
        <f>ช่องคีย์!BH64</f>
        <v>3</v>
      </c>
      <c r="K242" s="10"/>
    </row>
    <row r="243" spans="1:11" ht="23.4">
      <c r="A243" s="7" t="s">
        <v>28</v>
      </c>
      <c r="B243" s="8">
        <f>ช่องคีย์!BJ64</f>
        <v>18</v>
      </c>
      <c r="C243" s="8">
        <f>ช่องคีย์!BK64</f>
        <v>31</v>
      </c>
      <c r="D243" s="8">
        <f>ช่องคีย์!BL64</f>
        <v>0</v>
      </c>
      <c r="E243" s="8">
        <f>ช่องคีย์!BM64</f>
        <v>0</v>
      </c>
      <c r="F243" s="8">
        <f>ช่องคีย์!BN64</f>
        <v>0</v>
      </c>
      <c r="G243" s="8">
        <f>ช่องคีย์!BO64</f>
        <v>0</v>
      </c>
      <c r="H243" s="8">
        <f>ช่องคีย์!BP64</f>
        <v>11500</v>
      </c>
      <c r="I243" s="8">
        <f>ช่องคีย์!BV64</f>
        <v>49</v>
      </c>
      <c r="J243" s="8">
        <f>ช่องคีย์!BW64</f>
        <v>1</v>
      </c>
      <c r="K243" s="10"/>
    </row>
    <row r="244" spans="1:11" ht="23.4">
      <c r="A244" s="7" t="s">
        <v>29</v>
      </c>
      <c r="B244" s="8">
        <f>ช่องคีย์!BY64</f>
        <v>0</v>
      </c>
      <c r="C244" s="8">
        <f>ช่องคีย์!BZ64</f>
        <v>0</v>
      </c>
      <c r="D244" s="8">
        <f>ช่องคีย์!CA64</f>
        <v>0</v>
      </c>
      <c r="E244" s="8">
        <f>ช่องคีย์!CB64</f>
        <v>0</v>
      </c>
      <c r="F244" s="8">
        <f>ช่องคีย์!CC64</f>
        <v>0</v>
      </c>
      <c r="G244" s="8">
        <f>ช่องคีย์!CD64</f>
        <v>0</v>
      </c>
      <c r="H244" s="8">
        <f>ช่องคีย์!CE64</f>
        <v>0</v>
      </c>
      <c r="I244" s="8">
        <f>ช่องคีย์!CF64</f>
        <v>0</v>
      </c>
      <c r="J244" s="35"/>
      <c r="K244" s="10"/>
    </row>
    <row r="245" spans="1:11" ht="23.4">
      <c r="A245" s="7" t="s">
        <v>277</v>
      </c>
      <c r="B245" s="8">
        <f>ช่องคีย์!DW64</f>
        <v>0</v>
      </c>
      <c r="C245" s="8">
        <f>ช่องคีย์!DX64</f>
        <v>0</v>
      </c>
      <c r="D245" s="8">
        <f>ช่องคีย์!DY64</f>
        <v>0</v>
      </c>
      <c r="E245" s="8">
        <f>ช่องคีย์!DZ64</f>
        <v>0</v>
      </c>
      <c r="F245" s="8">
        <f>ช่องคีย์!EA64</f>
        <v>0</v>
      </c>
      <c r="G245" s="8">
        <f>ช่องคีย์!EB64</f>
        <v>0</v>
      </c>
      <c r="H245" s="8">
        <f>ช่องคีย์!EC64</f>
        <v>0</v>
      </c>
      <c r="I245" s="8">
        <f>ช่องคีย์!ED64</f>
        <v>0</v>
      </c>
      <c r="J245" s="8">
        <f>ช่องคีย์!EE64</f>
        <v>0</v>
      </c>
      <c r="K245" s="10"/>
    </row>
    <row r="246" spans="1:11" ht="23.4">
      <c r="A246" s="171" t="s">
        <v>268</v>
      </c>
      <c r="B246" s="8">
        <f>ช่องคีย์!DC64</f>
        <v>0</v>
      </c>
      <c r="C246" s="8">
        <f>ช่องคีย์!DD64</f>
        <v>0</v>
      </c>
      <c r="D246" s="8">
        <f>ช่องคีย์!DE64</f>
        <v>0</v>
      </c>
      <c r="E246" s="8">
        <f>ช่องคีย์!DF64</f>
        <v>0</v>
      </c>
      <c r="F246" s="8">
        <f>ช่องคีย์!DG64</f>
        <v>0</v>
      </c>
      <c r="G246" s="8">
        <f>ช่องคีย์!DH64</f>
        <v>0</v>
      </c>
      <c r="H246" s="8">
        <f>ช่องคีย์!DI64</f>
        <v>0</v>
      </c>
      <c r="I246" s="8">
        <f>ช่องคีย์!DJ64</f>
        <v>0</v>
      </c>
      <c r="J246" s="8">
        <f>ช่องคีย์!DK64</f>
        <v>0</v>
      </c>
      <c r="K246" s="10"/>
    </row>
    <row r="247" spans="1:11" ht="23.4">
      <c r="A247" s="7" t="s">
        <v>316</v>
      </c>
      <c r="B247" s="8">
        <f>ช่องคีย์!EQ64</f>
        <v>5</v>
      </c>
      <c r="C247" s="8">
        <f>ช่องคีย์!ER64</f>
        <v>0</v>
      </c>
      <c r="D247" s="8">
        <f>ช่องคีย์!ES64</f>
        <v>0</v>
      </c>
      <c r="E247" s="8">
        <f>ช่องคีย์!ET64</f>
        <v>0</v>
      </c>
      <c r="F247" s="8">
        <f>ช่องคีย์!EU64</f>
        <v>0</v>
      </c>
      <c r="G247" s="8">
        <f>ช่องคีย์!EV64</f>
        <v>0</v>
      </c>
      <c r="H247" s="8">
        <f>ช่องคีย์!EW64</f>
        <v>0</v>
      </c>
      <c r="I247" s="8">
        <f>ช่องคีย์!EX64</f>
        <v>5</v>
      </c>
      <c r="J247" s="8">
        <f>ช่องคีย์!EY64</f>
        <v>1</v>
      </c>
      <c r="K247" s="8">
        <f>ช่องคีย์!EZ64</f>
        <v>10</v>
      </c>
    </row>
    <row r="248" spans="1:11" ht="23.4">
      <c r="A248" s="171" t="s">
        <v>327</v>
      </c>
      <c r="B248" s="8">
        <f>ช่องคีย์!CS64</f>
        <v>0</v>
      </c>
      <c r="C248" s="8">
        <f>ช่องคีย์!CT64</f>
        <v>0</v>
      </c>
      <c r="D248" s="8">
        <f>ช่องคีย์!CU64</f>
        <v>0</v>
      </c>
      <c r="E248" s="8">
        <f>ช่องคีย์!CV64</f>
        <v>0</v>
      </c>
      <c r="F248" s="8">
        <f>ช่องคีย์!CW64</f>
        <v>0</v>
      </c>
      <c r="G248" s="8">
        <f>ช่องคีย์!CX64</f>
        <v>0</v>
      </c>
      <c r="H248" s="8">
        <f>ช่องคีย์!CY64</f>
        <v>0</v>
      </c>
      <c r="I248" s="8">
        <f>ช่องคีย์!CZ64</f>
        <v>0</v>
      </c>
      <c r="J248" s="8">
        <f>ช่องคีย์!DA64</f>
        <v>0</v>
      </c>
      <c r="K248" s="10"/>
    </row>
    <row r="249" spans="1:11" ht="23.4">
      <c r="A249" s="11" t="s">
        <v>32</v>
      </c>
      <c r="B249" s="8">
        <f t="shared" ref="B249:G249" si="16">SUM(B233:B246)</f>
        <v>354</v>
      </c>
      <c r="C249" s="8">
        <f t="shared" si="16"/>
        <v>102</v>
      </c>
      <c r="D249" s="8">
        <f t="shared" si="16"/>
        <v>0</v>
      </c>
      <c r="E249" s="8">
        <f t="shared" si="16"/>
        <v>0</v>
      </c>
      <c r="F249" s="8">
        <f t="shared" si="16"/>
        <v>0</v>
      </c>
      <c r="G249" s="8">
        <f t="shared" si="16"/>
        <v>62</v>
      </c>
      <c r="H249" s="8"/>
      <c r="I249" s="8">
        <f>SUM(I233:I246)</f>
        <v>394</v>
      </c>
      <c r="J249" s="35">
        <f>SUM(J233:J246)</f>
        <v>240</v>
      </c>
      <c r="K249" s="10"/>
    </row>
    <row r="250" spans="1:11" ht="23.4">
      <c r="A250" s="13"/>
      <c r="B250" s="13"/>
      <c r="C250" s="13"/>
      <c r="D250" s="13"/>
      <c r="E250" s="13"/>
      <c r="F250" s="13"/>
      <c r="G250" s="13"/>
      <c r="H250" s="13"/>
      <c r="I250" s="13"/>
    </row>
    <row r="251" spans="1:11" ht="23.4">
      <c r="A251" s="1351" t="s">
        <v>370</v>
      </c>
      <c r="B251" s="1351"/>
      <c r="C251" s="1351"/>
      <c r="D251" s="1351"/>
      <c r="E251" s="1351"/>
      <c r="F251" s="1351"/>
      <c r="G251" s="1351"/>
      <c r="H251" s="1351"/>
      <c r="I251" s="1351"/>
      <c r="J251" s="1351"/>
      <c r="K251" s="1351"/>
    </row>
    <row r="252" spans="1:11" ht="23.4">
      <c r="A252" s="1351" t="s">
        <v>373</v>
      </c>
      <c r="B252" s="1351"/>
      <c r="C252" s="1351"/>
      <c r="D252" s="1351"/>
      <c r="E252" s="1351"/>
      <c r="F252" s="1351"/>
      <c r="G252" s="1351"/>
      <c r="H252" s="1351"/>
      <c r="I252" s="1351"/>
      <c r="J252" s="1351"/>
      <c r="K252" s="1351"/>
    </row>
    <row r="253" spans="1:11" ht="23.4">
      <c r="A253" s="1336" t="s">
        <v>103</v>
      </c>
      <c r="B253" s="1336"/>
      <c r="C253" s="1336"/>
      <c r="D253" s="1336"/>
      <c r="E253" s="1336"/>
      <c r="F253" s="1336"/>
      <c r="G253" s="1336"/>
      <c r="H253" s="1336"/>
      <c r="I253" s="1336"/>
      <c r="J253" s="1336"/>
      <c r="K253" s="1336"/>
    </row>
    <row r="254" spans="1:11" ht="23.4">
      <c r="A254" s="1" t="s">
        <v>1</v>
      </c>
      <c r="B254" s="1" t="s">
        <v>2</v>
      </c>
      <c r="C254" s="1333" t="s">
        <v>3</v>
      </c>
      <c r="D254" s="1334"/>
      <c r="E254" s="1334"/>
      <c r="F254" s="1334"/>
      <c r="G254" s="1334"/>
      <c r="H254" s="1335"/>
      <c r="I254" s="2"/>
      <c r="J254" s="64"/>
      <c r="K254" s="64"/>
    </row>
    <row r="255" spans="1:11" ht="23.4">
      <c r="A255" s="3"/>
      <c r="B255" s="4" t="s">
        <v>4</v>
      </c>
      <c r="C255" s="4" t="s">
        <v>5</v>
      </c>
      <c r="D255" s="4" t="s">
        <v>6</v>
      </c>
      <c r="E255" s="4" t="s">
        <v>7</v>
      </c>
      <c r="F255" s="4" t="s">
        <v>8</v>
      </c>
      <c r="G255" s="4" t="s">
        <v>9</v>
      </c>
      <c r="H255" s="4" t="s">
        <v>10</v>
      </c>
      <c r="I255" s="3" t="s">
        <v>11</v>
      </c>
      <c r="J255" s="66" t="s">
        <v>202</v>
      </c>
      <c r="K255" s="4" t="s">
        <v>204</v>
      </c>
    </row>
    <row r="256" spans="1:11" ht="23.4">
      <c r="A256" s="3"/>
      <c r="B256" s="4" t="s">
        <v>12</v>
      </c>
      <c r="C256" s="4" t="s">
        <v>13</v>
      </c>
      <c r="D256" s="4" t="s">
        <v>14</v>
      </c>
      <c r="E256" s="4" t="s">
        <v>15</v>
      </c>
      <c r="F256" s="4" t="s">
        <v>16</v>
      </c>
      <c r="G256" s="4" t="s">
        <v>17</v>
      </c>
      <c r="H256" s="4" t="s">
        <v>18</v>
      </c>
      <c r="I256" s="3" t="s">
        <v>19</v>
      </c>
      <c r="J256" s="4" t="s">
        <v>203</v>
      </c>
      <c r="K256" s="65"/>
    </row>
    <row r="257" spans="1:11" ht="23.4">
      <c r="A257" s="5"/>
      <c r="B257" s="5"/>
      <c r="C257" s="6" t="s">
        <v>12</v>
      </c>
      <c r="D257" s="6" t="s">
        <v>12</v>
      </c>
      <c r="E257" s="6" t="s">
        <v>12</v>
      </c>
      <c r="F257" s="6" t="s">
        <v>12</v>
      </c>
      <c r="G257" s="6" t="s">
        <v>12</v>
      </c>
      <c r="H257" s="6" t="s">
        <v>20</v>
      </c>
      <c r="I257" s="5"/>
      <c r="J257" s="61"/>
      <c r="K257" s="61"/>
    </row>
    <row r="258" spans="1:11" ht="23.4">
      <c r="A258" s="7" t="s">
        <v>21</v>
      </c>
      <c r="B258" s="8">
        <f>ช่องคีย์!B65</f>
        <v>0</v>
      </c>
      <c r="C258" s="8">
        <f>ช่องคีย์!C65</f>
        <v>0</v>
      </c>
      <c r="D258" s="8">
        <f>ช่องคีย์!D65</f>
        <v>0</v>
      </c>
      <c r="E258" s="8">
        <f>ช่องคีย์!E65</f>
        <v>0</v>
      </c>
      <c r="F258" s="8">
        <f>ช่องคีย์!F65</f>
        <v>0</v>
      </c>
      <c r="G258" s="8">
        <f>ช่องคีย์!G65</f>
        <v>0</v>
      </c>
      <c r="H258" s="8">
        <f>ช่องคีย์!H65</f>
        <v>574</v>
      </c>
      <c r="I258" s="8">
        <f>ช่องคีย์!I65</f>
        <v>0</v>
      </c>
      <c r="J258" s="8">
        <f>ช่องคีย์!J65</f>
        <v>30</v>
      </c>
      <c r="K258" s="9">
        <f t="shared" ref="K258:K267" si="17">+G258*H258</f>
        <v>0</v>
      </c>
    </row>
    <row r="259" spans="1:11" ht="23.4">
      <c r="A259" s="7" t="s">
        <v>261</v>
      </c>
      <c r="B259" s="8"/>
      <c r="C259" s="8"/>
      <c r="D259" s="8"/>
      <c r="E259" s="8"/>
      <c r="F259" s="8"/>
      <c r="G259" s="8"/>
      <c r="H259" s="8"/>
      <c r="I259" s="8"/>
      <c r="J259" s="8"/>
      <c r="K259" s="9"/>
    </row>
    <row r="260" spans="1:11" ht="23.4">
      <c r="A260" s="7" t="s">
        <v>262</v>
      </c>
      <c r="B260" s="8"/>
      <c r="C260" s="8"/>
      <c r="D260" s="8"/>
      <c r="E260" s="8"/>
      <c r="F260" s="8"/>
      <c r="G260" s="8"/>
      <c r="H260" s="8"/>
      <c r="I260" s="8"/>
      <c r="J260" s="8"/>
      <c r="K260" s="9"/>
    </row>
    <row r="261" spans="1:11" ht="23.4">
      <c r="A261" s="7" t="s">
        <v>22</v>
      </c>
      <c r="B261" s="8">
        <f>ช่องคีย์!L65</f>
        <v>49</v>
      </c>
      <c r="C261" s="8">
        <f>ช่องคีย์!M65</f>
        <v>6</v>
      </c>
      <c r="D261" s="8">
        <f>ช่องคีย์!N65</f>
        <v>0</v>
      </c>
      <c r="E261" s="8">
        <f>ช่องคีย์!O65</f>
        <v>0</v>
      </c>
      <c r="F261" s="8">
        <f>ช่องคีย์!P65</f>
        <v>0</v>
      </c>
      <c r="G261" s="8">
        <f>ช่องคีย์!Q65</f>
        <v>0</v>
      </c>
      <c r="H261" s="8">
        <f>ช่องคีย์!R65</f>
        <v>0</v>
      </c>
      <c r="I261" s="8">
        <f>ช่องคีย์!S65</f>
        <v>55</v>
      </c>
      <c r="J261" s="8">
        <f>ช่องคีย์!T65</f>
        <v>9</v>
      </c>
      <c r="K261" s="9">
        <f t="shared" si="17"/>
        <v>0</v>
      </c>
    </row>
    <row r="262" spans="1:11" ht="23.4">
      <c r="A262" s="7" t="s">
        <v>263</v>
      </c>
      <c r="B262" s="8"/>
      <c r="C262" s="8"/>
      <c r="D262" s="8"/>
      <c r="E262" s="8"/>
      <c r="F262" s="8"/>
      <c r="G262" s="8"/>
      <c r="H262" s="8"/>
      <c r="I262" s="8"/>
      <c r="J262" s="8"/>
      <c r="K262" s="9"/>
    </row>
    <row r="263" spans="1:11" ht="23.4">
      <c r="A263" s="7" t="s">
        <v>23</v>
      </c>
      <c r="B263" s="8">
        <f>ช่องคีย์!AF65</f>
        <v>0</v>
      </c>
      <c r="C263" s="8">
        <f>ช่องคีย์!AG65</f>
        <v>0</v>
      </c>
      <c r="D263" s="8">
        <f>ช่องคีย์!AH65</f>
        <v>0</v>
      </c>
      <c r="E263" s="8">
        <f>ช่องคีย์!AI65</f>
        <v>0</v>
      </c>
      <c r="F263" s="8">
        <f>ช่องคีย์!AJ65</f>
        <v>0</v>
      </c>
      <c r="G263" s="8">
        <f>ช่องคีย์!AK65</f>
        <v>0</v>
      </c>
      <c r="H263" s="8">
        <f>ช่องคีย์!AL65</f>
        <v>587</v>
      </c>
      <c r="I263" s="8">
        <f>ช่องคีย์!AM65</f>
        <v>0</v>
      </c>
      <c r="J263" s="8">
        <f>ช่องคีย์!AN65</f>
        <v>0</v>
      </c>
      <c r="K263" s="9">
        <f t="shared" si="17"/>
        <v>0</v>
      </c>
    </row>
    <row r="264" spans="1:11" ht="23.4">
      <c r="A264" s="7" t="s">
        <v>188</v>
      </c>
      <c r="B264" s="8">
        <f>ช่องคีย์!AP65</f>
        <v>0</v>
      </c>
      <c r="C264" s="8">
        <f>ช่องคีย์!AQ65</f>
        <v>0</v>
      </c>
      <c r="D264" s="8">
        <f>ช่องคีย์!AR65</f>
        <v>0</v>
      </c>
      <c r="E264" s="8">
        <f>ช่องคีย์!AS65</f>
        <v>0</v>
      </c>
      <c r="F264" s="8">
        <f>ช่องคีย์!AT65</f>
        <v>0</v>
      </c>
      <c r="G264" s="8">
        <f>ช่องคีย์!AU65</f>
        <v>0</v>
      </c>
      <c r="H264" s="8">
        <f>ช่องคีย์!AV65</f>
        <v>0</v>
      </c>
      <c r="I264" s="8">
        <f>ช่องคีย์!AW65</f>
        <v>0</v>
      </c>
      <c r="J264" s="8">
        <f>ช่องคีย์!AX65</f>
        <v>0</v>
      </c>
      <c r="K264" s="9">
        <f t="shared" si="17"/>
        <v>0</v>
      </c>
    </row>
    <row r="265" spans="1:11" ht="23.4">
      <c r="A265" s="7" t="s">
        <v>244</v>
      </c>
      <c r="B265" s="8">
        <f>ช่องคีย์!V65</f>
        <v>0</v>
      </c>
      <c r="C265" s="8">
        <f>ช่องคีย์!W65</f>
        <v>0</v>
      </c>
      <c r="D265" s="8">
        <f>ช่องคีย์!X65</f>
        <v>0</v>
      </c>
      <c r="E265" s="8">
        <f>ช่องคีย์!Y65</f>
        <v>0</v>
      </c>
      <c r="F265" s="8">
        <f>ช่องคีย์!Z65</f>
        <v>0</v>
      </c>
      <c r="G265" s="8">
        <f>ช่องคีย์!AA65</f>
        <v>0</v>
      </c>
      <c r="H265" s="8">
        <f>ช่องคีย์!AB65</f>
        <v>0</v>
      </c>
      <c r="I265" s="8">
        <f>ช่องคีย์!AC65</f>
        <v>0</v>
      </c>
      <c r="J265" s="8">
        <f>ช่องคีย์!AD65</f>
        <v>0</v>
      </c>
      <c r="K265" s="9">
        <f t="shared" si="17"/>
        <v>0</v>
      </c>
    </row>
    <row r="266" spans="1:11" ht="23.4">
      <c r="A266" s="7" t="s">
        <v>246</v>
      </c>
      <c r="B266" s="8">
        <f>ช่องคีย์!CI65</f>
        <v>0</v>
      </c>
      <c r="C266" s="8">
        <f>ช่องคีย์!CJ65</f>
        <v>0</v>
      </c>
      <c r="D266" s="8">
        <f>ช่องคีย์!CK65</f>
        <v>0</v>
      </c>
      <c r="E266" s="8">
        <f>ช่องคีย์!CL65</f>
        <v>0</v>
      </c>
      <c r="F266" s="8">
        <f>ช่องคีย์!CM65</f>
        <v>0</v>
      </c>
      <c r="G266" s="8">
        <f>ช่องคีย์!CN65</f>
        <v>0</v>
      </c>
      <c r="H266" s="8">
        <f>ช่องคีย์!CO65</f>
        <v>0</v>
      </c>
      <c r="I266" s="8">
        <f>ช่องคีย์!CP65</f>
        <v>0</v>
      </c>
      <c r="J266" s="8">
        <f>ช่องคีย์!CQ65</f>
        <v>0</v>
      </c>
      <c r="K266" s="9"/>
    </row>
    <row r="267" spans="1:11" ht="23.4">
      <c r="A267" s="7" t="s">
        <v>27</v>
      </c>
      <c r="B267" s="8">
        <f>ช่องคีย์!AZ65</f>
        <v>0</v>
      </c>
      <c r="C267" s="8">
        <f>ช่องคีย์!BA65</f>
        <v>0</v>
      </c>
      <c r="D267" s="8">
        <f>ช่องคีย์!BB65</f>
        <v>0</v>
      </c>
      <c r="E267" s="8">
        <f>ช่องคีย์!BC65</f>
        <v>0</v>
      </c>
      <c r="F267" s="8">
        <f>ช่องคีย์!BD65</f>
        <v>0</v>
      </c>
      <c r="G267" s="8">
        <f>ช่องคีย์!BE65</f>
        <v>0</v>
      </c>
      <c r="H267" s="8">
        <f>ช่องคีย์!BF65</f>
        <v>3100</v>
      </c>
      <c r="I267" s="8">
        <f>ช่องคีย์!BG65</f>
        <v>0</v>
      </c>
      <c r="J267" s="8">
        <f>ช่องคีย์!BH65</f>
        <v>0</v>
      </c>
      <c r="K267" s="9">
        <f t="shared" si="17"/>
        <v>0</v>
      </c>
    </row>
    <row r="268" spans="1:11" ht="23.4">
      <c r="A268" s="7" t="s">
        <v>28</v>
      </c>
      <c r="B268" s="8">
        <f>ช่องคีย์!BJ65</f>
        <v>0</v>
      </c>
      <c r="C268" s="8">
        <f>ช่องคีย์!BK65</f>
        <v>0</v>
      </c>
      <c r="D268" s="8">
        <f>ช่องคีย์!BL65</f>
        <v>0</v>
      </c>
      <c r="E268" s="8">
        <f>ช่องคีย์!BM65</f>
        <v>0</v>
      </c>
      <c r="F268" s="8">
        <f>ช่องคีย์!BN65</f>
        <v>0</v>
      </c>
      <c r="G268" s="8">
        <f>ช่องคีย์!BO65</f>
        <v>0</v>
      </c>
      <c r="H268" s="8">
        <f>ช่องคีย์!BP65</f>
        <v>11500</v>
      </c>
      <c r="I268" s="8">
        <f>ช่องคีย์!BV65</f>
        <v>0</v>
      </c>
      <c r="J268" s="35"/>
      <c r="K268" s="10"/>
    </row>
    <row r="269" spans="1:11" ht="23.4">
      <c r="A269" s="7" t="s">
        <v>29</v>
      </c>
      <c r="B269" s="8">
        <f>ช่องคีย์!BY65</f>
        <v>0</v>
      </c>
      <c r="C269" s="8">
        <f>ช่องคีย์!BZ65</f>
        <v>0</v>
      </c>
      <c r="D269" s="8">
        <f>ช่องคีย์!CA65</f>
        <v>0</v>
      </c>
      <c r="E269" s="8">
        <f>ช่องคีย์!CB65</f>
        <v>0</v>
      </c>
      <c r="F269" s="8">
        <f>ช่องคีย์!CC65</f>
        <v>0</v>
      </c>
      <c r="G269" s="8">
        <f>ช่องคีย์!CD65</f>
        <v>0</v>
      </c>
      <c r="H269" s="8">
        <f>ช่องคีย์!CE65</f>
        <v>0</v>
      </c>
      <c r="I269" s="8">
        <f>ช่องคีย์!CF65</f>
        <v>0</v>
      </c>
      <c r="J269" s="35"/>
      <c r="K269" s="10"/>
    </row>
    <row r="270" spans="1:11" ht="23.4">
      <c r="A270" s="7" t="s">
        <v>277</v>
      </c>
      <c r="B270" s="8">
        <f>ช่องคีย์!DW65</f>
        <v>0</v>
      </c>
      <c r="C270" s="8">
        <f>ช่องคีย์!DX65</f>
        <v>0</v>
      </c>
      <c r="D270" s="8">
        <f>ช่องคีย์!DY65</f>
        <v>0</v>
      </c>
      <c r="E270" s="8">
        <f>ช่องคีย์!DZ65</f>
        <v>0</v>
      </c>
      <c r="F270" s="8">
        <f>ช่องคีย์!EA65</f>
        <v>0</v>
      </c>
      <c r="G270" s="8">
        <f>ช่องคีย์!EB65</f>
        <v>0</v>
      </c>
      <c r="H270" s="8">
        <f>ช่องคีย์!EC65</f>
        <v>0</v>
      </c>
      <c r="I270" s="8">
        <f>ช่องคีย์!ED65</f>
        <v>0</v>
      </c>
      <c r="J270" s="8">
        <f>ช่องคีย์!EE65</f>
        <v>0</v>
      </c>
      <c r="K270" s="10"/>
    </row>
    <row r="271" spans="1:11" ht="23.4">
      <c r="A271" s="7" t="s">
        <v>327</v>
      </c>
      <c r="B271" s="8">
        <f>ช่องคีย์!CS65</f>
        <v>0</v>
      </c>
      <c r="C271" s="8">
        <f>ช่องคีย์!CT65</f>
        <v>0</v>
      </c>
      <c r="D271" s="8">
        <f>ช่องคีย์!CU65</f>
        <v>0</v>
      </c>
      <c r="E271" s="8">
        <f>ช่องคีย์!CV65</f>
        <v>0</v>
      </c>
      <c r="F271" s="8">
        <f>ช่องคีย์!CW65</f>
        <v>0</v>
      </c>
      <c r="G271" s="8">
        <f>ช่องคีย์!CX65</f>
        <v>0</v>
      </c>
      <c r="H271" s="8">
        <f>ช่องคีย์!CY65</f>
        <v>0</v>
      </c>
      <c r="I271" s="8">
        <f>ช่องคีย์!CZ65</f>
        <v>0</v>
      </c>
      <c r="J271" s="8">
        <f>ช่องคีย์!DA65</f>
        <v>0</v>
      </c>
      <c r="K271" s="10"/>
    </row>
    <row r="272" spans="1:11" ht="23.4">
      <c r="A272" s="11" t="s">
        <v>32</v>
      </c>
      <c r="B272" s="8">
        <f t="shared" ref="B272:G272" si="18">SUM(B258:B271)</f>
        <v>49</v>
      </c>
      <c r="C272" s="8">
        <f t="shared" si="18"/>
        <v>6</v>
      </c>
      <c r="D272" s="8">
        <f t="shared" si="18"/>
        <v>0</v>
      </c>
      <c r="E272" s="8">
        <f t="shared" si="18"/>
        <v>0</v>
      </c>
      <c r="F272" s="8">
        <f t="shared" si="18"/>
        <v>0</v>
      </c>
      <c r="G272" s="8">
        <f t="shared" si="18"/>
        <v>0</v>
      </c>
      <c r="H272" s="8"/>
      <c r="I272" s="8">
        <f>SUM(I258:I271)</f>
        <v>55</v>
      </c>
      <c r="J272" s="35">
        <f>SUM(J258:J271)</f>
        <v>39</v>
      </c>
      <c r="K272" s="10"/>
    </row>
    <row r="273" spans="1:11" ht="23.4">
      <c r="A273" s="13"/>
      <c r="B273" s="13"/>
      <c r="C273" s="13"/>
      <c r="D273" s="13"/>
      <c r="E273" s="13"/>
      <c r="F273" s="13"/>
      <c r="G273" s="13"/>
      <c r="H273" s="13"/>
      <c r="I273" s="13"/>
    </row>
    <row r="274" spans="1:11" ht="23.4">
      <c r="A274" s="1346" t="s">
        <v>371</v>
      </c>
      <c r="B274" s="1346"/>
      <c r="C274" s="1346"/>
      <c r="D274" s="1346"/>
      <c r="E274" s="1346"/>
      <c r="F274" s="1346"/>
      <c r="G274" s="1346"/>
      <c r="H274" s="1346"/>
      <c r="I274" s="1346"/>
      <c r="J274" s="1346"/>
      <c r="K274" s="1346"/>
    </row>
    <row r="275" spans="1:11" ht="23.4">
      <c r="A275" s="1347" t="s">
        <v>201</v>
      </c>
      <c r="B275" s="1347"/>
      <c r="C275" s="1347"/>
      <c r="D275" s="1347"/>
      <c r="E275" s="1347"/>
      <c r="F275" s="1347"/>
      <c r="G275" s="1347"/>
      <c r="H275" s="1347"/>
      <c r="I275" s="1347"/>
      <c r="J275" s="1347"/>
      <c r="K275" s="1347"/>
    </row>
    <row r="276" spans="1:11" ht="23.4">
      <c r="A276" s="1371" t="s">
        <v>104</v>
      </c>
      <c r="B276" s="1371"/>
      <c r="C276" s="1371"/>
      <c r="D276" s="1371"/>
      <c r="E276" s="1371"/>
      <c r="F276" s="1371"/>
      <c r="G276" s="1371"/>
      <c r="H276" s="1371"/>
      <c r="I276" s="1371"/>
      <c r="J276" s="1371"/>
      <c r="K276" s="1371"/>
    </row>
    <row r="277" spans="1:11" ht="23.25" customHeight="1">
      <c r="A277" s="1337" t="s">
        <v>201</v>
      </c>
      <c r="B277" s="178"/>
      <c r="C277" s="1340" t="s">
        <v>50</v>
      </c>
      <c r="D277" s="1341"/>
      <c r="E277" s="1341"/>
      <c r="F277" s="1341"/>
      <c r="G277" s="1341"/>
      <c r="H277" s="1342"/>
      <c r="I277" s="178"/>
      <c r="J277" s="180"/>
      <c r="K277" s="180"/>
    </row>
    <row r="278" spans="1:11" ht="23.25" customHeight="1">
      <c r="A278" s="1338"/>
      <c r="B278" s="181" t="s">
        <v>2</v>
      </c>
      <c r="C278" s="182" t="s">
        <v>5</v>
      </c>
      <c r="D278" s="183" t="s">
        <v>6</v>
      </c>
      <c r="E278" s="183" t="s">
        <v>7</v>
      </c>
      <c r="F278" s="183" t="s">
        <v>8</v>
      </c>
      <c r="G278" s="183" t="s">
        <v>9</v>
      </c>
      <c r="H278" s="183" t="s">
        <v>10</v>
      </c>
      <c r="I278" s="184" t="s">
        <v>11</v>
      </c>
      <c r="J278" s="186" t="s">
        <v>202</v>
      </c>
      <c r="K278" s="184" t="s">
        <v>204</v>
      </c>
    </row>
    <row r="279" spans="1:11" ht="23.25" customHeight="1">
      <c r="A279" s="1338"/>
      <c r="B279" s="181" t="s">
        <v>4</v>
      </c>
      <c r="C279" s="181" t="s">
        <v>13</v>
      </c>
      <c r="D279" s="184" t="s">
        <v>51</v>
      </c>
      <c r="E279" s="184" t="s">
        <v>15</v>
      </c>
      <c r="F279" s="184" t="s">
        <v>16</v>
      </c>
      <c r="G279" s="184" t="s">
        <v>17</v>
      </c>
      <c r="H279" s="184" t="s">
        <v>18</v>
      </c>
      <c r="I279" s="184" t="s">
        <v>19</v>
      </c>
      <c r="J279" s="185" t="s">
        <v>203</v>
      </c>
      <c r="K279" s="187"/>
    </row>
    <row r="280" spans="1:11" ht="23.25" customHeight="1">
      <c r="A280" s="1339"/>
      <c r="B280" s="174" t="s">
        <v>12</v>
      </c>
      <c r="C280" s="174" t="s">
        <v>12</v>
      </c>
      <c r="D280" s="175" t="s">
        <v>12</v>
      </c>
      <c r="E280" s="175" t="s">
        <v>12</v>
      </c>
      <c r="F280" s="175" t="s">
        <v>12</v>
      </c>
      <c r="G280" s="175" t="s">
        <v>12</v>
      </c>
      <c r="H280" s="175" t="s">
        <v>20</v>
      </c>
      <c r="I280" s="175" t="s">
        <v>12</v>
      </c>
      <c r="J280" s="188"/>
      <c r="K280" s="187"/>
    </row>
    <row r="281" spans="1:11" ht="23.4">
      <c r="A281" s="189" t="s">
        <v>52</v>
      </c>
      <c r="B281" s="174">
        <f>+B8</f>
        <v>0</v>
      </c>
      <c r="C281" s="174">
        <f t="shared" ref="C281:J281" si="19">+C8</f>
        <v>0</v>
      </c>
      <c r="D281" s="174">
        <f t="shared" si="19"/>
        <v>0</v>
      </c>
      <c r="E281" s="174">
        <f t="shared" si="19"/>
        <v>0</v>
      </c>
      <c r="F281" s="174">
        <f t="shared" si="19"/>
        <v>0</v>
      </c>
      <c r="G281" s="174">
        <f t="shared" si="19"/>
        <v>0</v>
      </c>
      <c r="H281" s="174">
        <f t="shared" si="19"/>
        <v>574</v>
      </c>
      <c r="I281" s="174">
        <f t="shared" si="19"/>
        <v>0</v>
      </c>
      <c r="J281" s="174">
        <f t="shared" si="19"/>
        <v>0</v>
      </c>
      <c r="K281" s="195">
        <f>+K8</f>
        <v>0</v>
      </c>
    </row>
    <row r="282" spans="1:11" ht="23.4">
      <c r="A282" s="189" t="s">
        <v>53</v>
      </c>
      <c r="B282" s="174">
        <f>+B35</f>
        <v>0</v>
      </c>
      <c r="C282" s="174">
        <f t="shared" ref="C282:I282" si="20">+C35</f>
        <v>0</v>
      </c>
      <c r="D282" s="174">
        <f t="shared" si="20"/>
        <v>0</v>
      </c>
      <c r="E282" s="174">
        <f t="shared" si="20"/>
        <v>0</v>
      </c>
      <c r="F282" s="174">
        <f t="shared" si="20"/>
        <v>0</v>
      </c>
      <c r="G282" s="174">
        <f t="shared" si="20"/>
        <v>0</v>
      </c>
      <c r="H282" s="174">
        <f t="shared" si="20"/>
        <v>574</v>
      </c>
      <c r="I282" s="174">
        <f t="shared" si="20"/>
        <v>0</v>
      </c>
      <c r="J282" s="174">
        <f>+J35</f>
        <v>0</v>
      </c>
      <c r="K282" s="175">
        <f>+K35</f>
        <v>0</v>
      </c>
    </row>
    <row r="283" spans="1:11" ht="23.4">
      <c r="A283" s="189" t="s">
        <v>54</v>
      </c>
      <c r="B283" s="174">
        <f>+B61</f>
        <v>28</v>
      </c>
      <c r="C283" s="174">
        <f t="shared" ref="C283:I283" si="21">+C61</f>
        <v>0</v>
      </c>
      <c r="D283" s="174">
        <f t="shared" si="21"/>
        <v>0</v>
      </c>
      <c r="E283" s="174">
        <f t="shared" si="21"/>
        <v>0</v>
      </c>
      <c r="F283" s="174">
        <f t="shared" si="21"/>
        <v>0</v>
      </c>
      <c r="G283" s="174">
        <f t="shared" si="21"/>
        <v>28</v>
      </c>
      <c r="H283" s="174">
        <f t="shared" si="21"/>
        <v>574</v>
      </c>
      <c r="I283" s="174">
        <f t="shared" si="21"/>
        <v>0</v>
      </c>
      <c r="J283" s="174">
        <f>+J61</f>
        <v>147</v>
      </c>
      <c r="K283" s="195">
        <f>+K61</f>
        <v>16072</v>
      </c>
    </row>
    <row r="284" spans="1:11" ht="23.4">
      <c r="A284" s="189" t="s">
        <v>55</v>
      </c>
      <c r="B284" s="174">
        <f>+B84</f>
        <v>0</v>
      </c>
      <c r="C284" s="174">
        <f t="shared" ref="C284:I284" si="22">+C84</f>
        <v>0</v>
      </c>
      <c r="D284" s="174">
        <f t="shared" si="22"/>
        <v>0</v>
      </c>
      <c r="E284" s="174">
        <f t="shared" si="22"/>
        <v>0</v>
      </c>
      <c r="F284" s="174">
        <f t="shared" si="22"/>
        <v>0</v>
      </c>
      <c r="G284" s="174">
        <f t="shared" si="22"/>
        <v>0</v>
      </c>
      <c r="H284" s="174">
        <f t="shared" si="22"/>
        <v>574</v>
      </c>
      <c r="I284" s="174">
        <f t="shared" si="22"/>
        <v>0</v>
      </c>
      <c r="J284" s="174">
        <f>+J84</f>
        <v>0</v>
      </c>
      <c r="K284" s="175">
        <f>+K84</f>
        <v>0</v>
      </c>
    </row>
    <row r="285" spans="1:11" ht="23.4">
      <c r="A285" s="189" t="s">
        <v>56</v>
      </c>
      <c r="B285" s="174">
        <f>+B109</f>
        <v>0</v>
      </c>
      <c r="C285" s="174">
        <f t="shared" ref="C285:I285" si="23">+C109</f>
        <v>0</v>
      </c>
      <c r="D285" s="174">
        <f t="shared" si="23"/>
        <v>0</v>
      </c>
      <c r="E285" s="174">
        <f t="shared" si="23"/>
        <v>0</v>
      </c>
      <c r="F285" s="174">
        <f t="shared" si="23"/>
        <v>0</v>
      </c>
      <c r="G285" s="174">
        <f t="shared" si="23"/>
        <v>0</v>
      </c>
      <c r="H285" s="174">
        <f t="shared" si="23"/>
        <v>574</v>
      </c>
      <c r="I285" s="174">
        <f t="shared" si="23"/>
        <v>0</v>
      </c>
      <c r="J285" s="174">
        <f>+J109</f>
        <v>0</v>
      </c>
      <c r="K285" s="175">
        <f>+K109</f>
        <v>0</v>
      </c>
    </row>
    <row r="286" spans="1:11" ht="23.4">
      <c r="A286" s="189" t="s">
        <v>57</v>
      </c>
      <c r="B286" s="174">
        <f>+B136</f>
        <v>0</v>
      </c>
      <c r="C286" s="174">
        <f t="shared" ref="C286:I286" si="24">+C136</f>
        <v>0</v>
      </c>
      <c r="D286" s="174">
        <f t="shared" si="24"/>
        <v>0</v>
      </c>
      <c r="E286" s="174">
        <f t="shared" si="24"/>
        <v>0</v>
      </c>
      <c r="F286" s="392">
        <f t="shared" si="24"/>
        <v>0</v>
      </c>
      <c r="G286" s="174">
        <f t="shared" si="24"/>
        <v>0</v>
      </c>
      <c r="H286" s="174">
        <f t="shared" si="24"/>
        <v>574</v>
      </c>
      <c r="I286" s="174">
        <f t="shared" si="24"/>
        <v>0</v>
      </c>
      <c r="J286" s="174">
        <f>+J136</f>
        <v>0</v>
      </c>
      <c r="K286" s="175">
        <f>+K136</f>
        <v>0</v>
      </c>
    </row>
    <row r="287" spans="1:11" ht="23.4">
      <c r="A287" s="189" t="s">
        <v>58</v>
      </c>
      <c r="B287" s="174">
        <f>+B161</f>
        <v>0</v>
      </c>
      <c r="C287" s="174">
        <f t="shared" ref="C287:I287" si="25">+C161</f>
        <v>0</v>
      </c>
      <c r="D287" s="174">
        <f t="shared" si="25"/>
        <v>0</v>
      </c>
      <c r="E287" s="174">
        <f t="shared" si="25"/>
        <v>0</v>
      </c>
      <c r="F287" s="392">
        <f t="shared" si="25"/>
        <v>0</v>
      </c>
      <c r="G287" s="174">
        <f t="shared" si="25"/>
        <v>0</v>
      </c>
      <c r="H287" s="174">
        <f t="shared" si="25"/>
        <v>574</v>
      </c>
      <c r="I287" s="174">
        <f t="shared" si="25"/>
        <v>0</v>
      </c>
      <c r="J287" s="174">
        <f>+J161</f>
        <v>0</v>
      </c>
      <c r="K287" s="175">
        <f>+K161</f>
        <v>0</v>
      </c>
    </row>
    <row r="288" spans="1:11" ht="23.4">
      <c r="A288" s="189" t="s">
        <v>59</v>
      </c>
      <c r="B288" s="193">
        <f>+B186</f>
        <v>38</v>
      </c>
      <c r="C288" s="193">
        <f t="shared" ref="C288:I288" si="26">+C186</f>
        <v>0</v>
      </c>
      <c r="D288" s="193">
        <f t="shared" si="26"/>
        <v>0</v>
      </c>
      <c r="E288" s="193">
        <f t="shared" si="26"/>
        <v>0</v>
      </c>
      <c r="F288" s="193">
        <f t="shared" si="26"/>
        <v>0</v>
      </c>
      <c r="G288" s="193">
        <f t="shared" si="26"/>
        <v>38</v>
      </c>
      <c r="H288" s="193">
        <f t="shared" si="26"/>
        <v>574</v>
      </c>
      <c r="I288" s="193">
        <f t="shared" si="26"/>
        <v>0</v>
      </c>
      <c r="J288" s="193">
        <f>+J186</f>
        <v>408</v>
      </c>
      <c r="K288" s="193">
        <f>+K186</f>
        <v>21812</v>
      </c>
    </row>
    <row r="289" spans="1:11" ht="23.4">
      <c r="A289" s="189" t="s">
        <v>60</v>
      </c>
      <c r="B289" s="178">
        <f>+B211</f>
        <v>0</v>
      </c>
      <c r="C289" s="178">
        <f t="shared" ref="C289:I289" si="27">+C211</f>
        <v>0</v>
      </c>
      <c r="D289" s="178">
        <f t="shared" si="27"/>
        <v>0</v>
      </c>
      <c r="E289" s="178">
        <f t="shared" si="27"/>
        <v>0</v>
      </c>
      <c r="F289" s="393">
        <f t="shared" si="27"/>
        <v>0</v>
      </c>
      <c r="G289" s="178">
        <f t="shared" si="27"/>
        <v>0</v>
      </c>
      <c r="H289" s="178">
        <f t="shared" si="27"/>
        <v>574</v>
      </c>
      <c r="I289" s="178">
        <f t="shared" si="27"/>
        <v>0</v>
      </c>
      <c r="J289" s="178">
        <f>+J211</f>
        <v>205</v>
      </c>
      <c r="K289" s="178">
        <f>+K211</f>
        <v>0</v>
      </c>
    </row>
    <row r="290" spans="1:11" ht="23.4">
      <c r="A290" s="189" t="s">
        <v>61</v>
      </c>
      <c r="B290" s="178">
        <f>+B233</f>
        <v>62</v>
      </c>
      <c r="C290" s="178">
        <f t="shared" ref="C290:I290" si="28">+C233</f>
        <v>0</v>
      </c>
      <c r="D290" s="178">
        <f t="shared" si="28"/>
        <v>0</v>
      </c>
      <c r="E290" s="178">
        <f t="shared" si="28"/>
        <v>0</v>
      </c>
      <c r="F290" s="178">
        <f t="shared" si="28"/>
        <v>0</v>
      </c>
      <c r="G290" s="178">
        <f t="shared" si="28"/>
        <v>62</v>
      </c>
      <c r="H290" s="178">
        <f t="shared" si="28"/>
        <v>574</v>
      </c>
      <c r="I290" s="178">
        <f t="shared" si="28"/>
        <v>0</v>
      </c>
      <c r="J290" s="178">
        <f>+J233</f>
        <v>199</v>
      </c>
      <c r="K290" s="178">
        <f>+K233</f>
        <v>35588</v>
      </c>
    </row>
    <row r="291" spans="1:11" ht="23.4">
      <c r="A291" s="189" t="s">
        <v>62</v>
      </c>
      <c r="B291" s="178">
        <f>+B258</f>
        <v>0</v>
      </c>
      <c r="C291" s="178">
        <f t="shared" ref="C291:I291" si="29">+C258</f>
        <v>0</v>
      </c>
      <c r="D291" s="178">
        <f t="shared" si="29"/>
        <v>0</v>
      </c>
      <c r="E291" s="178">
        <f t="shared" si="29"/>
        <v>0</v>
      </c>
      <c r="F291" s="393">
        <f t="shared" si="29"/>
        <v>0</v>
      </c>
      <c r="G291" s="178">
        <f t="shared" si="29"/>
        <v>0</v>
      </c>
      <c r="H291" s="178">
        <f t="shared" si="29"/>
        <v>574</v>
      </c>
      <c r="I291" s="178">
        <f t="shared" si="29"/>
        <v>0</v>
      </c>
      <c r="J291" s="178">
        <f>+J258</f>
        <v>30</v>
      </c>
      <c r="K291" s="178">
        <f>+K258</f>
        <v>0</v>
      </c>
    </row>
    <row r="292" spans="1:11" ht="27" thickBot="1">
      <c r="A292" s="190" t="s">
        <v>32</v>
      </c>
      <c r="B292" s="191">
        <f t="shared" ref="B292:G292" si="30">SUM(B281:B291)</f>
        <v>128</v>
      </c>
      <c r="C292" s="191">
        <f t="shared" si="30"/>
        <v>0</v>
      </c>
      <c r="D292" s="191">
        <f t="shared" si="30"/>
        <v>0</v>
      </c>
      <c r="E292" s="191">
        <f t="shared" si="30"/>
        <v>0</v>
      </c>
      <c r="F292" s="191">
        <f t="shared" si="30"/>
        <v>0</v>
      </c>
      <c r="G292" s="191">
        <f t="shared" si="30"/>
        <v>128</v>
      </c>
      <c r="H292" s="191">
        <f>+K292/G292</f>
        <v>574</v>
      </c>
      <c r="I292" s="191">
        <f>SUM(I281:I291)</f>
        <v>0</v>
      </c>
      <c r="J292" s="192">
        <f>SUM(J281:J291)</f>
        <v>989</v>
      </c>
      <c r="K292" s="192">
        <f>SUM(K281:K291)</f>
        <v>73472</v>
      </c>
    </row>
    <row r="301" spans="1:11" ht="23.4">
      <c r="A301" s="1349" t="s">
        <v>371</v>
      </c>
      <c r="B301" s="1349"/>
      <c r="C301" s="1349"/>
      <c r="D301" s="1349"/>
      <c r="E301" s="1349"/>
      <c r="F301" s="1349"/>
      <c r="G301" s="1349"/>
      <c r="H301" s="1349"/>
      <c r="I301" s="1349"/>
      <c r="J301" s="1349"/>
      <c r="K301" s="1349"/>
    </row>
    <row r="302" spans="1:11" ht="23.4">
      <c r="A302" s="1350" t="s">
        <v>69</v>
      </c>
      <c r="B302" s="1350"/>
      <c r="C302" s="1350"/>
      <c r="D302" s="1350"/>
      <c r="E302" s="1350"/>
      <c r="F302" s="1350"/>
      <c r="G302" s="1350"/>
      <c r="H302" s="1350"/>
      <c r="I302" s="1350"/>
      <c r="J302" s="1350"/>
      <c r="K302" s="1350"/>
    </row>
    <row r="303" spans="1:11" ht="23.4">
      <c r="A303" s="1348" t="s">
        <v>104</v>
      </c>
      <c r="B303" s="1348"/>
      <c r="C303" s="1348"/>
      <c r="D303" s="1348"/>
      <c r="E303" s="1348"/>
      <c r="F303" s="1348"/>
      <c r="G303" s="1348"/>
      <c r="H303" s="1348"/>
      <c r="I303" s="1348"/>
      <c r="J303" s="1348"/>
      <c r="K303" s="1348"/>
    </row>
    <row r="304" spans="1:11" ht="23.25" customHeight="1">
      <c r="A304" s="1343" t="s">
        <v>69</v>
      </c>
      <c r="B304" s="110"/>
      <c r="C304" s="1361" t="s">
        <v>50</v>
      </c>
      <c r="D304" s="1362"/>
      <c r="E304" s="1362"/>
      <c r="F304" s="1362"/>
      <c r="G304" s="1362"/>
      <c r="H304" s="1363"/>
      <c r="I304" s="110"/>
      <c r="J304" s="111"/>
      <c r="K304" s="111"/>
    </row>
    <row r="305" spans="1:11" ht="23.25" customHeight="1">
      <c r="A305" s="1344"/>
      <c r="B305" s="112" t="s">
        <v>2</v>
      </c>
      <c r="C305" s="113" t="s">
        <v>5</v>
      </c>
      <c r="D305" s="114" t="s">
        <v>6</v>
      </c>
      <c r="E305" s="114" t="s">
        <v>7</v>
      </c>
      <c r="F305" s="114" t="s">
        <v>8</v>
      </c>
      <c r="G305" s="114" t="s">
        <v>9</v>
      </c>
      <c r="H305" s="114" t="s">
        <v>10</v>
      </c>
      <c r="I305" s="115" t="s">
        <v>11</v>
      </c>
      <c r="J305" s="116" t="s">
        <v>202</v>
      </c>
      <c r="K305" s="115" t="s">
        <v>204</v>
      </c>
    </row>
    <row r="306" spans="1:11" ht="23.25" customHeight="1">
      <c r="A306" s="1344"/>
      <c r="B306" s="112" t="s">
        <v>4</v>
      </c>
      <c r="C306" s="112" t="s">
        <v>13</v>
      </c>
      <c r="D306" s="115" t="s">
        <v>51</v>
      </c>
      <c r="E306" s="115" t="s">
        <v>15</v>
      </c>
      <c r="F306" s="115" t="s">
        <v>16</v>
      </c>
      <c r="G306" s="115" t="s">
        <v>17</v>
      </c>
      <c r="H306" s="115" t="s">
        <v>18</v>
      </c>
      <c r="I306" s="115" t="s">
        <v>19</v>
      </c>
      <c r="J306" s="117" t="s">
        <v>203</v>
      </c>
      <c r="K306" s="118"/>
    </row>
    <row r="307" spans="1:11" ht="23.25" customHeight="1">
      <c r="A307" s="1345"/>
      <c r="B307" s="119" t="s">
        <v>12</v>
      </c>
      <c r="C307" s="119" t="s">
        <v>12</v>
      </c>
      <c r="D307" s="120" t="s">
        <v>12</v>
      </c>
      <c r="E307" s="120" t="s">
        <v>12</v>
      </c>
      <c r="F307" s="120" t="s">
        <v>12</v>
      </c>
      <c r="G307" s="120" t="s">
        <v>12</v>
      </c>
      <c r="H307" s="120" t="s">
        <v>20</v>
      </c>
      <c r="I307" s="120" t="s">
        <v>12</v>
      </c>
      <c r="J307" s="121"/>
      <c r="K307" s="118"/>
    </row>
    <row r="308" spans="1:11" ht="23.4">
      <c r="A308" s="122" t="s">
        <v>52</v>
      </c>
      <c r="B308" s="119">
        <f t="shared" ref="B308:K308" si="31">+B11</f>
        <v>776</v>
      </c>
      <c r="C308" s="119">
        <f t="shared" si="31"/>
        <v>261</v>
      </c>
      <c r="D308" s="119">
        <f t="shared" si="31"/>
        <v>0</v>
      </c>
      <c r="E308" s="119">
        <f t="shared" si="31"/>
        <v>0</v>
      </c>
      <c r="F308" s="119">
        <f t="shared" si="31"/>
        <v>0</v>
      </c>
      <c r="G308" s="119">
        <f t="shared" si="31"/>
        <v>0</v>
      </c>
      <c r="H308" s="119">
        <f t="shared" si="31"/>
        <v>0</v>
      </c>
      <c r="I308" s="119">
        <f t="shared" si="31"/>
        <v>1037</v>
      </c>
      <c r="J308" s="119">
        <f t="shared" si="31"/>
        <v>141</v>
      </c>
      <c r="K308" s="123">
        <f t="shared" si="31"/>
        <v>0</v>
      </c>
    </row>
    <row r="309" spans="1:11" ht="23.4">
      <c r="A309" s="122" t="s">
        <v>53</v>
      </c>
      <c r="B309" s="119">
        <f>+B38</f>
        <v>574</v>
      </c>
      <c r="C309" s="119">
        <f t="shared" ref="C309:K309" si="32">+C38</f>
        <v>141</v>
      </c>
      <c r="D309" s="119">
        <f t="shared" si="32"/>
        <v>0</v>
      </c>
      <c r="E309" s="119">
        <f t="shared" si="32"/>
        <v>0</v>
      </c>
      <c r="F309" s="119">
        <f t="shared" si="32"/>
        <v>0</v>
      </c>
      <c r="G309" s="119">
        <f t="shared" si="32"/>
        <v>0</v>
      </c>
      <c r="H309" s="119">
        <f t="shared" si="32"/>
        <v>0</v>
      </c>
      <c r="I309" s="119">
        <f t="shared" si="32"/>
        <v>715</v>
      </c>
      <c r="J309" s="119">
        <f t="shared" si="32"/>
        <v>119</v>
      </c>
      <c r="K309" s="123">
        <f t="shared" si="32"/>
        <v>0</v>
      </c>
    </row>
    <row r="310" spans="1:11" ht="23.4">
      <c r="A310" s="122" t="s">
        <v>54</v>
      </c>
      <c r="B310" s="119">
        <f>+B64</f>
        <v>297</v>
      </c>
      <c r="C310" s="119">
        <f t="shared" ref="C310:K310" si="33">+C64</f>
        <v>181</v>
      </c>
      <c r="D310" s="119">
        <f t="shared" si="33"/>
        <v>0</v>
      </c>
      <c r="E310" s="119">
        <f t="shared" si="33"/>
        <v>0</v>
      </c>
      <c r="F310" s="119">
        <f t="shared" si="33"/>
        <v>0</v>
      </c>
      <c r="G310" s="119">
        <f t="shared" si="33"/>
        <v>0</v>
      </c>
      <c r="H310" s="119">
        <f t="shared" si="33"/>
        <v>0</v>
      </c>
      <c r="I310" s="119">
        <f t="shared" si="33"/>
        <v>478</v>
      </c>
      <c r="J310" s="119">
        <f t="shared" si="33"/>
        <v>72</v>
      </c>
      <c r="K310" s="123">
        <f t="shared" si="33"/>
        <v>0</v>
      </c>
    </row>
    <row r="311" spans="1:11" ht="23.4">
      <c r="A311" s="122" t="s">
        <v>55</v>
      </c>
      <c r="B311" s="119">
        <f>+B87</f>
        <v>494</v>
      </c>
      <c r="C311" s="119">
        <f t="shared" ref="C311:K311" si="34">+C87</f>
        <v>0</v>
      </c>
      <c r="D311" s="119">
        <f t="shared" si="34"/>
        <v>0</v>
      </c>
      <c r="E311" s="119">
        <f t="shared" si="34"/>
        <v>0</v>
      </c>
      <c r="F311" s="119">
        <f t="shared" si="34"/>
        <v>0</v>
      </c>
      <c r="G311" s="119">
        <f t="shared" si="34"/>
        <v>0</v>
      </c>
      <c r="H311" s="119">
        <f t="shared" si="34"/>
        <v>0</v>
      </c>
      <c r="I311" s="119">
        <f t="shared" si="34"/>
        <v>494</v>
      </c>
      <c r="J311" s="119">
        <f t="shared" si="34"/>
        <v>42</v>
      </c>
      <c r="K311" s="123">
        <f t="shared" si="34"/>
        <v>0</v>
      </c>
    </row>
    <row r="312" spans="1:11" ht="23.4">
      <c r="A312" s="122" t="s">
        <v>56</v>
      </c>
      <c r="B312" s="119">
        <f>+B112</f>
        <v>39</v>
      </c>
      <c r="C312" s="119">
        <f t="shared" ref="C312:K312" si="35">+C112</f>
        <v>53</v>
      </c>
      <c r="D312" s="119">
        <f t="shared" si="35"/>
        <v>0</v>
      </c>
      <c r="E312" s="119">
        <f t="shared" si="35"/>
        <v>0</v>
      </c>
      <c r="F312" s="119">
        <f t="shared" si="35"/>
        <v>0</v>
      </c>
      <c r="G312" s="119">
        <f t="shared" si="35"/>
        <v>0</v>
      </c>
      <c r="H312" s="119">
        <f t="shared" si="35"/>
        <v>0</v>
      </c>
      <c r="I312" s="119">
        <f t="shared" si="35"/>
        <v>92</v>
      </c>
      <c r="J312" s="119">
        <f t="shared" si="35"/>
        <v>14</v>
      </c>
      <c r="K312" s="120">
        <f t="shared" si="35"/>
        <v>0</v>
      </c>
    </row>
    <row r="313" spans="1:11" ht="23.4">
      <c r="A313" s="122" t="s">
        <v>57</v>
      </c>
      <c r="B313" s="119">
        <f>+B139</f>
        <v>12</v>
      </c>
      <c r="C313" s="119">
        <f t="shared" ref="C313:K313" si="36">+C139</f>
        <v>4</v>
      </c>
      <c r="D313" s="119">
        <f t="shared" si="36"/>
        <v>0</v>
      </c>
      <c r="E313" s="119">
        <f t="shared" si="36"/>
        <v>0</v>
      </c>
      <c r="F313" s="119">
        <f t="shared" si="36"/>
        <v>0</v>
      </c>
      <c r="G313" s="119">
        <f t="shared" si="36"/>
        <v>0</v>
      </c>
      <c r="H313" s="119">
        <f t="shared" si="36"/>
        <v>0</v>
      </c>
      <c r="I313" s="119">
        <f t="shared" si="36"/>
        <v>16</v>
      </c>
      <c r="J313" s="119">
        <f t="shared" si="36"/>
        <v>2</v>
      </c>
      <c r="K313" s="120">
        <f t="shared" si="36"/>
        <v>0</v>
      </c>
    </row>
    <row r="314" spans="1:11" ht="23.4">
      <c r="A314" s="122" t="s">
        <v>58</v>
      </c>
      <c r="B314" s="119">
        <f>+B164</f>
        <v>757</v>
      </c>
      <c r="C314" s="119">
        <f t="shared" ref="C314:K314" si="37">+C164</f>
        <v>147</v>
      </c>
      <c r="D314" s="119">
        <f t="shared" si="37"/>
        <v>0</v>
      </c>
      <c r="E314" s="119">
        <f t="shared" si="37"/>
        <v>0</v>
      </c>
      <c r="F314" s="119">
        <f t="shared" si="37"/>
        <v>0</v>
      </c>
      <c r="G314" s="119">
        <f t="shared" si="37"/>
        <v>0</v>
      </c>
      <c r="H314" s="119">
        <f t="shared" si="37"/>
        <v>0</v>
      </c>
      <c r="I314" s="119">
        <f t="shared" si="37"/>
        <v>904</v>
      </c>
      <c r="J314" s="119">
        <f t="shared" si="37"/>
        <v>126</v>
      </c>
      <c r="K314" s="123">
        <f t="shared" si="37"/>
        <v>0</v>
      </c>
    </row>
    <row r="315" spans="1:11" ht="23.4">
      <c r="A315" s="122" t="s">
        <v>59</v>
      </c>
      <c r="B315" s="124">
        <f>+B189</f>
        <v>741</v>
      </c>
      <c r="C315" s="124">
        <f t="shared" ref="C315:K315" si="38">+C189</f>
        <v>142</v>
      </c>
      <c r="D315" s="124">
        <f t="shared" si="38"/>
        <v>0</v>
      </c>
      <c r="E315" s="124">
        <f t="shared" si="38"/>
        <v>0</v>
      </c>
      <c r="F315" s="124">
        <f t="shared" si="38"/>
        <v>0</v>
      </c>
      <c r="G315" s="124">
        <f t="shared" si="38"/>
        <v>0</v>
      </c>
      <c r="H315" s="124">
        <f t="shared" si="38"/>
        <v>0</v>
      </c>
      <c r="I315" s="124">
        <f t="shared" si="38"/>
        <v>883</v>
      </c>
      <c r="J315" s="124">
        <f t="shared" si="38"/>
        <v>76</v>
      </c>
      <c r="K315" s="124">
        <f t="shared" si="38"/>
        <v>0</v>
      </c>
    </row>
    <row r="316" spans="1:11" ht="23.4">
      <c r="A316" s="122" t="s">
        <v>60</v>
      </c>
      <c r="B316" s="110">
        <f>+B214</f>
        <v>83</v>
      </c>
      <c r="C316" s="110">
        <f t="shared" ref="C316:K316" si="39">+C214</f>
        <v>72</v>
      </c>
      <c r="D316" s="110">
        <f t="shared" si="39"/>
        <v>0</v>
      </c>
      <c r="E316" s="110">
        <f t="shared" si="39"/>
        <v>0</v>
      </c>
      <c r="F316" s="110">
        <f t="shared" si="39"/>
        <v>0</v>
      </c>
      <c r="G316" s="110">
        <f t="shared" si="39"/>
        <v>0</v>
      </c>
      <c r="H316" s="110">
        <f t="shared" si="39"/>
        <v>0</v>
      </c>
      <c r="I316" s="110">
        <f t="shared" si="39"/>
        <v>155</v>
      </c>
      <c r="J316" s="110">
        <f t="shared" si="39"/>
        <v>9</v>
      </c>
      <c r="K316" s="110">
        <f t="shared" si="39"/>
        <v>0</v>
      </c>
    </row>
    <row r="317" spans="1:11" ht="23.4">
      <c r="A317" s="122" t="s">
        <v>61</v>
      </c>
      <c r="B317" s="110">
        <f>+B236</f>
        <v>271</v>
      </c>
      <c r="C317" s="110">
        <f t="shared" ref="C317:K317" si="40">+C236</f>
        <v>71</v>
      </c>
      <c r="D317" s="110">
        <f t="shared" si="40"/>
        <v>0</v>
      </c>
      <c r="E317" s="110">
        <f t="shared" si="40"/>
        <v>0</v>
      </c>
      <c r="F317" s="110">
        <f t="shared" si="40"/>
        <v>0</v>
      </c>
      <c r="G317" s="110">
        <f t="shared" si="40"/>
        <v>0</v>
      </c>
      <c r="H317" s="110">
        <f t="shared" si="40"/>
        <v>0</v>
      </c>
      <c r="I317" s="110">
        <f t="shared" si="40"/>
        <v>342</v>
      </c>
      <c r="J317" s="110">
        <f t="shared" si="40"/>
        <v>37</v>
      </c>
      <c r="K317" s="110">
        <f t="shared" si="40"/>
        <v>0</v>
      </c>
    </row>
    <row r="318" spans="1:11" ht="23.4">
      <c r="A318" s="122" t="s">
        <v>62</v>
      </c>
      <c r="B318" s="110">
        <f>+B261</f>
        <v>49</v>
      </c>
      <c r="C318" s="110">
        <f t="shared" ref="C318:K318" si="41">+C261</f>
        <v>6</v>
      </c>
      <c r="D318" s="110">
        <f t="shared" si="41"/>
        <v>0</v>
      </c>
      <c r="E318" s="110">
        <f t="shared" si="41"/>
        <v>0</v>
      </c>
      <c r="F318" s="110">
        <f t="shared" si="41"/>
        <v>0</v>
      </c>
      <c r="G318" s="110">
        <f t="shared" si="41"/>
        <v>0</v>
      </c>
      <c r="H318" s="110">
        <f t="shared" si="41"/>
        <v>0</v>
      </c>
      <c r="I318" s="110">
        <f t="shared" si="41"/>
        <v>55</v>
      </c>
      <c r="J318" s="110">
        <f t="shared" si="41"/>
        <v>9</v>
      </c>
      <c r="K318" s="110">
        <f t="shared" si="41"/>
        <v>0</v>
      </c>
    </row>
    <row r="319" spans="1:11" ht="27" thickBot="1">
      <c r="A319" s="125" t="s">
        <v>32</v>
      </c>
      <c r="B319" s="191">
        <f t="shared" ref="B319:G319" si="42">SUM(B308:B318)</f>
        <v>4093</v>
      </c>
      <c r="C319" s="191">
        <f t="shared" si="42"/>
        <v>1078</v>
      </c>
      <c r="D319" s="191">
        <f t="shared" si="42"/>
        <v>0</v>
      </c>
      <c r="E319" s="191">
        <f t="shared" si="42"/>
        <v>0</v>
      </c>
      <c r="F319" s="191">
        <f t="shared" si="42"/>
        <v>0</v>
      </c>
      <c r="G319" s="191">
        <f t="shared" si="42"/>
        <v>0</v>
      </c>
      <c r="H319" s="191" t="e">
        <f>+K319/G319</f>
        <v>#DIV/0!</v>
      </c>
      <c r="I319" s="191">
        <f>SUM(I308:I318)</f>
        <v>5171</v>
      </c>
      <c r="J319" s="192">
        <f>SUM(J308:J318)</f>
        <v>647</v>
      </c>
      <c r="K319" s="192">
        <f>SUM(K308:K318)</f>
        <v>0</v>
      </c>
    </row>
    <row r="320" spans="1:11">
      <c r="A320" s="126"/>
      <c r="B320" s="126"/>
      <c r="C320" s="126"/>
      <c r="D320" s="126"/>
      <c r="E320" s="126"/>
      <c r="F320" s="126"/>
      <c r="G320" s="126"/>
      <c r="H320" s="126"/>
      <c r="I320" s="126"/>
      <c r="J320" s="126"/>
      <c r="K320" s="126"/>
    </row>
    <row r="328" spans="1:11" ht="23.4">
      <c r="A328" s="1326" t="s">
        <v>371</v>
      </c>
      <c r="B328" s="1326"/>
      <c r="C328" s="1326"/>
      <c r="D328" s="1326"/>
      <c r="E328" s="1326"/>
      <c r="F328" s="1326"/>
      <c r="G328" s="1326"/>
      <c r="H328" s="1326"/>
      <c r="I328" s="1326"/>
      <c r="J328" s="1326"/>
      <c r="K328" s="1326"/>
    </row>
    <row r="329" spans="1:11" ht="23.4">
      <c r="A329" s="1325" t="s">
        <v>261</v>
      </c>
      <c r="B329" s="1325"/>
      <c r="C329" s="1325"/>
      <c r="D329" s="1325"/>
      <c r="E329" s="1325"/>
      <c r="F329" s="1325"/>
      <c r="G329" s="1325"/>
      <c r="H329" s="1325"/>
      <c r="I329" s="1325"/>
      <c r="J329" s="1325"/>
      <c r="K329" s="1325"/>
    </row>
    <row r="330" spans="1:11" ht="23.4">
      <c r="A330" s="1367" t="s">
        <v>104</v>
      </c>
      <c r="B330" s="1367"/>
      <c r="C330" s="1367"/>
      <c r="D330" s="1367"/>
      <c r="E330" s="1367"/>
      <c r="F330" s="1367"/>
      <c r="G330" s="1367"/>
      <c r="H330" s="1367"/>
      <c r="I330" s="1367"/>
      <c r="J330" s="1367"/>
      <c r="K330" s="1367"/>
    </row>
    <row r="331" spans="1:11" ht="23.25" customHeight="1">
      <c r="A331" s="1375" t="s">
        <v>261</v>
      </c>
      <c r="B331" s="22"/>
      <c r="C331" s="1330" t="s">
        <v>50</v>
      </c>
      <c r="D331" s="1331"/>
      <c r="E331" s="1331"/>
      <c r="F331" s="1331"/>
      <c r="G331" s="1331"/>
      <c r="H331" s="1332"/>
      <c r="I331" s="22"/>
      <c r="J331" s="68"/>
      <c r="K331" s="68"/>
    </row>
    <row r="332" spans="1:11" ht="23.25" customHeight="1">
      <c r="A332" s="1376"/>
      <c r="B332" s="23" t="s">
        <v>2</v>
      </c>
      <c r="C332" s="24" t="s">
        <v>5</v>
      </c>
      <c r="D332" s="25" t="s">
        <v>6</v>
      </c>
      <c r="E332" s="25" t="s">
        <v>7</v>
      </c>
      <c r="F332" s="25" t="s">
        <v>8</v>
      </c>
      <c r="G332" s="25" t="s">
        <v>9</v>
      </c>
      <c r="H332" s="25" t="s">
        <v>10</v>
      </c>
      <c r="I332" s="26" t="s">
        <v>11</v>
      </c>
      <c r="J332" s="70" t="s">
        <v>202</v>
      </c>
      <c r="K332" s="26" t="s">
        <v>204</v>
      </c>
    </row>
    <row r="333" spans="1:11" ht="23.25" customHeight="1">
      <c r="A333" s="1376"/>
      <c r="B333" s="23" t="s">
        <v>4</v>
      </c>
      <c r="C333" s="23" t="s">
        <v>13</v>
      </c>
      <c r="D333" s="26" t="s">
        <v>51</v>
      </c>
      <c r="E333" s="26" t="s">
        <v>15</v>
      </c>
      <c r="F333" s="26" t="s">
        <v>16</v>
      </c>
      <c r="G333" s="26" t="s">
        <v>17</v>
      </c>
      <c r="H333" s="26" t="s">
        <v>18</v>
      </c>
      <c r="I333" s="26" t="s">
        <v>19</v>
      </c>
      <c r="J333" s="71" t="s">
        <v>203</v>
      </c>
      <c r="K333" s="77"/>
    </row>
    <row r="334" spans="1:11" ht="23.25" customHeight="1">
      <c r="A334" s="1377"/>
      <c r="B334" s="27" t="s">
        <v>12</v>
      </c>
      <c r="C334" s="27" t="s">
        <v>12</v>
      </c>
      <c r="D334" s="28" t="s">
        <v>12</v>
      </c>
      <c r="E334" s="28" t="s">
        <v>12</v>
      </c>
      <c r="F334" s="28" t="s">
        <v>12</v>
      </c>
      <c r="G334" s="28" t="s">
        <v>12</v>
      </c>
      <c r="H334" s="28" t="s">
        <v>20</v>
      </c>
      <c r="I334" s="28" t="s">
        <v>12</v>
      </c>
      <c r="J334" s="72"/>
      <c r="K334" s="77"/>
    </row>
    <row r="335" spans="1:11" ht="23.4">
      <c r="A335" s="59" t="s">
        <v>52</v>
      </c>
      <c r="B335" s="27">
        <v>0</v>
      </c>
      <c r="C335" s="27">
        <v>0</v>
      </c>
      <c r="D335" s="27">
        <f>+D43</f>
        <v>0</v>
      </c>
      <c r="E335" s="27">
        <f>+E43</f>
        <v>0</v>
      </c>
      <c r="F335" s="27">
        <f>+F43</f>
        <v>0</v>
      </c>
      <c r="G335" s="27">
        <v>0</v>
      </c>
      <c r="H335" s="27">
        <v>0</v>
      </c>
      <c r="I335" s="27">
        <v>0</v>
      </c>
      <c r="J335" s="27">
        <v>0</v>
      </c>
      <c r="K335" s="38">
        <v>0</v>
      </c>
    </row>
    <row r="336" spans="1:11" ht="23.4">
      <c r="A336" s="59" t="s">
        <v>53</v>
      </c>
      <c r="B336" s="27">
        <f>+B68</f>
        <v>0</v>
      </c>
      <c r="C336" s="27">
        <f t="shared" ref="C336:K336" si="43">+C68</f>
        <v>0</v>
      </c>
      <c r="D336" s="27">
        <f t="shared" si="43"/>
        <v>0</v>
      </c>
      <c r="E336" s="27">
        <f t="shared" si="43"/>
        <v>0</v>
      </c>
      <c r="F336" s="27">
        <f t="shared" si="43"/>
        <v>0</v>
      </c>
      <c r="G336" s="27">
        <f t="shared" si="43"/>
        <v>0</v>
      </c>
      <c r="H336" s="27">
        <f t="shared" si="43"/>
        <v>0</v>
      </c>
      <c r="I336" s="27">
        <f t="shared" si="43"/>
        <v>0</v>
      </c>
      <c r="J336" s="27">
        <f t="shared" si="43"/>
        <v>0</v>
      </c>
      <c r="K336" s="38">
        <f t="shared" si="43"/>
        <v>0</v>
      </c>
    </row>
    <row r="337" spans="1:11" ht="23.4">
      <c r="A337" s="59" t="s">
        <v>54</v>
      </c>
      <c r="B337" s="27">
        <f>+B91</f>
        <v>0</v>
      </c>
      <c r="C337" s="27">
        <f t="shared" ref="C337:K337" si="44">+C91</f>
        <v>0</v>
      </c>
      <c r="D337" s="27">
        <f t="shared" si="44"/>
        <v>0</v>
      </c>
      <c r="E337" s="27">
        <f t="shared" si="44"/>
        <v>0</v>
      </c>
      <c r="F337" s="27">
        <f t="shared" si="44"/>
        <v>0</v>
      </c>
      <c r="G337" s="27">
        <f t="shared" si="44"/>
        <v>0</v>
      </c>
      <c r="H337" s="27">
        <f t="shared" si="44"/>
        <v>0</v>
      </c>
      <c r="I337" s="27">
        <f t="shared" si="44"/>
        <v>0</v>
      </c>
      <c r="J337" s="27">
        <f t="shared" si="44"/>
        <v>0</v>
      </c>
      <c r="K337" s="38">
        <f t="shared" si="44"/>
        <v>0</v>
      </c>
    </row>
    <row r="338" spans="1:11" ht="23.4">
      <c r="A338" s="59" t="s">
        <v>55</v>
      </c>
      <c r="B338" s="27">
        <v>0</v>
      </c>
      <c r="C338" s="27">
        <v>0</v>
      </c>
      <c r="D338" s="27">
        <f>+D117</f>
        <v>0</v>
      </c>
      <c r="E338" s="27">
        <f>+E117</f>
        <v>0</v>
      </c>
      <c r="F338" s="27">
        <v>0</v>
      </c>
      <c r="G338" s="27">
        <v>0</v>
      </c>
      <c r="H338" s="27">
        <v>0</v>
      </c>
      <c r="I338" s="27">
        <v>0</v>
      </c>
      <c r="J338" s="27">
        <v>0</v>
      </c>
      <c r="K338" s="38">
        <v>0</v>
      </c>
    </row>
    <row r="339" spans="1:11" ht="23.4">
      <c r="A339" s="59" t="s">
        <v>56</v>
      </c>
      <c r="B339" s="27">
        <f>+B143</f>
        <v>0</v>
      </c>
      <c r="C339" s="27">
        <f t="shared" ref="C339:K339" si="45">+C143</f>
        <v>0</v>
      </c>
      <c r="D339" s="27">
        <f t="shared" si="45"/>
        <v>0</v>
      </c>
      <c r="E339" s="27">
        <f t="shared" si="45"/>
        <v>0</v>
      </c>
      <c r="F339" s="27">
        <f t="shared" si="45"/>
        <v>0</v>
      </c>
      <c r="G339" s="27">
        <f t="shared" si="45"/>
        <v>0</v>
      </c>
      <c r="H339" s="27">
        <f t="shared" si="45"/>
        <v>0</v>
      </c>
      <c r="I339" s="27">
        <f t="shared" si="45"/>
        <v>0</v>
      </c>
      <c r="J339" s="27">
        <f t="shared" si="45"/>
        <v>0</v>
      </c>
      <c r="K339" s="28">
        <f t="shared" si="45"/>
        <v>0</v>
      </c>
    </row>
    <row r="340" spans="1:11" ht="23.4">
      <c r="A340" s="59" t="s">
        <v>57</v>
      </c>
      <c r="B340" s="27">
        <v>0</v>
      </c>
      <c r="C340" s="27">
        <v>0</v>
      </c>
      <c r="D340" s="27">
        <f>+D169</f>
        <v>0</v>
      </c>
      <c r="E340" s="27">
        <f>+E169</f>
        <v>0</v>
      </c>
      <c r="F340" s="27">
        <v>0</v>
      </c>
      <c r="G340" s="27">
        <v>0</v>
      </c>
      <c r="H340" s="27">
        <v>0</v>
      </c>
      <c r="I340" s="27">
        <v>0</v>
      </c>
      <c r="J340" s="27">
        <v>0</v>
      </c>
      <c r="K340" s="28">
        <v>0</v>
      </c>
    </row>
    <row r="341" spans="1:11" ht="23.4">
      <c r="A341" s="59" t="s">
        <v>58</v>
      </c>
      <c r="B341" s="27">
        <f>+B193</f>
        <v>0</v>
      </c>
      <c r="C341" s="27">
        <f t="shared" ref="C341:K341" si="46">+C193</f>
        <v>0</v>
      </c>
      <c r="D341" s="27">
        <f t="shared" si="46"/>
        <v>0</v>
      </c>
      <c r="E341" s="27">
        <f t="shared" si="46"/>
        <v>0</v>
      </c>
      <c r="F341" s="27">
        <f t="shared" si="46"/>
        <v>0</v>
      </c>
      <c r="G341" s="27">
        <f t="shared" si="46"/>
        <v>0</v>
      </c>
      <c r="H341" s="27">
        <f t="shared" si="46"/>
        <v>0</v>
      </c>
      <c r="I341" s="27">
        <f t="shared" si="46"/>
        <v>0</v>
      </c>
      <c r="J341" s="27">
        <f t="shared" si="46"/>
        <v>0</v>
      </c>
      <c r="K341" s="38">
        <f t="shared" si="46"/>
        <v>0</v>
      </c>
    </row>
    <row r="342" spans="1:11" ht="23.4">
      <c r="A342" s="59" t="s">
        <v>59</v>
      </c>
      <c r="B342" s="20">
        <f>+B218</f>
        <v>0</v>
      </c>
      <c r="C342" s="20">
        <f t="shared" ref="C342:K342" si="47">+C218</f>
        <v>0</v>
      </c>
      <c r="D342" s="20">
        <f t="shared" si="47"/>
        <v>0</v>
      </c>
      <c r="E342" s="20">
        <f t="shared" si="47"/>
        <v>0</v>
      </c>
      <c r="F342" s="20">
        <f t="shared" si="47"/>
        <v>0</v>
      </c>
      <c r="G342" s="20">
        <f t="shared" si="47"/>
        <v>0</v>
      </c>
      <c r="H342" s="20">
        <f t="shared" si="47"/>
        <v>0</v>
      </c>
      <c r="I342" s="20">
        <f t="shared" si="47"/>
        <v>0</v>
      </c>
      <c r="J342" s="20">
        <f t="shared" si="47"/>
        <v>0</v>
      </c>
      <c r="K342" s="20">
        <f t="shared" si="47"/>
        <v>0</v>
      </c>
    </row>
    <row r="343" spans="1:11" ht="23.4">
      <c r="A343" s="59" t="s">
        <v>60</v>
      </c>
      <c r="B343" s="22">
        <f>+B240</f>
        <v>0</v>
      </c>
      <c r="C343" s="22">
        <f t="shared" ref="C343:K343" si="48">+C240</f>
        <v>0</v>
      </c>
      <c r="D343" s="22">
        <f t="shared" si="48"/>
        <v>0</v>
      </c>
      <c r="E343" s="22">
        <f t="shared" si="48"/>
        <v>0</v>
      </c>
      <c r="F343" s="22">
        <f t="shared" si="48"/>
        <v>0</v>
      </c>
      <c r="G343" s="22">
        <f t="shared" si="48"/>
        <v>0</v>
      </c>
      <c r="H343" s="22">
        <f t="shared" si="48"/>
        <v>0</v>
      </c>
      <c r="I343" s="22">
        <f t="shared" si="48"/>
        <v>0</v>
      </c>
      <c r="J343" s="22">
        <f t="shared" si="48"/>
        <v>0</v>
      </c>
      <c r="K343" s="22">
        <f t="shared" si="48"/>
        <v>0</v>
      </c>
    </row>
    <row r="344" spans="1:11" ht="23.4">
      <c r="A344" s="59" t="s">
        <v>61</v>
      </c>
      <c r="B344" s="22">
        <f>+B265</f>
        <v>0</v>
      </c>
      <c r="C344" s="22">
        <f t="shared" ref="C344:K344" si="49">+C265</f>
        <v>0</v>
      </c>
      <c r="D344" s="22">
        <f t="shared" si="49"/>
        <v>0</v>
      </c>
      <c r="E344" s="22">
        <f t="shared" si="49"/>
        <v>0</v>
      </c>
      <c r="F344" s="22">
        <f t="shared" si="49"/>
        <v>0</v>
      </c>
      <c r="G344" s="22">
        <f t="shared" si="49"/>
        <v>0</v>
      </c>
      <c r="H344" s="22">
        <f t="shared" si="49"/>
        <v>0</v>
      </c>
      <c r="I344" s="22">
        <f t="shared" si="49"/>
        <v>0</v>
      </c>
      <c r="J344" s="22">
        <f t="shared" si="49"/>
        <v>0</v>
      </c>
      <c r="K344" s="22">
        <f t="shared" si="49"/>
        <v>0</v>
      </c>
    </row>
    <row r="345" spans="1:11" ht="23.4">
      <c r="A345" s="59" t="s">
        <v>62</v>
      </c>
      <c r="B345" s="22">
        <v>0</v>
      </c>
      <c r="C345" s="22">
        <v>0</v>
      </c>
      <c r="D345" s="22">
        <f>+D288</f>
        <v>0</v>
      </c>
      <c r="E345" s="22">
        <f>+E288</f>
        <v>0</v>
      </c>
      <c r="F345" s="22">
        <v>0</v>
      </c>
      <c r="G345" s="22">
        <v>0</v>
      </c>
      <c r="H345" s="22">
        <v>0</v>
      </c>
      <c r="I345" s="22">
        <v>0</v>
      </c>
      <c r="J345" s="22">
        <v>0</v>
      </c>
      <c r="K345" s="22">
        <v>0</v>
      </c>
    </row>
    <row r="346" spans="1:11" ht="27" thickBot="1">
      <c r="A346" s="29" t="s">
        <v>32</v>
      </c>
      <c r="B346" s="191">
        <f t="shared" ref="B346:G346" si="50">SUM(B335:B345)</f>
        <v>0</v>
      </c>
      <c r="C346" s="191">
        <f t="shared" si="50"/>
        <v>0</v>
      </c>
      <c r="D346" s="191">
        <f t="shared" si="50"/>
        <v>0</v>
      </c>
      <c r="E346" s="191">
        <f t="shared" si="50"/>
        <v>0</v>
      </c>
      <c r="F346" s="191">
        <f t="shared" si="50"/>
        <v>0</v>
      </c>
      <c r="G346" s="191">
        <f t="shared" si="50"/>
        <v>0</v>
      </c>
      <c r="H346" s="191" t="e">
        <f>+K346/G346</f>
        <v>#DIV/0!</v>
      </c>
      <c r="I346" s="191">
        <f>SUM(I335:I345)</f>
        <v>0</v>
      </c>
      <c r="J346" s="192">
        <f>SUM(J335:J345)</f>
        <v>0</v>
      </c>
      <c r="K346" s="192">
        <f>SUM(K335:K345)</f>
        <v>0</v>
      </c>
    </row>
    <row r="355" spans="1:11" ht="23.4">
      <c r="A355" s="1326" t="s">
        <v>371</v>
      </c>
      <c r="B355" s="1326"/>
      <c r="C355" s="1326"/>
      <c r="D355" s="1326"/>
      <c r="E355" s="1326"/>
      <c r="F355" s="1326"/>
      <c r="G355" s="1326"/>
      <c r="H355" s="1326"/>
      <c r="I355" s="1326"/>
      <c r="J355" s="1326"/>
      <c r="K355" s="1326"/>
    </row>
    <row r="356" spans="1:11" ht="23.4">
      <c r="A356" s="1325" t="s">
        <v>238</v>
      </c>
      <c r="B356" s="1325"/>
      <c r="C356" s="1325"/>
      <c r="D356" s="1325"/>
      <c r="E356" s="1325"/>
      <c r="F356" s="1325"/>
      <c r="G356" s="1325"/>
      <c r="H356" s="1325"/>
      <c r="I356" s="1325"/>
      <c r="J356" s="1325"/>
      <c r="K356" s="1325"/>
    </row>
    <row r="357" spans="1:11" ht="23.4">
      <c r="A357" s="1367" t="s">
        <v>104</v>
      </c>
      <c r="B357" s="1367"/>
      <c r="C357" s="1367"/>
      <c r="D357" s="1367"/>
      <c r="E357" s="1367"/>
      <c r="F357" s="1367"/>
      <c r="G357" s="1367"/>
      <c r="H357" s="1367"/>
      <c r="I357" s="1367"/>
      <c r="J357" s="1367"/>
      <c r="K357" s="1367"/>
    </row>
    <row r="358" spans="1:11" ht="23.25" customHeight="1">
      <c r="A358" s="1368" t="s">
        <v>238</v>
      </c>
      <c r="B358" s="22"/>
      <c r="C358" s="1330" t="s">
        <v>50</v>
      </c>
      <c r="D358" s="1331"/>
      <c r="E358" s="1331"/>
      <c r="F358" s="1331"/>
      <c r="G358" s="1331"/>
      <c r="H358" s="1332"/>
      <c r="I358" s="22"/>
      <c r="J358" s="68"/>
      <c r="K358" s="68"/>
    </row>
    <row r="359" spans="1:11" ht="23.25" customHeight="1">
      <c r="A359" s="1369"/>
      <c r="B359" s="23" t="s">
        <v>2</v>
      </c>
      <c r="C359" s="24" t="s">
        <v>5</v>
      </c>
      <c r="D359" s="25" t="s">
        <v>6</v>
      </c>
      <c r="E359" s="25" t="s">
        <v>7</v>
      </c>
      <c r="F359" s="25" t="s">
        <v>8</v>
      </c>
      <c r="G359" s="25" t="s">
        <v>9</v>
      </c>
      <c r="H359" s="25" t="s">
        <v>10</v>
      </c>
      <c r="I359" s="26" t="s">
        <v>11</v>
      </c>
      <c r="J359" s="70" t="s">
        <v>202</v>
      </c>
      <c r="K359" s="26" t="s">
        <v>204</v>
      </c>
    </row>
    <row r="360" spans="1:11" ht="23.25" customHeight="1">
      <c r="A360" s="1369"/>
      <c r="B360" s="23" t="s">
        <v>4</v>
      </c>
      <c r="C360" s="23" t="s">
        <v>13</v>
      </c>
      <c r="D360" s="26" t="s">
        <v>51</v>
      </c>
      <c r="E360" s="26" t="s">
        <v>15</v>
      </c>
      <c r="F360" s="26" t="s">
        <v>16</v>
      </c>
      <c r="G360" s="26" t="s">
        <v>17</v>
      </c>
      <c r="H360" s="26" t="s">
        <v>18</v>
      </c>
      <c r="I360" s="26" t="s">
        <v>19</v>
      </c>
      <c r="J360" s="71" t="s">
        <v>203</v>
      </c>
      <c r="K360" s="77"/>
    </row>
    <row r="361" spans="1:11" ht="23.25" customHeight="1">
      <c r="A361" s="1370"/>
      <c r="B361" s="27" t="s">
        <v>12</v>
      </c>
      <c r="C361" s="27" t="s">
        <v>12</v>
      </c>
      <c r="D361" s="28" t="s">
        <v>12</v>
      </c>
      <c r="E361" s="28" t="s">
        <v>12</v>
      </c>
      <c r="F361" s="28" t="s">
        <v>12</v>
      </c>
      <c r="G361" s="28" t="s">
        <v>12</v>
      </c>
      <c r="H361" s="28" t="s">
        <v>20</v>
      </c>
      <c r="I361" s="28" t="s">
        <v>12</v>
      </c>
      <c r="J361" s="72"/>
      <c r="K361" s="77"/>
    </row>
    <row r="362" spans="1:11" ht="23.4">
      <c r="A362" s="59" t="s">
        <v>52</v>
      </c>
      <c r="B362" s="27"/>
      <c r="C362" s="27"/>
      <c r="D362" s="27"/>
      <c r="E362" s="27"/>
      <c r="F362" s="27"/>
      <c r="G362" s="27"/>
      <c r="H362" s="27"/>
      <c r="I362" s="27"/>
      <c r="J362" s="27"/>
      <c r="K362" s="38"/>
    </row>
    <row r="363" spans="1:11" ht="23.4">
      <c r="A363" s="59" t="s">
        <v>53</v>
      </c>
      <c r="B363" s="27">
        <f>B41</f>
        <v>70</v>
      </c>
      <c r="C363" s="27">
        <f t="shared" ref="C363:K363" si="51">C41</f>
        <v>0</v>
      </c>
      <c r="D363" s="27">
        <f t="shared" si="51"/>
        <v>0</v>
      </c>
      <c r="E363" s="27">
        <f t="shared" si="51"/>
        <v>0</v>
      </c>
      <c r="F363" s="27">
        <f t="shared" si="51"/>
        <v>0</v>
      </c>
      <c r="G363" s="27">
        <f t="shared" si="51"/>
        <v>0</v>
      </c>
      <c r="H363" s="27">
        <f t="shared" si="51"/>
        <v>645</v>
      </c>
      <c r="I363" s="27">
        <f t="shared" si="51"/>
        <v>70</v>
      </c>
      <c r="J363" s="27">
        <f t="shared" si="51"/>
        <v>12</v>
      </c>
      <c r="K363" s="27">
        <f t="shared" si="51"/>
        <v>2</v>
      </c>
    </row>
    <row r="364" spans="1:11" ht="23.4">
      <c r="A364" s="59" t="s">
        <v>54</v>
      </c>
      <c r="B364" s="27"/>
      <c r="C364" s="27"/>
      <c r="D364" s="27"/>
      <c r="E364" s="27"/>
      <c r="F364" s="27"/>
      <c r="G364" s="27"/>
      <c r="H364" s="27"/>
      <c r="I364" s="27"/>
      <c r="J364" s="27"/>
      <c r="K364" s="38"/>
    </row>
    <row r="365" spans="1:11" ht="23.4">
      <c r="A365" s="59" t="s">
        <v>55</v>
      </c>
      <c r="B365" s="27"/>
      <c r="C365" s="27"/>
      <c r="D365" s="27"/>
      <c r="E365" s="27"/>
      <c r="F365" s="27"/>
      <c r="G365" s="27"/>
      <c r="H365" s="27"/>
      <c r="I365" s="27"/>
      <c r="J365" s="27"/>
      <c r="K365" s="38"/>
    </row>
    <row r="366" spans="1:11" ht="23.4">
      <c r="A366" s="59" t="s">
        <v>56</v>
      </c>
      <c r="B366" s="27">
        <f>B115</f>
        <v>26</v>
      </c>
      <c r="C366" s="27">
        <f t="shared" ref="C366:K366" si="52">C115</f>
        <v>0</v>
      </c>
      <c r="D366" s="27">
        <f t="shared" si="52"/>
        <v>0</v>
      </c>
      <c r="E366" s="27">
        <f t="shared" si="52"/>
        <v>0</v>
      </c>
      <c r="F366" s="27">
        <f t="shared" si="52"/>
        <v>0</v>
      </c>
      <c r="G366" s="27">
        <f t="shared" si="52"/>
        <v>0</v>
      </c>
      <c r="H366" s="27">
        <f t="shared" si="52"/>
        <v>0</v>
      </c>
      <c r="I366" s="27">
        <f t="shared" si="52"/>
        <v>26</v>
      </c>
      <c r="J366" s="27">
        <f t="shared" si="52"/>
        <v>3</v>
      </c>
      <c r="K366" s="27">
        <f t="shared" si="52"/>
        <v>0</v>
      </c>
    </row>
    <row r="367" spans="1:11" ht="23.4">
      <c r="A367" s="59" t="s">
        <v>57</v>
      </c>
      <c r="B367" s="27"/>
      <c r="C367" s="27"/>
      <c r="D367" s="27"/>
      <c r="E367" s="27"/>
      <c r="F367" s="27"/>
      <c r="G367" s="27"/>
      <c r="H367" s="27"/>
      <c r="I367" s="27"/>
      <c r="J367" s="27"/>
      <c r="K367" s="28"/>
    </row>
    <row r="368" spans="1:11" ht="23.4">
      <c r="A368" s="59" t="s">
        <v>58</v>
      </c>
      <c r="B368" s="27">
        <f>B167</f>
        <v>82</v>
      </c>
      <c r="C368" s="27">
        <f t="shared" ref="C368:K368" si="53">C167</f>
        <v>0</v>
      </c>
      <c r="D368" s="27">
        <f t="shared" si="53"/>
        <v>0</v>
      </c>
      <c r="E368" s="27">
        <f t="shared" si="53"/>
        <v>0</v>
      </c>
      <c r="F368" s="27">
        <f t="shared" si="53"/>
        <v>0</v>
      </c>
      <c r="G368" s="27">
        <f t="shared" si="53"/>
        <v>0</v>
      </c>
      <c r="H368" s="27">
        <f t="shared" si="53"/>
        <v>0</v>
      </c>
      <c r="I368" s="27">
        <f t="shared" si="53"/>
        <v>82</v>
      </c>
      <c r="J368" s="27">
        <f t="shared" si="53"/>
        <v>14</v>
      </c>
      <c r="K368" s="27">
        <f t="shared" si="53"/>
        <v>7</v>
      </c>
    </row>
    <row r="369" spans="1:11" ht="23.4">
      <c r="A369" s="59" t="s">
        <v>59</v>
      </c>
      <c r="B369" s="20"/>
      <c r="C369" s="20"/>
      <c r="D369" s="20"/>
      <c r="E369" s="20"/>
      <c r="F369" s="20"/>
      <c r="G369" s="20"/>
      <c r="H369" s="20"/>
      <c r="I369" s="20"/>
      <c r="J369" s="20"/>
      <c r="K369" s="20"/>
    </row>
    <row r="370" spans="1:11" ht="23.4">
      <c r="A370" s="59" t="s">
        <v>60</v>
      </c>
      <c r="B370" s="22"/>
      <c r="C370" s="22"/>
      <c r="D370" s="22"/>
      <c r="E370" s="22"/>
      <c r="F370" s="22"/>
      <c r="G370" s="22"/>
      <c r="H370" s="22"/>
      <c r="I370" s="22"/>
      <c r="J370" s="22"/>
      <c r="K370" s="22"/>
    </row>
    <row r="371" spans="1:11" ht="23.4">
      <c r="A371" s="59" t="s">
        <v>61</v>
      </c>
      <c r="B371" s="22">
        <f>+B246</f>
        <v>0</v>
      </c>
      <c r="C371" s="22">
        <f t="shared" ref="C371:J371" si="54">+C246</f>
        <v>0</v>
      </c>
      <c r="D371" s="22">
        <f t="shared" si="54"/>
        <v>0</v>
      </c>
      <c r="E371" s="22">
        <f t="shared" si="54"/>
        <v>0</v>
      </c>
      <c r="F371" s="22">
        <f t="shared" si="54"/>
        <v>0</v>
      </c>
      <c r="G371" s="22">
        <f t="shared" si="54"/>
        <v>0</v>
      </c>
      <c r="H371" s="22">
        <f t="shared" si="54"/>
        <v>0</v>
      </c>
      <c r="I371" s="22">
        <f t="shared" si="54"/>
        <v>0</v>
      </c>
      <c r="J371" s="22">
        <f t="shared" si="54"/>
        <v>0</v>
      </c>
      <c r="K371" s="22">
        <f>+H371*G371</f>
        <v>0</v>
      </c>
    </row>
    <row r="372" spans="1:11" ht="23.4">
      <c r="A372" s="59" t="s">
        <v>62</v>
      </c>
      <c r="B372" s="22"/>
      <c r="C372" s="22"/>
      <c r="D372" s="22"/>
      <c r="E372" s="22"/>
      <c r="F372" s="22"/>
      <c r="G372" s="22"/>
      <c r="H372" s="22"/>
      <c r="I372" s="22"/>
      <c r="J372" s="22"/>
      <c r="K372" s="22"/>
    </row>
    <row r="373" spans="1:11" ht="27" thickBot="1">
      <c r="A373" s="29" t="s">
        <v>32</v>
      </c>
      <c r="B373" s="191">
        <f t="shared" ref="B373:G373" si="55">SUM(B362:B372)</f>
        <v>178</v>
      </c>
      <c r="C373" s="191">
        <f t="shared" si="55"/>
        <v>0</v>
      </c>
      <c r="D373" s="191">
        <f t="shared" si="55"/>
        <v>0</v>
      </c>
      <c r="E373" s="191">
        <f t="shared" si="55"/>
        <v>0</v>
      </c>
      <c r="F373" s="191">
        <f t="shared" si="55"/>
        <v>0</v>
      </c>
      <c r="G373" s="191">
        <f t="shared" si="55"/>
        <v>0</v>
      </c>
      <c r="H373" s="191" t="e">
        <f>+K373/G373</f>
        <v>#DIV/0!</v>
      </c>
      <c r="I373" s="191">
        <f>SUM(I362:I372)</f>
        <v>178</v>
      </c>
      <c r="J373" s="192">
        <f>SUM(J362:J372)</f>
        <v>29</v>
      </c>
      <c r="K373" s="192">
        <f>SUM(K362:K372)</f>
        <v>9</v>
      </c>
    </row>
    <row r="382" spans="1:11" ht="23.4">
      <c r="A382" s="1326" t="s">
        <v>371</v>
      </c>
      <c r="B382" s="1326"/>
      <c r="C382" s="1326"/>
      <c r="D382" s="1326"/>
      <c r="E382" s="1326"/>
      <c r="F382" s="1326"/>
      <c r="G382" s="1326"/>
      <c r="H382" s="1326"/>
      <c r="I382" s="1326"/>
      <c r="J382" s="1326"/>
      <c r="K382" s="1326"/>
    </row>
    <row r="383" spans="1:11" ht="23.4">
      <c r="A383" s="1325" t="s">
        <v>263</v>
      </c>
      <c r="B383" s="1325"/>
      <c r="C383" s="1325"/>
      <c r="D383" s="1325"/>
      <c r="E383" s="1325"/>
      <c r="F383" s="1325"/>
      <c r="G383" s="1325"/>
      <c r="H383" s="1325"/>
      <c r="I383" s="1325"/>
      <c r="J383" s="1325"/>
      <c r="K383" s="1325"/>
    </row>
    <row r="384" spans="1:11" ht="23.4">
      <c r="A384" s="1367" t="s">
        <v>104</v>
      </c>
      <c r="B384" s="1367"/>
      <c r="C384" s="1367"/>
      <c r="D384" s="1367"/>
      <c r="E384" s="1367"/>
      <c r="F384" s="1367"/>
      <c r="G384" s="1367"/>
      <c r="H384" s="1367"/>
      <c r="I384" s="1367"/>
      <c r="J384" s="1367"/>
      <c r="K384" s="1367"/>
    </row>
    <row r="385" spans="1:11" ht="23.4">
      <c r="A385" s="1352" t="s">
        <v>263</v>
      </c>
      <c r="B385" s="22"/>
      <c r="C385" s="1330" t="s">
        <v>50</v>
      </c>
      <c r="D385" s="1331"/>
      <c r="E385" s="1331"/>
      <c r="F385" s="1331"/>
      <c r="G385" s="1331"/>
      <c r="H385" s="1332"/>
      <c r="I385" s="22"/>
      <c r="J385" s="68"/>
      <c r="K385" s="68"/>
    </row>
    <row r="386" spans="1:11" ht="23.4">
      <c r="A386" s="1353"/>
      <c r="B386" s="23" t="s">
        <v>2</v>
      </c>
      <c r="C386" s="24" t="s">
        <v>5</v>
      </c>
      <c r="D386" s="25" t="s">
        <v>6</v>
      </c>
      <c r="E386" s="25" t="s">
        <v>7</v>
      </c>
      <c r="F386" s="25" t="s">
        <v>8</v>
      </c>
      <c r="G386" s="25" t="s">
        <v>9</v>
      </c>
      <c r="H386" s="25" t="s">
        <v>10</v>
      </c>
      <c r="I386" s="26" t="s">
        <v>11</v>
      </c>
      <c r="J386" s="70" t="s">
        <v>202</v>
      </c>
      <c r="K386" s="26" t="s">
        <v>204</v>
      </c>
    </row>
    <row r="387" spans="1:11" ht="23.4">
      <c r="A387" s="1353"/>
      <c r="B387" s="23" t="s">
        <v>4</v>
      </c>
      <c r="C387" s="23" t="s">
        <v>13</v>
      </c>
      <c r="D387" s="26" t="s">
        <v>51</v>
      </c>
      <c r="E387" s="26" t="s">
        <v>15</v>
      </c>
      <c r="F387" s="26" t="s">
        <v>16</v>
      </c>
      <c r="G387" s="26" t="s">
        <v>17</v>
      </c>
      <c r="H387" s="26" t="s">
        <v>18</v>
      </c>
      <c r="I387" s="26" t="s">
        <v>19</v>
      </c>
      <c r="J387" s="71" t="s">
        <v>203</v>
      </c>
      <c r="K387" s="77"/>
    </row>
    <row r="388" spans="1:11" ht="23.4">
      <c r="A388" s="1354"/>
      <c r="B388" s="27" t="s">
        <v>12</v>
      </c>
      <c r="C388" s="27" t="s">
        <v>12</v>
      </c>
      <c r="D388" s="28" t="s">
        <v>12</v>
      </c>
      <c r="E388" s="28" t="s">
        <v>12</v>
      </c>
      <c r="F388" s="28" t="s">
        <v>12</v>
      </c>
      <c r="G388" s="28" t="s">
        <v>12</v>
      </c>
      <c r="H388" s="28" t="s">
        <v>20</v>
      </c>
      <c r="I388" s="28" t="s">
        <v>12</v>
      </c>
      <c r="J388" s="72"/>
      <c r="K388" s="77"/>
    </row>
    <row r="389" spans="1:11" ht="23.4">
      <c r="A389" s="59" t="s">
        <v>52</v>
      </c>
      <c r="B389" s="27"/>
      <c r="C389" s="27"/>
      <c r="D389" s="27"/>
      <c r="E389" s="27"/>
      <c r="F389" s="27"/>
      <c r="G389" s="27"/>
      <c r="H389" s="27"/>
      <c r="I389" s="27"/>
      <c r="J389" s="27"/>
      <c r="K389" s="38"/>
    </row>
    <row r="390" spans="1:11" ht="23.4">
      <c r="A390" s="59" t="s">
        <v>53</v>
      </c>
      <c r="B390" s="27"/>
      <c r="C390" s="27"/>
      <c r="D390" s="27"/>
      <c r="E390" s="27"/>
      <c r="F390" s="27"/>
      <c r="G390" s="27"/>
      <c r="H390" s="27"/>
      <c r="I390" s="27"/>
      <c r="J390" s="27"/>
      <c r="K390" s="38"/>
    </row>
    <row r="391" spans="1:11" ht="23.4">
      <c r="A391" s="59" t="s">
        <v>54</v>
      </c>
      <c r="B391" s="27"/>
      <c r="C391" s="27"/>
      <c r="D391" s="27"/>
      <c r="E391" s="27"/>
      <c r="F391" s="27"/>
      <c r="G391" s="27"/>
      <c r="H391" s="27"/>
      <c r="I391" s="27"/>
      <c r="J391" s="27"/>
      <c r="K391" s="38"/>
    </row>
    <row r="392" spans="1:11" ht="23.4">
      <c r="A392" s="59" t="s">
        <v>55</v>
      </c>
      <c r="B392" s="27"/>
      <c r="C392" s="27"/>
      <c r="D392" s="27"/>
      <c r="E392" s="27"/>
      <c r="F392" s="27"/>
      <c r="G392" s="27"/>
      <c r="H392" s="27"/>
      <c r="I392" s="27"/>
      <c r="J392" s="27"/>
      <c r="K392" s="38"/>
    </row>
    <row r="393" spans="1:11" ht="23.4">
      <c r="A393" s="59" t="s">
        <v>56</v>
      </c>
      <c r="B393" s="27"/>
      <c r="C393" s="27"/>
      <c r="D393" s="27"/>
      <c r="E393" s="27"/>
      <c r="F393" s="27"/>
      <c r="G393" s="27"/>
      <c r="H393" s="27"/>
      <c r="I393" s="27"/>
      <c r="J393" s="27"/>
      <c r="K393" s="28"/>
    </row>
    <row r="394" spans="1:11" ht="23.4">
      <c r="A394" s="59" t="s">
        <v>57</v>
      </c>
      <c r="B394" s="27"/>
      <c r="C394" s="27"/>
      <c r="D394" s="27"/>
      <c r="E394" s="27"/>
      <c r="F394" s="27"/>
      <c r="G394" s="27"/>
      <c r="H394" s="27"/>
      <c r="I394" s="27"/>
      <c r="J394" s="27"/>
      <c r="K394" s="28"/>
    </row>
    <row r="395" spans="1:11" ht="23.4">
      <c r="A395" s="59" t="s">
        <v>58</v>
      </c>
      <c r="B395" s="27"/>
      <c r="C395" s="27"/>
      <c r="D395" s="27"/>
      <c r="E395" s="27"/>
      <c r="F395" s="27"/>
      <c r="G395" s="27"/>
      <c r="H395" s="27"/>
      <c r="I395" s="27"/>
      <c r="J395" s="27"/>
      <c r="K395" s="38"/>
    </row>
    <row r="396" spans="1:11" ht="23.4">
      <c r="A396" s="59" t="s">
        <v>59</v>
      </c>
      <c r="B396" s="20"/>
      <c r="C396" s="20"/>
      <c r="D396" s="20"/>
      <c r="E396" s="20"/>
      <c r="F396" s="20"/>
      <c r="G396" s="20"/>
      <c r="H396" s="20"/>
      <c r="I396" s="20"/>
      <c r="J396" s="20"/>
      <c r="K396" s="20"/>
    </row>
    <row r="397" spans="1:11" ht="23.4">
      <c r="A397" s="59" t="s">
        <v>60</v>
      </c>
      <c r="B397" s="22"/>
      <c r="C397" s="22"/>
      <c r="D397" s="22"/>
      <c r="E397" s="22"/>
      <c r="F397" s="22"/>
      <c r="G397" s="22"/>
      <c r="H397" s="22"/>
      <c r="I397" s="22"/>
      <c r="J397" s="22"/>
      <c r="K397" s="22"/>
    </row>
    <row r="398" spans="1:11" ht="23.4">
      <c r="A398" s="59" t="s">
        <v>61</v>
      </c>
      <c r="B398" s="22"/>
      <c r="C398" s="22"/>
      <c r="D398" s="22"/>
      <c r="E398" s="22"/>
      <c r="F398" s="22"/>
      <c r="G398" s="22"/>
      <c r="H398" s="22"/>
      <c r="I398" s="22"/>
      <c r="J398" s="22"/>
      <c r="K398" s="22"/>
    </row>
    <row r="399" spans="1:11" ht="23.4">
      <c r="A399" s="59" t="s">
        <v>62</v>
      </c>
      <c r="B399" s="22"/>
      <c r="C399" s="22"/>
      <c r="D399" s="22"/>
      <c r="E399" s="22"/>
      <c r="F399" s="22"/>
      <c r="G399" s="22"/>
      <c r="H399" s="22"/>
      <c r="I399" s="22"/>
      <c r="J399" s="22"/>
      <c r="K399" s="22"/>
    </row>
    <row r="400" spans="1:11" ht="27" thickBot="1">
      <c r="A400" s="29" t="s">
        <v>32</v>
      </c>
      <c r="B400" s="191">
        <f t="shared" ref="B400:G400" si="56">SUM(B389:B399)</f>
        <v>0</v>
      </c>
      <c r="C400" s="191">
        <f t="shared" si="56"/>
        <v>0</v>
      </c>
      <c r="D400" s="191">
        <f t="shared" si="56"/>
        <v>0</v>
      </c>
      <c r="E400" s="191">
        <f t="shared" si="56"/>
        <v>0</v>
      </c>
      <c r="F400" s="191">
        <f t="shared" si="56"/>
        <v>0</v>
      </c>
      <c r="G400" s="191">
        <f t="shared" si="56"/>
        <v>0</v>
      </c>
      <c r="H400" s="191" t="e">
        <f>+K400/G400</f>
        <v>#DIV/0!</v>
      </c>
      <c r="I400" s="191">
        <f>SUM(I389:I399)</f>
        <v>0</v>
      </c>
      <c r="J400" s="192">
        <f>SUM(J389:J399)</f>
        <v>0</v>
      </c>
      <c r="K400" s="192">
        <f>SUM(K389:K399)</f>
        <v>0</v>
      </c>
    </row>
    <row r="409" spans="1:11" ht="23.4">
      <c r="A409" s="1326" t="s">
        <v>371</v>
      </c>
      <c r="B409" s="1326"/>
      <c r="C409" s="1326"/>
      <c r="D409" s="1326"/>
      <c r="E409" s="1326"/>
      <c r="F409" s="1326"/>
      <c r="G409" s="1326"/>
      <c r="H409" s="1326"/>
      <c r="I409" s="1326"/>
      <c r="J409" s="69"/>
      <c r="K409" s="69"/>
    </row>
    <row r="410" spans="1:11" ht="23.4">
      <c r="A410" s="1325" t="s">
        <v>27</v>
      </c>
      <c r="B410" s="1325"/>
      <c r="C410" s="1325"/>
      <c r="D410" s="1325"/>
      <c r="E410" s="1325"/>
      <c r="F410" s="1325"/>
      <c r="G410" s="1325"/>
      <c r="H410" s="1325"/>
      <c r="I410" s="1325"/>
      <c r="J410" s="69"/>
      <c r="K410" s="69"/>
    </row>
    <row r="411" spans="1:11" ht="23.4">
      <c r="A411" s="1325" t="s">
        <v>104</v>
      </c>
      <c r="B411" s="1325"/>
      <c r="C411" s="1325"/>
      <c r="D411" s="1325"/>
      <c r="E411" s="1325"/>
      <c r="F411" s="1325"/>
      <c r="G411" s="1325"/>
      <c r="H411" s="1325"/>
      <c r="I411" s="1325"/>
      <c r="J411" s="69"/>
      <c r="K411" s="69"/>
    </row>
    <row r="412" spans="1:11" ht="23.4">
      <c r="A412" s="1355" t="s">
        <v>27</v>
      </c>
      <c r="B412" s="22"/>
      <c r="C412" s="1330" t="s">
        <v>50</v>
      </c>
      <c r="D412" s="1331"/>
      <c r="E412" s="1331"/>
      <c r="F412" s="1331"/>
      <c r="G412" s="1331"/>
      <c r="H412" s="1332"/>
      <c r="I412" s="22"/>
      <c r="J412" s="68"/>
      <c r="K412" s="68"/>
    </row>
    <row r="413" spans="1:11" ht="23.4">
      <c r="A413" s="1356"/>
      <c r="B413" s="23" t="s">
        <v>2</v>
      </c>
      <c r="C413" s="24" t="s">
        <v>5</v>
      </c>
      <c r="D413" s="25" t="s">
        <v>6</v>
      </c>
      <c r="E413" s="25" t="s">
        <v>7</v>
      </c>
      <c r="F413" s="25" t="s">
        <v>8</v>
      </c>
      <c r="G413" s="25" t="s">
        <v>9</v>
      </c>
      <c r="H413" s="25" t="s">
        <v>10</v>
      </c>
      <c r="I413" s="26" t="s">
        <v>11</v>
      </c>
      <c r="J413" s="74" t="s">
        <v>202</v>
      </c>
      <c r="K413" s="70" t="s">
        <v>204</v>
      </c>
    </row>
    <row r="414" spans="1:11" ht="23.4">
      <c r="A414" s="1356"/>
      <c r="B414" s="23" t="s">
        <v>4</v>
      </c>
      <c r="C414" s="23" t="s">
        <v>13</v>
      </c>
      <c r="D414" s="26" t="s">
        <v>51</v>
      </c>
      <c r="E414" s="26" t="s">
        <v>15</v>
      </c>
      <c r="F414" s="26" t="s">
        <v>16</v>
      </c>
      <c r="G414" s="26" t="s">
        <v>17</v>
      </c>
      <c r="H414" s="26" t="s">
        <v>18</v>
      </c>
      <c r="I414" s="26" t="s">
        <v>19</v>
      </c>
      <c r="J414" s="71" t="s">
        <v>203</v>
      </c>
      <c r="K414" s="77"/>
    </row>
    <row r="415" spans="1:11" ht="23.4">
      <c r="A415" s="1357"/>
      <c r="B415" s="27" t="s">
        <v>12</v>
      </c>
      <c r="C415" s="27" t="s">
        <v>12</v>
      </c>
      <c r="D415" s="28" t="s">
        <v>12</v>
      </c>
      <c r="E415" s="28" t="s">
        <v>12</v>
      </c>
      <c r="F415" s="28" t="s">
        <v>12</v>
      </c>
      <c r="G415" s="28" t="s">
        <v>12</v>
      </c>
      <c r="H415" s="28" t="s">
        <v>20</v>
      </c>
      <c r="I415" s="28" t="s">
        <v>12</v>
      </c>
      <c r="J415" s="72"/>
      <c r="K415" s="77"/>
    </row>
    <row r="416" spans="1:11" ht="23.4">
      <c r="A416" s="59" t="s">
        <v>52</v>
      </c>
      <c r="B416" s="27">
        <f>+B17</f>
        <v>8</v>
      </c>
      <c r="C416" s="27">
        <f t="shared" ref="C416:I416" si="57">+C17</f>
        <v>0</v>
      </c>
      <c r="D416" s="27">
        <f t="shared" si="57"/>
        <v>0</v>
      </c>
      <c r="E416" s="27">
        <f t="shared" si="57"/>
        <v>0</v>
      </c>
      <c r="F416" s="27">
        <f t="shared" si="57"/>
        <v>0</v>
      </c>
      <c r="G416" s="27">
        <f t="shared" si="57"/>
        <v>0</v>
      </c>
      <c r="H416" s="27">
        <f t="shared" si="57"/>
        <v>3100</v>
      </c>
      <c r="I416" s="27">
        <f t="shared" si="57"/>
        <v>8</v>
      </c>
      <c r="J416" s="27">
        <f>+J17</f>
        <v>38</v>
      </c>
      <c r="K416" s="38">
        <f>+K17</f>
        <v>0</v>
      </c>
    </row>
    <row r="417" spans="1:11" ht="23.4">
      <c r="A417" s="59" t="s">
        <v>53</v>
      </c>
      <c r="B417" s="27">
        <f>+B45</f>
        <v>117</v>
      </c>
      <c r="C417" s="27">
        <f t="shared" ref="C417:I417" si="58">+C45</f>
        <v>41</v>
      </c>
      <c r="D417" s="27">
        <f t="shared" si="58"/>
        <v>0</v>
      </c>
      <c r="E417" s="27">
        <f t="shared" si="58"/>
        <v>0</v>
      </c>
      <c r="F417" s="158">
        <f t="shared" si="58"/>
        <v>0</v>
      </c>
      <c r="G417" s="27">
        <f t="shared" si="58"/>
        <v>48</v>
      </c>
      <c r="H417" s="27">
        <f t="shared" si="58"/>
        <v>3100</v>
      </c>
      <c r="I417" s="27">
        <f t="shared" si="58"/>
        <v>110</v>
      </c>
      <c r="J417" s="27">
        <f>+J45</f>
        <v>49</v>
      </c>
      <c r="K417" s="28">
        <f>+K45</f>
        <v>148800</v>
      </c>
    </row>
    <row r="418" spans="1:11" ht="23.4">
      <c r="A418" s="59" t="s">
        <v>54</v>
      </c>
      <c r="B418" s="27">
        <f>+B70</f>
        <v>0</v>
      </c>
      <c r="C418" s="27">
        <f t="shared" ref="C418:J418" si="59">+C70</f>
        <v>0</v>
      </c>
      <c r="D418" s="27">
        <f t="shared" si="59"/>
        <v>0</v>
      </c>
      <c r="E418" s="27">
        <f t="shared" si="59"/>
        <v>0</v>
      </c>
      <c r="F418" s="27">
        <f t="shared" si="59"/>
        <v>0</v>
      </c>
      <c r="G418" s="27">
        <f t="shared" si="59"/>
        <v>0</v>
      </c>
      <c r="H418" s="27">
        <f t="shared" si="59"/>
        <v>3100</v>
      </c>
      <c r="I418" s="27">
        <f t="shared" si="59"/>
        <v>0</v>
      </c>
      <c r="J418" s="27">
        <f t="shared" si="59"/>
        <v>0</v>
      </c>
      <c r="K418" s="28">
        <f>+K70</f>
        <v>0</v>
      </c>
    </row>
    <row r="419" spans="1:11" ht="23.4">
      <c r="A419" s="59" t="s">
        <v>55</v>
      </c>
      <c r="B419" s="27">
        <f>+B93</f>
        <v>463</v>
      </c>
      <c r="C419" s="27">
        <f t="shared" ref="C419:I419" si="60">+C93</f>
        <v>41</v>
      </c>
      <c r="D419" s="27">
        <f t="shared" si="60"/>
        <v>0</v>
      </c>
      <c r="E419" s="27">
        <f t="shared" si="60"/>
        <v>0</v>
      </c>
      <c r="F419" s="27">
        <f t="shared" si="60"/>
        <v>0</v>
      </c>
      <c r="G419" s="27">
        <f t="shared" si="60"/>
        <v>42</v>
      </c>
      <c r="H419" s="27">
        <f t="shared" si="60"/>
        <v>3100</v>
      </c>
      <c r="I419" s="27">
        <f t="shared" si="60"/>
        <v>462</v>
      </c>
      <c r="J419" s="27">
        <f>+J93</f>
        <v>175</v>
      </c>
      <c r="K419" s="28">
        <f>+K93</f>
        <v>130200</v>
      </c>
    </row>
    <row r="420" spans="1:11" ht="23.4">
      <c r="A420" s="59" t="s">
        <v>56</v>
      </c>
      <c r="B420" s="27">
        <f>+B119</f>
        <v>251</v>
      </c>
      <c r="C420" s="27">
        <f t="shared" ref="C420:I420" si="61">+C119</f>
        <v>11</v>
      </c>
      <c r="D420" s="27">
        <f t="shared" si="61"/>
        <v>0</v>
      </c>
      <c r="E420" s="27">
        <f t="shared" si="61"/>
        <v>0</v>
      </c>
      <c r="F420" s="27">
        <f t="shared" si="61"/>
        <v>0</v>
      </c>
      <c r="G420" s="27">
        <f t="shared" si="61"/>
        <v>25</v>
      </c>
      <c r="H420" s="27">
        <f t="shared" si="61"/>
        <v>3100</v>
      </c>
      <c r="I420" s="27">
        <f t="shared" si="61"/>
        <v>237</v>
      </c>
      <c r="J420" s="27">
        <f>+J119</f>
        <v>104</v>
      </c>
      <c r="K420" s="28">
        <f>+K119</f>
        <v>77500</v>
      </c>
    </row>
    <row r="421" spans="1:11" ht="23.4">
      <c r="A421" s="59" t="s">
        <v>57</v>
      </c>
      <c r="B421" s="27">
        <f>+B145</f>
        <v>387</v>
      </c>
      <c r="C421" s="27">
        <f t="shared" ref="C421:I421" si="62">+C145</f>
        <v>15</v>
      </c>
      <c r="D421" s="27">
        <f t="shared" si="62"/>
        <v>0</v>
      </c>
      <c r="E421" s="27">
        <f t="shared" si="62"/>
        <v>0</v>
      </c>
      <c r="F421" s="27">
        <f t="shared" si="62"/>
        <v>0</v>
      </c>
      <c r="G421" s="27">
        <f t="shared" si="62"/>
        <v>12</v>
      </c>
      <c r="H421" s="27">
        <f t="shared" si="62"/>
        <v>3100</v>
      </c>
      <c r="I421" s="27">
        <f t="shared" si="62"/>
        <v>390</v>
      </c>
      <c r="J421" s="27">
        <f>+J145</f>
        <v>90</v>
      </c>
      <c r="K421" s="28">
        <f>+K145</f>
        <v>37200</v>
      </c>
    </row>
    <row r="422" spans="1:11" ht="23.4">
      <c r="A422" s="59" t="s">
        <v>58</v>
      </c>
      <c r="B422" s="27">
        <f>+B171</f>
        <v>625</v>
      </c>
      <c r="C422" s="27">
        <f t="shared" ref="C422:J422" si="63">+C171</f>
        <v>28</v>
      </c>
      <c r="D422" s="27">
        <f t="shared" si="63"/>
        <v>0</v>
      </c>
      <c r="E422" s="27">
        <f t="shared" si="63"/>
        <v>0</v>
      </c>
      <c r="F422" s="27">
        <f t="shared" si="63"/>
        <v>0</v>
      </c>
      <c r="G422" s="27">
        <f t="shared" si="63"/>
        <v>28</v>
      </c>
      <c r="H422" s="27">
        <f t="shared" si="63"/>
        <v>3100</v>
      </c>
      <c r="I422" s="27">
        <f t="shared" si="63"/>
        <v>625</v>
      </c>
      <c r="J422" s="27">
        <f t="shared" si="63"/>
        <v>188</v>
      </c>
      <c r="K422" s="28">
        <f>+K171</f>
        <v>86800</v>
      </c>
    </row>
    <row r="423" spans="1:11" ht="23.4">
      <c r="A423" s="59" t="s">
        <v>59</v>
      </c>
      <c r="B423" s="20">
        <f>+B195</f>
        <v>2</v>
      </c>
      <c r="C423" s="20">
        <f t="shared" ref="C423:K423" si="64">+C195</f>
        <v>0</v>
      </c>
      <c r="D423" s="20">
        <f t="shared" si="64"/>
        <v>0</v>
      </c>
      <c r="E423" s="20">
        <f t="shared" si="64"/>
        <v>0</v>
      </c>
      <c r="F423" s="20">
        <f t="shared" si="64"/>
        <v>0</v>
      </c>
      <c r="G423" s="20">
        <f t="shared" si="64"/>
        <v>0</v>
      </c>
      <c r="H423" s="20">
        <f t="shared" si="64"/>
        <v>3100</v>
      </c>
      <c r="I423" s="20">
        <f t="shared" si="64"/>
        <v>2</v>
      </c>
      <c r="J423" s="20">
        <f t="shared" si="64"/>
        <v>1</v>
      </c>
      <c r="K423" s="20">
        <f t="shared" si="64"/>
        <v>0</v>
      </c>
    </row>
    <row r="424" spans="1:11" ht="23.4">
      <c r="A424" s="59" t="s">
        <v>60</v>
      </c>
      <c r="B424" s="22">
        <f>+B220</f>
        <v>3</v>
      </c>
      <c r="C424" s="22">
        <f t="shared" ref="C424:J424" si="65">+C220</f>
        <v>0</v>
      </c>
      <c r="D424" s="22">
        <f t="shared" si="65"/>
        <v>0</v>
      </c>
      <c r="E424" s="22">
        <f t="shared" si="65"/>
        <v>0</v>
      </c>
      <c r="F424" s="22">
        <f t="shared" si="65"/>
        <v>0</v>
      </c>
      <c r="G424" s="22">
        <f t="shared" si="65"/>
        <v>0</v>
      </c>
      <c r="H424" s="22">
        <f t="shared" si="65"/>
        <v>3100</v>
      </c>
      <c r="I424" s="22">
        <f t="shared" si="65"/>
        <v>3</v>
      </c>
      <c r="J424" s="22">
        <f t="shared" si="65"/>
        <v>12</v>
      </c>
      <c r="K424" s="22">
        <f>+K220</f>
        <v>0</v>
      </c>
    </row>
    <row r="425" spans="1:11" ht="23.4">
      <c r="A425" s="59" t="s">
        <v>61</v>
      </c>
      <c r="B425" s="22">
        <f>B242</f>
        <v>3</v>
      </c>
      <c r="C425" s="22">
        <f t="shared" ref="C425:K425" si="66">C242</f>
        <v>0</v>
      </c>
      <c r="D425" s="22">
        <f t="shared" si="66"/>
        <v>0</v>
      </c>
      <c r="E425" s="22">
        <f t="shared" si="66"/>
        <v>0</v>
      </c>
      <c r="F425" s="22">
        <f t="shared" si="66"/>
        <v>0</v>
      </c>
      <c r="G425" s="22">
        <f t="shared" si="66"/>
        <v>0</v>
      </c>
      <c r="H425" s="22">
        <f t="shared" si="66"/>
        <v>3100</v>
      </c>
      <c r="I425" s="22">
        <f t="shared" si="66"/>
        <v>3</v>
      </c>
      <c r="J425" s="22">
        <f t="shared" si="66"/>
        <v>3</v>
      </c>
      <c r="K425" s="22">
        <f t="shared" si="66"/>
        <v>0</v>
      </c>
    </row>
    <row r="426" spans="1:11" ht="23.4">
      <c r="A426" s="59" t="s">
        <v>62</v>
      </c>
      <c r="B426" s="22">
        <f>+B267</f>
        <v>0</v>
      </c>
      <c r="C426" s="22">
        <f t="shared" ref="C426:J426" si="67">+C267</f>
        <v>0</v>
      </c>
      <c r="D426" s="22">
        <f t="shared" si="67"/>
        <v>0</v>
      </c>
      <c r="E426" s="22">
        <f t="shared" si="67"/>
        <v>0</v>
      </c>
      <c r="F426" s="22">
        <f t="shared" si="67"/>
        <v>0</v>
      </c>
      <c r="G426" s="22">
        <f t="shared" si="67"/>
        <v>0</v>
      </c>
      <c r="H426" s="22">
        <f t="shared" si="67"/>
        <v>3100</v>
      </c>
      <c r="I426" s="22">
        <f t="shared" si="67"/>
        <v>0</v>
      </c>
      <c r="J426" s="22">
        <f t="shared" si="67"/>
        <v>0</v>
      </c>
      <c r="K426" s="22">
        <f>+K267</f>
        <v>0</v>
      </c>
    </row>
    <row r="427" spans="1:11" ht="27" thickBot="1">
      <c r="A427" s="29" t="s">
        <v>32</v>
      </c>
      <c r="B427" s="191">
        <f>SUM(B416:B426)</f>
        <v>1859</v>
      </c>
      <c r="C427" s="191">
        <f t="shared" ref="C427:G427" si="68">SUM(C416:C426)</f>
        <v>136</v>
      </c>
      <c r="D427" s="191">
        <f t="shared" si="68"/>
        <v>0</v>
      </c>
      <c r="E427" s="191">
        <f t="shared" si="68"/>
        <v>0</v>
      </c>
      <c r="F427" s="191">
        <f t="shared" si="68"/>
        <v>0</v>
      </c>
      <c r="G427" s="191">
        <f t="shared" si="68"/>
        <v>155</v>
      </c>
      <c r="H427" s="191">
        <f>+K427/G427</f>
        <v>3100</v>
      </c>
      <c r="I427" s="191">
        <f>SUM(I416:I426)</f>
        <v>1840</v>
      </c>
      <c r="J427" s="192">
        <f>SUM(J416:J426)</f>
        <v>660</v>
      </c>
      <c r="K427" s="192">
        <f>SUM(K416:K426)</f>
        <v>480500</v>
      </c>
    </row>
    <row r="436" spans="1:11" ht="23.4">
      <c r="A436" s="1349" t="s">
        <v>371</v>
      </c>
      <c r="B436" s="1349"/>
      <c r="C436" s="1349"/>
      <c r="D436" s="1349"/>
      <c r="E436" s="1349"/>
      <c r="F436" s="1349"/>
      <c r="G436" s="1349"/>
      <c r="H436" s="1349"/>
      <c r="I436" s="1349"/>
      <c r="J436" s="126"/>
      <c r="K436" s="126"/>
    </row>
    <row r="437" spans="1:11" ht="23.4">
      <c r="A437" s="1350" t="s">
        <v>28</v>
      </c>
      <c r="B437" s="1350"/>
      <c r="C437" s="1350"/>
      <c r="D437" s="1350"/>
      <c r="E437" s="1350"/>
      <c r="F437" s="1350"/>
      <c r="G437" s="1350"/>
      <c r="H437" s="1350"/>
      <c r="I437" s="1350"/>
      <c r="J437" s="126"/>
      <c r="K437" s="126"/>
    </row>
    <row r="438" spans="1:11" ht="23.4">
      <c r="A438" s="1350" t="s">
        <v>104</v>
      </c>
      <c r="B438" s="1350"/>
      <c r="C438" s="1350"/>
      <c r="D438" s="1350"/>
      <c r="E438" s="1350"/>
      <c r="F438" s="1350"/>
      <c r="G438" s="1350"/>
      <c r="H438" s="1350"/>
      <c r="I438" s="1350"/>
      <c r="J438" s="126"/>
      <c r="K438" s="126"/>
    </row>
    <row r="439" spans="1:11" ht="23.4">
      <c r="A439" s="1358" t="s">
        <v>28</v>
      </c>
      <c r="B439" s="110"/>
      <c r="C439" s="1361" t="s">
        <v>50</v>
      </c>
      <c r="D439" s="1362"/>
      <c r="E439" s="1362"/>
      <c r="F439" s="1362"/>
      <c r="G439" s="1362"/>
      <c r="H439" s="1363"/>
      <c r="I439" s="110"/>
      <c r="J439" s="111"/>
      <c r="K439" s="111"/>
    </row>
    <row r="440" spans="1:11" ht="23.4">
      <c r="A440" s="1359"/>
      <c r="B440" s="112" t="s">
        <v>2</v>
      </c>
      <c r="C440" s="113" t="s">
        <v>5</v>
      </c>
      <c r="D440" s="114" t="s">
        <v>6</v>
      </c>
      <c r="E440" s="114" t="s">
        <v>7</v>
      </c>
      <c r="F440" s="114" t="s">
        <v>8</v>
      </c>
      <c r="G440" s="114" t="s">
        <v>9</v>
      </c>
      <c r="H440" s="114" t="s">
        <v>10</v>
      </c>
      <c r="I440" s="115" t="s">
        <v>11</v>
      </c>
      <c r="J440" s="164" t="s">
        <v>202</v>
      </c>
      <c r="K440" s="116" t="s">
        <v>204</v>
      </c>
    </row>
    <row r="441" spans="1:11" ht="23.4">
      <c r="A441" s="1359"/>
      <c r="B441" s="112" t="s">
        <v>4</v>
      </c>
      <c r="C441" s="112" t="s">
        <v>13</v>
      </c>
      <c r="D441" s="115" t="s">
        <v>51</v>
      </c>
      <c r="E441" s="115" t="s">
        <v>15</v>
      </c>
      <c r="F441" s="115" t="s">
        <v>16</v>
      </c>
      <c r="G441" s="115" t="s">
        <v>17</v>
      </c>
      <c r="H441" s="115" t="s">
        <v>18</v>
      </c>
      <c r="I441" s="115" t="s">
        <v>19</v>
      </c>
      <c r="J441" s="117" t="s">
        <v>203</v>
      </c>
      <c r="K441" s="118"/>
    </row>
    <row r="442" spans="1:11" ht="23.4">
      <c r="A442" s="1360"/>
      <c r="B442" s="119" t="s">
        <v>12</v>
      </c>
      <c r="C442" s="119" t="s">
        <v>12</v>
      </c>
      <c r="D442" s="120" t="s">
        <v>12</v>
      </c>
      <c r="E442" s="120" t="s">
        <v>12</v>
      </c>
      <c r="F442" s="120" t="s">
        <v>12</v>
      </c>
      <c r="G442" s="120" t="s">
        <v>12</v>
      </c>
      <c r="H442" s="120" t="s">
        <v>20</v>
      </c>
      <c r="I442" s="120" t="s">
        <v>12</v>
      </c>
      <c r="J442" s="121"/>
      <c r="K442" s="118"/>
    </row>
    <row r="443" spans="1:11" ht="23.4">
      <c r="A443" s="122" t="s">
        <v>52</v>
      </c>
      <c r="B443" s="119">
        <f>+B18</f>
        <v>287</v>
      </c>
      <c r="C443" s="119">
        <f t="shared" ref="C443:I443" si="69">+C18</f>
        <v>97</v>
      </c>
      <c r="D443" s="119">
        <f t="shared" si="69"/>
        <v>101</v>
      </c>
      <c r="E443" s="119">
        <f t="shared" si="69"/>
        <v>0</v>
      </c>
      <c r="F443" s="119">
        <f t="shared" si="69"/>
        <v>0</v>
      </c>
      <c r="G443" s="119">
        <f t="shared" si="69"/>
        <v>184</v>
      </c>
      <c r="H443" s="119">
        <f t="shared" si="69"/>
        <v>11500</v>
      </c>
      <c r="I443" s="119">
        <f t="shared" si="69"/>
        <v>301</v>
      </c>
      <c r="J443" s="119">
        <f>+J18</f>
        <v>7</v>
      </c>
      <c r="K443" s="123">
        <f>+K18</f>
        <v>2116000</v>
      </c>
    </row>
    <row r="444" spans="1:11" ht="23.4">
      <c r="A444" s="122" t="s">
        <v>53</v>
      </c>
      <c r="B444" s="119">
        <f>+B46</f>
        <v>922</v>
      </c>
      <c r="C444" s="119">
        <f t="shared" ref="C444:I444" si="70">+C46</f>
        <v>187</v>
      </c>
      <c r="D444" s="119">
        <f t="shared" si="70"/>
        <v>481</v>
      </c>
      <c r="E444" s="119">
        <f t="shared" si="70"/>
        <v>0</v>
      </c>
      <c r="F444" s="119">
        <f t="shared" si="70"/>
        <v>0</v>
      </c>
      <c r="G444" s="119">
        <f t="shared" si="70"/>
        <v>611</v>
      </c>
      <c r="H444" s="119">
        <f t="shared" si="70"/>
        <v>11500</v>
      </c>
      <c r="I444" s="119">
        <f t="shared" si="70"/>
        <v>979</v>
      </c>
      <c r="J444" s="119">
        <f>+J46</f>
        <v>30</v>
      </c>
      <c r="K444" s="120">
        <f>+K46</f>
        <v>7026500</v>
      </c>
    </row>
    <row r="445" spans="1:11" ht="23.4">
      <c r="A445" s="122" t="s">
        <v>54</v>
      </c>
      <c r="B445" s="119">
        <f>+B71</f>
        <v>20</v>
      </c>
      <c r="C445" s="119">
        <f t="shared" ref="C445:J445" si="71">+C71</f>
        <v>0</v>
      </c>
      <c r="D445" s="119">
        <f t="shared" si="71"/>
        <v>0</v>
      </c>
      <c r="E445" s="119">
        <f t="shared" si="71"/>
        <v>0</v>
      </c>
      <c r="F445" s="119">
        <f t="shared" si="71"/>
        <v>0</v>
      </c>
      <c r="G445" s="119">
        <f t="shared" si="71"/>
        <v>0</v>
      </c>
      <c r="H445" s="119">
        <f t="shared" si="71"/>
        <v>11500</v>
      </c>
      <c r="I445" s="119">
        <f t="shared" si="71"/>
        <v>20</v>
      </c>
      <c r="J445" s="119">
        <f t="shared" si="71"/>
        <v>3</v>
      </c>
      <c r="K445" s="119">
        <f>+G445*H445</f>
        <v>0</v>
      </c>
    </row>
    <row r="446" spans="1:11" ht="23.4">
      <c r="A446" s="122" t="s">
        <v>55</v>
      </c>
      <c r="B446" s="119">
        <f>+B94</f>
        <v>108</v>
      </c>
      <c r="C446" s="119">
        <f t="shared" ref="C446:I446" si="72">+C94</f>
        <v>0</v>
      </c>
      <c r="D446" s="119">
        <f t="shared" si="72"/>
        <v>41</v>
      </c>
      <c r="E446" s="119">
        <f t="shared" si="72"/>
        <v>0</v>
      </c>
      <c r="F446" s="119">
        <f t="shared" si="72"/>
        <v>0</v>
      </c>
      <c r="G446" s="196">
        <f t="shared" si="72"/>
        <v>55</v>
      </c>
      <c r="H446" s="196">
        <f t="shared" si="72"/>
        <v>11500</v>
      </c>
      <c r="I446" s="196">
        <f t="shared" si="72"/>
        <v>94</v>
      </c>
      <c r="J446" s="119">
        <f>+J94</f>
        <v>30</v>
      </c>
      <c r="K446" s="120">
        <f>+K94</f>
        <v>632500</v>
      </c>
    </row>
    <row r="447" spans="1:11" ht="23.4">
      <c r="A447" s="122" t="s">
        <v>56</v>
      </c>
      <c r="B447" s="119">
        <f>+B120</f>
        <v>389</v>
      </c>
      <c r="C447" s="119">
        <f t="shared" ref="C447:I447" si="73">+C120</f>
        <v>126</v>
      </c>
      <c r="D447" s="119">
        <f t="shared" si="73"/>
        <v>112</v>
      </c>
      <c r="E447" s="119">
        <f t="shared" si="73"/>
        <v>0</v>
      </c>
      <c r="F447" s="119">
        <f t="shared" si="73"/>
        <v>0</v>
      </c>
      <c r="G447" s="119">
        <f t="shared" si="73"/>
        <v>142</v>
      </c>
      <c r="H447" s="119">
        <f t="shared" si="73"/>
        <v>11500</v>
      </c>
      <c r="I447" s="119">
        <f t="shared" si="73"/>
        <v>485</v>
      </c>
      <c r="J447" s="119">
        <f>+J120</f>
        <v>12</v>
      </c>
      <c r="K447" s="120">
        <f>+K120</f>
        <v>1633000</v>
      </c>
    </row>
    <row r="448" spans="1:11" ht="23.4">
      <c r="A448" s="122" t="s">
        <v>57</v>
      </c>
      <c r="B448" s="119">
        <f>+B146</f>
        <v>825</v>
      </c>
      <c r="C448" s="119">
        <f t="shared" ref="C448:I448" si="74">+C146</f>
        <v>141</v>
      </c>
      <c r="D448" s="119">
        <f t="shared" si="74"/>
        <v>167</v>
      </c>
      <c r="E448" s="119">
        <f t="shared" si="74"/>
        <v>0</v>
      </c>
      <c r="F448" s="119">
        <f t="shared" si="74"/>
        <v>0</v>
      </c>
      <c r="G448" s="119">
        <f t="shared" si="74"/>
        <v>247</v>
      </c>
      <c r="H448" s="119">
        <f t="shared" si="74"/>
        <v>11500</v>
      </c>
      <c r="I448" s="119">
        <f t="shared" si="74"/>
        <v>886</v>
      </c>
      <c r="J448" s="119">
        <f>+J146</f>
        <v>16</v>
      </c>
      <c r="K448" s="120">
        <f>+K146</f>
        <v>2840500</v>
      </c>
    </row>
    <row r="449" spans="1:11" ht="23.4">
      <c r="A449" s="122" t="s">
        <v>58</v>
      </c>
      <c r="B449" s="119">
        <f>+B172</f>
        <v>1107</v>
      </c>
      <c r="C449" s="119">
        <f t="shared" ref="C449:I449" si="75">+C172</f>
        <v>148</v>
      </c>
      <c r="D449" s="119">
        <f t="shared" si="75"/>
        <v>241</v>
      </c>
      <c r="E449" s="119">
        <f t="shared" si="75"/>
        <v>0</v>
      </c>
      <c r="F449" s="119">
        <f t="shared" si="75"/>
        <v>0</v>
      </c>
      <c r="G449" s="119">
        <f t="shared" si="75"/>
        <v>364</v>
      </c>
      <c r="H449" s="119">
        <f t="shared" si="75"/>
        <v>11500</v>
      </c>
      <c r="I449" s="119">
        <f t="shared" si="75"/>
        <v>1132</v>
      </c>
      <c r="J449" s="119">
        <f>+J172</f>
        <v>6</v>
      </c>
      <c r="K449" s="120">
        <f>+K172</f>
        <v>4186000</v>
      </c>
    </row>
    <row r="450" spans="1:11" ht="23.4">
      <c r="A450" s="122" t="s">
        <v>59</v>
      </c>
      <c r="B450" s="124">
        <f>+B196</f>
        <v>12</v>
      </c>
      <c r="C450" s="124">
        <f t="shared" ref="C450:K450" si="76">+C196</f>
        <v>0</v>
      </c>
      <c r="D450" s="124">
        <f t="shared" si="76"/>
        <v>0</v>
      </c>
      <c r="E450" s="124">
        <f t="shared" si="76"/>
        <v>0</v>
      </c>
      <c r="F450" s="124">
        <f t="shared" si="76"/>
        <v>0</v>
      </c>
      <c r="G450" s="124">
        <f t="shared" si="76"/>
        <v>0</v>
      </c>
      <c r="H450" s="124">
        <f t="shared" si="76"/>
        <v>11500</v>
      </c>
      <c r="I450" s="124">
        <f t="shared" si="76"/>
        <v>12</v>
      </c>
      <c r="J450" s="124">
        <f t="shared" si="76"/>
        <v>0</v>
      </c>
      <c r="K450" s="124">
        <f t="shared" si="76"/>
        <v>0</v>
      </c>
    </row>
    <row r="451" spans="1:11" ht="23.4">
      <c r="A451" s="122" t="s">
        <v>60</v>
      </c>
      <c r="B451" s="110">
        <f>+B221</f>
        <v>315</v>
      </c>
      <c r="C451" s="110">
        <f t="shared" ref="C451:I451" si="77">+C221</f>
        <v>56</v>
      </c>
      <c r="D451" s="110">
        <f t="shared" si="77"/>
        <v>64</v>
      </c>
      <c r="E451" s="110">
        <f t="shared" si="77"/>
        <v>0</v>
      </c>
      <c r="F451" s="110">
        <f t="shared" si="77"/>
        <v>0</v>
      </c>
      <c r="G451" s="110">
        <f t="shared" si="77"/>
        <v>87</v>
      </c>
      <c r="H451" s="110">
        <f t="shared" si="77"/>
        <v>11500</v>
      </c>
      <c r="I451" s="110">
        <f t="shared" si="77"/>
        <v>348</v>
      </c>
      <c r="J451" s="110">
        <f>+J221</f>
        <v>13</v>
      </c>
      <c r="K451" s="110">
        <f>+K221</f>
        <v>1000500</v>
      </c>
    </row>
    <row r="452" spans="1:11" ht="23.4">
      <c r="A452" s="122" t="s">
        <v>61</v>
      </c>
      <c r="B452" s="110">
        <f>+B243</f>
        <v>18</v>
      </c>
      <c r="C452" s="110">
        <f t="shared" ref="C452:J452" si="78">+C243</f>
        <v>31</v>
      </c>
      <c r="D452" s="110">
        <f t="shared" si="78"/>
        <v>0</v>
      </c>
      <c r="E452" s="110">
        <f t="shared" si="78"/>
        <v>0</v>
      </c>
      <c r="F452" s="110">
        <f t="shared" si="78"/>
        <v>0</v>
      </c>
      <c r="G452" s="110">
        <f t="shared" si="78"/>
        <v>0</v>
      </c>
      <c r="H452" s="110">
        <f t="shared" si="78"/>
        <v>11500</v>
      </c>
      <c r="I452" s="110">
        <f t="shared" si="78"/>
        <v>49</v>
      </c>
      <c r="J452" s="110">
        <f t="shared" si="78"/>
        <v>1</v>
      </c>
      <c r="K452" s="110">
        <f>+H452*G452</f>
        <v>0</v>
      </c>
    </row>
    <row r="453" spans="1:11" ht="23.4">
      <c r="A453" s="122" t="s">
        <v>62</v>
      </c>
      <c r="B453" s="110">
        <v>0</v>
      </c>
      <c r="C453" s="110">
        <v>0</v>
      </c>
      <c r="D453" s="110">
        <v>0</v>
      </c>
      <c r="E453" s="110">
        <v>0</v>
      </c>
      <c r="F453" s="110">
        <v>0</v>
      </c>
      <c r="G453" s="110">
        <v>0</v>
      </c>
      <c r="H453" s="110">
        <v>0</v>
      </c>
      <c r="I453" s="110">
        <v>0</v>
      </c>
      <c r="J453" s="170"/>
      <c r="K453" s="110">
        <v>0</v>
      </c>
    </row>
    <row r="454" spans="1:11" ht="27" thickBot="1">
      <c r="A454" s="125" t="s">
        <v>32</v>
      </c>
      <c r="B454" s="191">
        <f t="shared" ref="B454:G454" si="79">SUM(B443:B453)</f>
        <v>4003</v>
      </c>
      <c r="C454" s="191">
        <f t="shared" si="79"/>
        <v>786</v>
      </c>
      <c r="D454" s="191">
        <f t="shared" si="79"/>
        <v>1207</v>
      </c>
      <c r="E454" s="191">
        <f t="shared" si="79"/>
        <v>0</v>
      </c>
      <c r="F454" s="191">
        <f t="shared" si="79"/>
        <v>0</v>
      </c>
      <c r="G454" s="191">
        <f t="shared" si="79"/>
        <v>1690</v>
      </c>
      <c r="H454" s="191">
        <f>+K454/G454</f>
        <v>11500</v>
      </c>
      <c r="I454" s="191">
        <f>SUM(I443:I453)</f>
        <v>4306</v>
      </c>
      <c r="J454" s="192">
        <f>SUM(J443:J453)</f>
        <v>118</v>
      </c>
      <c r="K454" s="192">
        <f>SUM(K443:K453)</f>
        <v>19435000</v>
      </c>
    </row>
    <row r="463" spans="1:11" ht="23.4">
      <c r="A463" s="1349" t="s">
        <v>371</v>
      </c>
      <c r="B463" s="1349"/>
      <c r="C463" s="1349"/>
      <c r="D463" s="1349"/>
      <c r="E463" s="1349"/>
      <c r="F463" s="1349"/>
      <c r="G463" s="1349"/>
      <c r="H463" s="1349"/>
      <c r="I463" s="1349"/>
      <c r="J463" s="126"/>
      <c r="K463" s="126"/>
    </row>
    <row r="464" spans="1:11" ht="23.4">
      <c r="A464" s="1350" t="s">
        <v>188</v>
      </c>
      <c r="B464" s="1350"/>
      <c r="C464" s="1350"/>
      <c r="D464" s="1350"/>
      <c r="E464" s="1350"/>
      <c r="F464" s="1350"/>
      <c r="G464" s="1350"/>
      <c r="H464" s="1350"/>
      <c r="I464" s="1350"/>
      <c r="J464" s="126"/>
      <c r="K464" s="126"/>
    </row>
    <row r="465" spans="1:11" ht="23.4">
      <c r="A465" s="1350" t="s">
        <v>104</v>
      </c>
      <c r="B465" s="1350"/>
      <c r="C465" s="1350"/>
      <c r="D465" s="1350"/>
      <c r="E465" s="1350"/>
      <c r="F465" s="1350"/>
      <c r="G465" s="1350"/>
      <c r="H465" s="1350"/>
      <c r="I465" s="1350"/>
      <c r="J465" s="126"/>
      <c r="K465" s="126"/>
    </row>
    <row r="466" spans="1:11" ht="23.25" customHeight="1">
      <c r="A466" s="1358" t="s">
        <v>188</v>
      </c>
      <c r="B466" s="110"/>
      <c r="C466" s="1361" t="s">
        <v>50</v>
      </c>
      <c r="D466" s="1362"/>
      <c r="E466" s="1362"/>
      <c r="F466" s="1362"/>
      <c r="G466" s="1362"/>
      <c r="H466" s="1363"/>
      <c r="I466" s="110"/>
      <c r="J466" s="111"/>
      <c r="K466" s="111"/>
    </row>
    <row r="467" spans="1:11" ht="23.25" customHeight="1">
      <c r="A467" s="1359"/>
      <c r="B467" s="112" t="s">
        <v>2</v>
      </c>
      <c r="C467" s="113" t="s">
        <v>5</v>
      </c>
      <c r="D467" s="114" t="s">
        <v>6</v>
      </c>
      <c r="E467" s="114" t="s">
        <v>7</v>
      </c>
      <c r="F467" s="114" t="s">
        <v>8</v>
      </c>
      <c r="G467" s="114" t="s">
        <v>9</v>
      </c>
      <c r="H467" s="114" t="s">
        <v>10</v>
      </c>
      <c r="I467" s="115" t="s">
        <v>11</v>
      </c>
      <c r="J467" s="164" t="s">
        <v>202</v>
      </c>
      <c r="K467" s="116" t="s">
        <v>204</v>
      </c>
    </row>
    <row r="468" spans="1:11" ht="23.25" customHeight="1">
      <c r="A468" s="1359"/>
      <c r="B468" s="112" t="s">
        <v>4</v>
      </c>
      <c r="C468" s="112" t="s">
        <v>13</v>
      </c>
      <c r="D468" s="115" t="s">
        <v>51</v>
      </c>
      <c r="E468" s="115" t="s">
        <v>15</v>
      </c>
      <c r="F468" s="115" t="s">
        <v>16</v>
      </c>
      <c r="G468" s="115" t="s">
        <v>17</v>
      </c>
      <c r="H468" s="115" t="s">
        <v>18</v>
      </c>
      <c r="I468" s="115" t="s">
        <v>19</v>
      </c>
      <c r="J468" s="117" t="s">
        <v>203</v>
      </c>
      <c r="K468" s="118"/>
    </row>
    <row r="469" spans="1:11" ht="23.25" customHeight="1">
      <c r="A469" s="1360"/>
      <c r="B469" s="119" t="s">
        <v>12</v>
      </c>
      <c r="C469" s="119" t="s">
        <v>12</v>
      </c>
      <c r="D469" s="120" t="s">
        <v>12</v>
      </c>
      <c r="E469" s="120" t="s">
        <v>12</v>
      </c>
      <c r="F469" s="120" t="s">
        <v>12</v>
      </c>
      <c r="G469" s="120" t="s">
        <v>12</v>
      </c>
      <c r="H469" s="120" t="s">
        <v>20</v>
      </c>
      <c r="I469" s="120" t="s">
        <v>12</v>
      </c>
      <c r="J469" s="121"/>
      <c r="K469" s="118"/>
    </row>
    <row r="470" spans="1:11" ht="23.4">
      <c r="A470" s="122" t="s">
        <v>52</v>
      </c>
      <c r="B470" s="119">
        <f>+B14</f>
        <v>0</v>
      </c>
      <c r="C470" s="119">
        <f t="shared" ref="C470:I470" si="80">+C14</f>
        <v>0</v>
      </c>
      <c r="D470" s="119">
        <f t="shared" si="80"/>
        <v>0</v>
      </c>
      <c r="E470" s="119">
        <f t="shared" si="80"/>
        <v>0</v>
      </c>
      <c r="F470" s="119">
        <f t="shared" si="80"/>
        <v>0</v>
      </c>
      <c r="G470" s="119">
        <f t="shared" si="80"/>
        <v>0</v>
      </c>
      <c r="H470" s="119">
        <f t="shared" si="80"/>
        <v>0</v>
      </c>
      <c r="I470" s="119">
        <f t="shared" si="80"/>
        <v>0</v>
      </c>
      <c r="J470" s="119">
        <f>+J14</f>
        <v>0</v>
      </c>
      <c r="K470" s="123">
        <f>+K14</f>
        <v>0</v>
      </c>
    </row>
    <row r="471" spans="1:11" ht="23.4">
      <c r="A471" s="122" t="s">
        <v>53</v>
      </c>
      <c r="B471" s="119">
        <f>+B42</f>
        <v>0</v>
      </c>
      <c r="C471" s="119">
        <f t="shared" ref="C471:I471" si="81">+C42</f>
        <v>0</v>
      </c>
      <c r="D471" s="119">
        <f t="shared" si="81"/>
        <v>0</v>
      </c>
      <c r="E471" s="119">
        <f t="shared" si="81"/>
        <v>0</v>
      </c>
      <c r="F471" s="119">
        <f t="shared" si="81"/>
        <v>0</v>
      </c>
      <c r="G471" s="119">
        <f t="shared" si="81"/>
        <v>0</v>
      </c>
      <c r="H471" s="119">
        <f t="shared" si="81"/>
        <v>0</v>
      </c>
      <c r="I471" s="119">
        <f t="shared" si="81"/>
        <v>0</v>
      </c>
      <c r="J471" s="119">
        <f>+J42</f>
        <v>0</v>
      </c>
      <c r="K471" s="120">
        <f>+K42</f>
        <v>0</v>
      </c>
    </row>
    <row r="472" spans="1:11" ht="23.4">
      <c r="A472" s="122" t="s">
        <v>54</v>
      </c>
      <c r="B472" s="119">
        <f>+B67</f>
        <v>0</v>
      </c>
      <c r="C472" s="119">
        <f t="shared" ref="C472:I472" si="82">+C67</f>
        <v>0</v>
      </c>
      <c r="D472" s="119">
        <f t="shared" si="82"/>
        <v>0</v>
      </c>
      <c r="E472" s="119">
        <f t="shared" si="82"/>
        <v>0</v>
      </c>
      <c r="F472" s="119">
        <f t="shared" si="82"/>
        <v>0</v>
      </c>
      <c r="G472" s="119">
        <f t="shared" si="82"/>
        <v>0</v>
      </c>
      <c r="H472" s="119">
        <f t="shared" si="82"/>
        <v>0</v>
      </c>
      <c r="I472" s="119">
        <f t="shared" si="82"/>
        <v>0</v>
      </c>
      <c r="J472" s="119">
        <f>+J67</f>
        <v>0</v>
      </c>
      <c r="K472" s="120">
        <f>+K67</f>
        <v>0</v>
      </c>
    </row>
    <row r="473" spans="1:11" ht="23.4">
      <c r="A473" s="122" t="s">
        <v>55</v>
      </c>
      <c r="B473" s="119">
        <f>+B90</f>
        <v>0</v>
      </c>
      <c r="C473" s="119">
        <f t="shared" ref="C473:I473" si="83">+C90</f>
        <v>0</v>
      </c>
      <c r="D473" s="119">
        <f t="shared" si="83"/>
        <v>0</v>
      </c>
      <c r="E473" s="119">
        <f t="shared" si="83"/>
        <v>0</v>
      </c>
      <c r="F473" s="119">
        <f t="shared" si="83"/>
        <v>0</v>
      </c>
      <c r="G473" s="119">
        <f t="shared" si="83"/>
        <v>0</v>
      </c>
      <c r="H473" s="119">
        <f t="shared" si="83"/>
        <v>0</v>
      </c>
      <c r="I473" s="119">
        <f t="shared" si="83"/>
        <v>0</v>
      </c>
      <c r="J473" s="119">
        <f>+J90</f>
        <v>0</v>
      </c>
      <c r="K473" s="120">
        <f>+K90</f>
        <v>0</v>
      </c>
    </row>
    <row r="474" spans="1:11" ht="23.4">
      <c r="A474" s="122" t="s">
        <v>56</v>
      </c>
      <c r="B474" s="119">
        <f>+B116</f>
        <v>0</v>
      </c>
      <c r="C474" s="119">
        <f t="shared" ref="C474:I474" si="84">+C116</f>
        <v>0</v>
      </c>
      <c r="D474" s="119">
        <f t="shared" si="84"/>
        <v>0</v>
      </c>
      <c r="E474" s="119">
        <f t="shared" si="84"/>
        <v>0</v>
      </c>
      <c r="F474" s="119">
        <f t="shared" si="84"/>
        <v>0</v>
      </c>
      <c r="G474" s="119">
        <f t="shared" si="84"/>
        <v>0</v>
      </c>
      <c r="H474" s="119">
        <f t="shared" si="84"/>
        <v>0</v>
      </c>
      <c r="I474" s="119">
        <f t="shared" si="84"/>
        <v>0</v>
      </c>
      <c r="J474" s="119">
        <f>+J116</f>
        <v>0</v>
      </c>
      <c r="K474" s="120">
        <f>+K116</f>
        <v>0</v>
      </c>
    </row>
    <row r="475" spans="1:11" ht="23.4">
      <c r="A475" s="122" t="s">
        <v>57</v>
      </c>
      <c r="B475" s="119">
        <f>+B142</f>
        <v>0</v>
      </c>
      <c r="C475" s="119">
        <f t="shared" ref="C475:I475" si="85">+C142</f>
        <v>0</v>
      </c>
      <c r="D475" s="119">
        <f t="shared" si="85"/>
        <v>0</v>
      </c>
      <c r="E475" s="119">
        <f t="shared" si="85"/>
        <v>0</v>
      </c>
      <c r="F475" s="119">
        <f t="shared" si="85"/>
        <v>0</v>
      </c>
      <c r="G475" s="119">
        <f t="shared" si="85"/>
        <v>0</v>
      </c>
      <c r="H475" s="119">
        <f t="shared" si="85"/>
        <v>0</v>
      </c>
      <c r="I475" s="119">
        <f t="shared" si="85"/>
        <v>0</v>
      </c>
      <c r="J475" s="119">
        <f>+J142</f>
        <v>0</v>
      </c>
      <c r="K475" s="120">
        <f>+K142</f>
        <v>0</v>
      </c>
    </row>
    <row r="476" spans="1:11" ht="23.4">
      <c r="A476" s="122" t="s">
        <v>58</v>
      </c>
      <c r="B476" s="119">
        <f>+B168</f>
        <v>0</v>
      </c>
      <c r="C476" s="119">
        <f t="shared" ref="C476:I476" si="86">+C168</f>
        <v>0</v>
      </c>
      <c r="D476" s="119">
        <f t="shared" si="86"/>
        <v>0</v>
      </c>
      <c r="E476" s="119">
        <f t="shared" si="86"/>
        <v>0</v>
      </c>
      <c r="F476" s="119">
        <f t="shared" si="86"/>
        <v>0</v>
      </c>
      <c r="G476" s="119">
        <f t="shared" si="86"/>
        <v>0</v>
      </c>
      <c r="H476" s="119">
        <f t="shared" si="86"/>
        <v>0</v>
      </c>
      <c r="I476" s="119">
        <f t="shared" si="86"/>
        <v>0</v>
      </c>
      <c r="J476" s="119">
        <f>+J168</f>
        <v>0</v>
      </c>
      <c r="K476" s="120">
        <f>+K168</f>
        <v>0</v>
      </c>
    </row>
    <row r="477" spans="1:11" ht="23.4">
      <c r="A477" s="122" t="s">
        <v>59</v>
      </c>
      <c r="B477" s="124">
        <f>+B192</f>
        <v>0</v>
      </c>
      <c r="C477" s="124">
        <f t="shared" ref="C477:I477" si="87">+C192</f>
        <v>0</v>
      </c>
      <c r="D477" s="124">
        <f t="shared" si="87"/>
        <v>0</v>
      </c>
      <c r="E477" s="124">
        <f t="shared" si="87"/>
        <v>0</v>
      </c>
      <c r="F477" s="124">
        <f t="shared" si="87"/>
        <v>0</v>
      </c>
      <c r="G477" s="124">
        <f t="shared" si="87"/>
        <v>0</v>
      </c>
      <c r="H477" s="124">
        <f t="shared" si="87"/>
        <v>0</v>
      </c>
      <c r="I477" s="124">
        <f t="shared" si="87"/>
        <v>0</v>
      </c>
      <c r="J477" s="124">
        <f>+J192</f>
        <v>0</v>
      </c>
      <c r="K477" s="124">
        <f>+K192</f>
        <v>0</v>
      </c>
    </row>
    <row r="478" spans="1:11" ht="23.4">
      <c r="A478" s="122" t="s">
        <v>60</v>
      </c>
      <c r="B478" s="110">
        <f>+B217</f>
        <v>0</v>
      </c>
      <c r="C478" s="110">
        <f t="shared" ref="C478:I478" si="88">+C217</f>
        <v>0</v>
      </c>
      <c r="D478" s="110">
        <f t="shared" si="88"/>
        <v>0</v>
      </c>
      <c r="E478" s="110">
        <f t="shared" si="88"/>
        <v>0</v>
      </c>
      <c r="F478" s="110">
        <f t="shared" si="88"/>
        <v>0</v>
      </c>
      <c r="G478" s="110">
        <f t="shared" si="88"/>
        <v>0</v>
      </c>
      <c r="H478" s="110">
        <f t="shared" si="88"/>
        <v>0</v>
      </c>
      <c r="I478" s="110">
        <f t="shared" si="88"/>
        <v>0</v>
      </c>
      <c r="J478" s="110">
        <f>+J217</f>
        <v>0</v>
      </c>
      <c r="K478" s="110">
        <f>+K217</f>
        <v>0</v>
      </c>
    </row>
    <row r="479" spans="1:11" ht="23.4">
      <c r="A479" s="122" t="s">
        <v>61</v>
      </c>
      <c r="B479" s="110">
        <f>+B239</f>
        <v>0</v>
      </c>
      <c r="C479" s="110">
        <f t="shared" ref="C479:I479" si="89">+C239</f>
        <v>0</v>
      </c>
      <c r="D479" s="110">
        <f t="shared" si="89"/>
        <v>0</v>
      </c>
      <c r="E479" s="110">
        <f t="shared" si="89"/>
        <v>0</v>
      </c>
      <c r="F479" s="110">
        <f t="shared" si="89"/>
        <v>0</v>
      </c>
      <c r="G479" s="110">
        <f t="shared" si="89"/>
        <v>0</v>
      </c>
      <c r="H479" s="110">
        <f t="shared" si="89"/>
        <v>0</v>
      </c>
      <c r="I479" s="110">
        <f t="shared" si="89"/>
        <v>0</v>
      </c>
      <c r="J479" s="110">
        <f>+J239</f>
        <v>0</v>
      </c>
      <c r="K479" s="110">
        <f>+K239</f>
        <v>0</v>
      </c>
    </row>
    <row r="480" spans="1:11" ht="23.4">
      <c r="A480" s="122" t="s">
        <v>62</v>
      </c>
      <c r="B480" s="110">
        <f>+B264</f>
        <v>0</v>
      </c>
      <c r="C480" s="110">
        <f t="shared" ref="C480:I480" si="90">+C264</f>
        <v>0</v>
      </c>
      <c r="D480" s="110">
        <f t="shared" si="90"/>
        <v>0</v>
      </c>
      <c r="E480" s="110">
        <f t="shared" si="90"/>
        <v>0</v>
      </c>
      <c r="F480" s="110">
        <f t="shared" si="90"/>
        <v>0</v>
      </c>
      <c r="G480" s="110">
        <f t="shared" si="90"/>
        <v>0</v>
      </c>
      <c r="H480" s="110">
        <f t="shared" si="90"/>
        <v>0</v>
      </c>
      <c r="I480" s="110">
        <f t="shared" si="90"/>
        <v>0</v>
      </c>
      <c r="J480" s="110">
        <f>+J264</f>
        <v>0</v>
      </c>
      <c r="K480" s="110">
        <f>+K264</f>
        <v>0</v>
      </c>
    </row>
    <row r="481" spans="1:11" ht="27" thickBot="1">
      <c r="A481" s="125" t="s">
        <v>32</v>
      </c>
      <c r="B481" s="191">
        <f t="shared" ref="B481:G481" si="91">SUM(B470:B480)</f>
        <v>0</v>
      </c>
      <c r="C481" s="191">
        <f t="shared" si="91"/>
        <v>0</v>
      </c>
      <c r="D481" s="191">
        <f t="shared" si="91"/>
        <v>0</v>
      </c>
      <c r="E481" s="191">
        <f t="shared" si="91"/>
        <v>0</v>
      </c>
      <c r="F481" s="191">
        <f t="shared" si="91"/>
        <v>0</v>
      </c>
      <c r="G481" s="191">
        <f t="shared" si="91"/>
        <v>0</v>
      </c>
      <c r="H481" s="191" t="e">
        <f>+K481/G481</f>
        <v>#DIV/0!</v>
      </c>
      <c r="I481" s="191">
        <f>SUM(I470:I480)</f>
        <v>0</v>
      </c>
      <c r="J481" s="192">
        <f>SUM(J470:J480)</f>
        <v>0</v>
      </c>
      <c r="K481" s="192">
        <f>SUM(K470:K480)</f>
        <v>0</v>
      </c>
    </row>
    <row r="490" spans="1:11" ht="23.4">
      <c r="A490" s="1326" t="s">
        <v>371</v>
      </c>
      <c r="B490" s="1326"/>
      <c r="C490" s="1326"/>
      <c r="D490" s="1326"/>
      <c r="E490" s="1326"/>
      <c r="F490" s="1326"/>
      <c r="G490" s="1326"/>
      <c r="H490" s="1326"/>
      <c r="I490" s="1326"/>
      <c r="J490" s="69"/>
      <c r="K490" s="69"/>
    </row>
    <row r="491" spans="1:11" ht="23.4">
      <c r="A491" s="1325" t="s">
        <v>243</v>
      </c>
      <c r="B491" s="1325"/>
      <c r="C491" s="1325"/>
      <c r="D491" s="1325"/>
      <c r="E491" s="1325"/>
      <c r="F491" s="1325"/>
      <c r="G491" s="1325"/>
      <c r="H491" s="1325"/>
      <c r="I491" s="1325"/>
      <c r="J491" s="69"/>
      <c r="K491" s="69"/>
    </row>
    <row r="492" spans="1:11" ht="23.4">
      <c r="A492" s="1325" t="s">
        <v>104</v>
      </c>
      <c r="B492" s="1325"/>
      <c r="C492" s="1325"/>
      <c r="D492" s="1325"/>
      <c r="E492" s="1325"/>
      <c r="F492" s="1325"/>
      <c r="G492" s="1325"/>
      <c r="H492" s="1325"/>
      <c r="I492" s="1325"/>
      <c r="J492" s="69"/>
      <c r="K492" s="69"/>
    </row>
    <row r="493" spans="1:11" ht="23.25" customHeight="1">
      <c r="A493" s="1352" t="s">
        <v>267</v>
      </c>
      <c r="B493" s="22"/>
      <c r="C493" s="1330" t="s">
        <v>50</v>
      </c>
      <c r="D493" s="1331"/>
      <c r="E493" s="1331"/>
      <c r="F493" s="1331"/>
      <c r="G493" s="1331"/>
      <c r="H493" s="1332"/>
      <c r="I493" s="22"/>
      <c r="J493" s="68"/>
      <c r="K493" s="68"/>
    </row>
    <row r="494" spans="1:11" ht="23.25" customHeight="1">
      <c r="A494" s="1353"/>
      <c r="B494" s="23" t="s">
        <v>2</v>
      </c>
      <c r="C494" s="24" t="s">
        <v>5</v>
      </c>
      <c r="D494" s="25" t="s">
        <v>6</v>
      </c>
      <c r="E494" s="25" t="s">
        <v>7</v>
      </c>
      <c r="F494" s="25" t="s">
        <v>8</v>
      </c>
      <c r="G494" s="25" t="s">
        <v>9</v>
      </c>
      <c r="H494" s="25" t="s">
        <v>10</v>
      </c>
      <c r="I494" s="26" t="s">
        <v>11</v>
      </c>
      <c r="J494" s="74" t="s">
        <v>202</v>
      </c>
      <c r="K494" s="74" t="s">
        <v>204</v>
      </c>
    </row>
    <row r="495" spans="1:11" ht="23.25" customHeight="1">
      <c r="A495" s="1353"/>
      <c r="B495" s="23" t="s">
        <v>4</v>
      </c>
      <c r="C495" s="23" t="s">
        <v>13</v>
      </c>
      <c r="D495" s="26" t="s">
        <v>51</v>
      </c>
      <c r="E495" s="26" t="s">
        <v>15</v>
      </c>
      <c r="F495" s="26" t="s">
        <v>16</v>
      </c>
      <c r="G495" s="26" t="s">
        <v>17</v>
      </c>
      <c r="H495" s="26" t="s">
        <v>18</v>
      </c>
      <c r="I495" s="26" t="s">
        <v>19</v>
      </c>
      <c r="J495" s="71" t="s">
        <v>203</v>
      </c>
      <c r="K495" s="77"/>
    </row>
    <row r="496" spans="1:11" ht="23.25" customHeight="1">
      <c r="A496" s="1354"/>
      <c r="B496" s="27" t="s">
        <v>12</v>
      </c>
      <c r="C496" s="27" t="s">
        <v>12</v>
      </c>
      <c r="D496" s="28" t="s">
        <v>12</v>
      </c>
      <c r="E496" s="28" t="s">
        <v>12</v>
      </c>
      <c r="F496" s="28" t="s">
        <v>12</v>
      </c>
      <c r="G496" s="28" t="s">
        <v>12</v>
      </c>
      <c r="H496" s="28" t="s">
        <v>20</v>
      </c>
      <c r="I496" s="28" t="s">
        <v>12</v>
      </c>
      <c r="J496" s="72"/>
      <c r="K496" s="77"/>
    </row>
    <row r="497" spans="1:11" ht="23.4">
      <c r="A497" s="59" t="s">
        <v>52</v>
      </c>
      <c r="B497" s="27">
        <f t="shared" ref="B497:K497" si="92">+B13</f>
        <v>0</v>
      </c>
      <c r="C497" s="27">
        <f t="shared" si="92"/>
        <v>0</v>
      </c>
      <c r="D497" s="27">
        <f t="shared" si="92"/>
        <v>0</v>
      </c>
      <c r="E497" s="27">
        <f t="shared" si="92"/>
        <v>0</v>
      </c>
      <c r="F497" s="27">
        <f t="shared" si="92"/>
        <v>0</v>
      </c>
      <c r="G497" s="27">
        <f t="shared" si="92"/>
        <v>0</v>
      </c>
      <c r="H497" s="27">
        <f t="shared" si="92"/>
        <v>587</v>
      </c>
      <c r="I497" s="27">
        <f t="shared" si="92"/>
        <v>0</v>
      </c>
      <c r="J497" s="27">
        <f t="shared" si="92"/>
        <v>1</v>
      </c>
      <c r="K497" s="38">
        <f t="shared" si="92"/>
        <v>0</v>
      </c>
    </row>
    <row r="498" spans="1:11" ht="23.4">
      <c r="A498" s="59" t="s">
        <v>53</v>
      </c>
      <c r="B498" s="27">
        <f>+B40</f>
        <v>0</v>
      </c>
      <c r="C498" s="27">
        <f t="shared" ref="C498:J498" si="93">+C40</f>
        <v>0</v>
      </c>
      <c r="D498" s="27">
        <f t="shared" si="93"/>
        <v>0</v>
      </c>
      <c r="E498" s="27">
        <f t="shared" si="93"/>
        <v>0</v>
      </c>
      <c r="F498" s="27">
        <f t="shared" si="93"/>
        <v>0</v>
      </c>
      <c r="G498" s="27">
        <f t="shared" si="93"/>
        <v>0</v>
      </c>
      <c r="H498" s="27">
        <f t="shared" si="93"/>
        <v>587</v>
      </c>
      <c r="I498" s="27">
        <f t="shared" si="93"/>
        <v>0</v>
      </c>
      <c r="J498" s="27">
        <f t="shared" si="93"/>
        <v>19</v>
      </c>
      <c r="K498" s="28">
        <f>+K40</f>
        <v>0</v>
      </c>
    </row>
    <row r="499" spans="1:11" ht="23.4">
      <c r="A499" s="59" t="s">
        <v>54</v>
      </c>
      <c r="B499" s="27">
        <f>+B66</f>
        <v>0</v>
      </c>
      <c r="C499" s="27">
        <f t="shared" ref="C499:I499" si="94">+C66</f>
        <v>0</v>
      </c>
      <c r="D499" s="27">
        <f t="shared" si="94"/>
        <v>0</v>
      </c>
      <c r="E499" s="27">
        <f t="shared" si="94"/>
        <v>0</v>
      </c>
      <c r="F499" s="27">
        <f t="shared" si="94"/>
        <v>0</v>
      </c>
      <c r="G499" s="27">
        <f t="shared" si="94"/>
        <v>0</v>
      </c>
      <c r="H499" s="27">
        <f t="shared" si="94"/>
        <v>587</v>
      </c>
      <c r="I499" s="27">
        <f t="shared" si="94"/>
        <v>0</v>
      </c>
      <c r="J499" s="27">
        <f>+J66</f>
        <v>0</v>
      </c>
      <c r="K499" s="28">
        <f>+K66</f>
        <v>0</v>
      </c>
    </row>
    <row r="500" spans="1:11" ht="23.4">
      <c r="A500" s="59" t="s">
        <v>55</v>
      </c>
      <c r="B500" s="27">
        <f>+B89</f>
        <v>0</v>
      </c>
      <c r="C500" s="27">
        <f t="shared" ref="C500:I500" si="95">+C89</f>
        <v>0</v>
      </c>
      <c r="D500" s="27">
        <f t="shared" si="95"/>
        <v>0</v>
      </c>
      <c r="E500" s="27">
        <f t="shared" si="95"/>
        <v>0</v>
      </c>
      <c r="F500" s="27">
        <f t="shared" si="95"/>
        <v>0</v>
      </c>
      <c r="G500" s="27">
        <f t="shared" si="95"/>
        <v>0</v>
      </c>
      <c r="H500" s="27">
        <f t="shared" si="95"/>
        <v>587</v>
      </c>
      <c r="I500" s="27">
        <f t="shared" si="95"/>
        <v>0</v>
      </c>
      <c r="J500" s="27">
        <f>+J89</f>
        <v>0</v>
      </c>
      <c r="K500" s="28">
        <f>+H500*G500</f>
        <v>0</v>
      </c>
    </row>
    <row r="501" spans="1:11" ht="23.4">
      <c r="A501" s="59" t="s">
        <v>56</v>
      </c>
      <c r="B501" s="27">
        <f>+B114</f>
        <v>0</v>
      </c>
      <c r="C501" s="27">
        <f t="shared" ref="C501:I501" si="96">+C114</f>
        <v>0</v>
      </c>
      <c r="D501" s="27">
        <f t="shared" si="96"/>
        <v>0</v>
      </c>
      <c r="E501" s="27">
        <f t="shared" si="96"/>
        <v>0</v>
      </c>
      <c r="F501" s="27">
        <f t="shared" si="96"/>
        <v>0</v>
      </c>
      <c r="G501" s="27">
        <f t="shared" si="96"/>
        <v>0</v>
      </c>
      <c r="H501" s="27">
        <f t="shared" si="96"/>
        <v>587</v>
      </c>
      <c r="I501" s="27">
        <f t="shared" si="96"/>
        <v>0</v>
      </c>
      <c r="J501" s="27">
        <f>+J114</f>
        <v>3</v>
      </c>
      <c r="K501" s="28">
        <f>+K114</f>
        <v>0</v>
      </c>
    </row>
    <row r="502" spans="1:11" ht="23.4">
      <c r="A502" s="59" t="s">
        <v>57</v>
      </c>
      <c r="B502" s="27">
        <f>+B141</f>
        <v>0</v>
      </c>
      <c r="C502" s="27">
        <f t="shared" ref="C502:I502" si="97">+C141</f>
        <v>0</v>
      </c>
      <c r="D502" s="27">
        <f t="shared" si="97"/>
        <v>0</v>
      </c>
      <c r="E502" s="27">
        <f t="shared" si="97"/>
        <v>0</v>
      </c>
      <c r="F502" s="27">
        <f t="shared" si="97"/>
        <v>0</v>
      </c>
      <c r="G502" s="27">
        <f t="shared" si="97"/>
        <v>0</v>
      </c>
      <c r="H502" s="27">
        <f t="shared" si="97"/>
        <v>587</v>
      </c>
      <c r="I502" s="27">
        <f t="shared" si="97"/>
        <v>0</v>
      </c>
      <c r="J502" s="27">
        <f>+J141</f>
        <v>1</v>
      </c>
      <c r="K502" s="28">
        <f>+K141</f>
        <v>0</v>
      </c>
    </row>
    <row r="503" spans="1:11" ht="23.4">
      <c r="A503" s="59" t="s">
        <v>58</v>
      </c>
      <c r="B503" s="27">
        <f>+B166</f>
        <v>0</v>
      </c>
      <c r="C503" s="27">
        <f t="shared" ref="C503:I503" si="98">+C166</f>
        <v>0</v>
      </c>
      <c r="D503" s="27">
        <f t="shared" si="98"/>
        <v>0</v>
      </c>
      <c r="E503" s="27">
        <f t="shared" si="98"/>
        <v>0</v>
      </c>
      <c r="F503" s="27">
        <f t="shared" si="98"/>
        <v>0</v>
      </c>
      <c r="G503" s="27">
        <f t="shared" si="98"/>
        <v>0</v>
      </c>
      <c r="H503" s="27">
        <f t="shared" si="98"/>
        <v>587</v>
      </c>
      <c r="I503" s="27">
        <f t="shared" si="98"/>
        <v>0</v>
      </c>
      <c r="J503" s="27">
        <f>+J166</f>
        <v>52</v>
      </c>
      <c r="K503" s="28">
        <f>+K166</f>
        <v>0</v>
      </c>
    </row>
    <row r="504" spans="1:11" ht="23.4">
      <c r="A504" s="59" t="s">
        <v>59</v>
      </c>
      <c r="B504" s="20">
        <f>+B191</f>
        <v>0</v>
      </c>
      <c r="C504" s="20">
        <f t="shared" ref="C504:I504" si="99">+C191</f>
        <v>0</v>
      </c>
      <c r="D504" s="20">
        <f t="shared" si="99"/>
        <v>0</v>
      </c>
      <c r="E504" s="20">
        <f t="shared" si="99"/>
        <v>0</v>
      </c>
      <c r="F504" s="20">
        <f t="shared" si="99"/>
        <v>0</v>
      </c>
      <c r="G504" s="20">
        <f t="shared" si="99"/>
        <v>0</v>
      </c>
      <c r="H504" s="20">
        <f t="shared" si="99"/>
        <v>587</v>
      </c>
      <c r="I504" s="20">
        <f t="shared" si="99"/>
        <v>0</v>
      </c>
      <c r="J504" s="20">
        <f>+J191</f>
        <v>0</v>
      </c>
      <c r="K504" s="20">
        <f>+K191</f>
        <v>0</v>
      </c>
    </row>
    <row r="505" spans="1:11" ht="23.4">
      <c r="A505" s="59" t="s">
        <v>60</v>
      </c>
      <c r="B505" s="22">
        <f>+B216</f>
        <v>0</v>
      </c>
      <c r="C505" s="22">
        <f t="shared" ref="C505:K505" si="100">+C216</f>
        <v>0</v>
      </c>
      <c r="D505" s="22">
        <f t="shared" si="100"/>
        <v>0</v>
      </c>
      <c r="E505" s="22">
        <f t="shared" si="100"/>
        <v>0</v>
      </c>
      <c r="F505" s="22">
        <f t="shared" si="100"/>
        <v>0</v>
      </c>
      <c r="G505" s="22">
        <f t="shared" si="100"/>
        <v>0</v>
      </c>
      <c r="H505" s="22">
        <f t="shared" si="100"/>
        <v>587</v>
      </c>
      <c r="I505" s="22">
        <f t="shared" si="100"/>
        <v>0</v>
      </c>
      <c r="J505" s="22">
        <f t="shared" si="100"/>
        <v>1</v>
      </c>
      <c r="K505" s="22">
        <f t="shared" si="100"/>
        <v>0</v>
      </c>
    </row>
    <row r="506" spans="1:11" ht="23.4">
      <c r="A506" s="59" t="s">
        <v>61</v>
      </c>
      <c r="B506" s="22">
        <f>+B238</f>
        <v>0</v>
      </c>
      <c r="C506" s="22">
        <f t="shared" ref="C506:I506" si="101">+C238</f>
        <v>0</v>
      </c>
      <c r="D506" s="22">
        <f t="shared" si="101"/>
        <v>0</v>
      </c>
      <c r="E506" s="22">
        <f t="shared" si="101"/>
        <v>0</v>
      </c>
      <c r="F506" s="22">
        <f t="shared" si="101"/>
        <v>0</v>
      </c>
      <c r="G506" s="22">
        <f t="shared" si="101"/>
        <v>0</v>
      </c>
      <c r="H506" s="22">
        <f t="shared" si="101"/>
        <v>587</v>
      </c>
      <c r="I506" s="22">
        <f t="shared" si="101"/>
        <v>0</v>
      </c>
      <c r="J506" s="22">
        <f>+J238</f>
        <v>0</v>
      </c>
      <c r="K506" s="22">
        <f>+K238</f>
        <v>0</v>
      </c>
    </row>
    <row r="507" spans="1:11" ht="23.4">
      <c r="A507" s="59" t="s">
        <v>62</v>
      </c>
      <c r="B507" s="22">
        <f>+B263</f>
        <v>0</v>
      </c>
      <c r="C507" s="22">
        <f t="shared" ref="C507:I507" si="102">+C263</f>
        <v>0</v>
      </c>
      <c r="D507" s="22">
        <f t="shared" si="102"/>
        <v>0</v>
      </c>
      <c r="E507" s="22">
        <f t="shared" si="102"/>
        <v>0</v>
      </c>
      <c r="F507" s="22">
        <f t="shared" si="102"/>
        <v>0</v>
      </c>
      <c r="G507" s="22">
        <f t="shared" si="102"/>
        <v>0</v>
      </c>
      <c r="H507" s="22">
        <f t="shared" si="102"/>
        <v>587</v>
      </c>
      <c r="I507" s="22">
        <f t="shared" si="102"/>
        <v>0</v>
      </c>
      <c r="J507" s="22">
        <f>+J263</f>
        <v>0</v>
      </c>
      <c r="K507" s="22">
        <f>+K263</f>
        <v>0</v>
      </c>
    </row>
    <row r="508" spans="1:11" ht="27" thickBot="1">
      <c r="A508" s="29" t="s">
        <v>32</v>
      </c>
      <c r="B508" s="191">
        <f t="shared" ref="B508:G508" si="103">SUM(B497:B507)</f>
        <v>0</v>
      </c>
      <c r="C508" s="191">
        <f t="shared" si="103"/>
        <v>0</v>
      </c>
      <c r="D508" s="191">
        <f t="shared" si="103"/>
        <v>0</v>
      </c>
      <c r="E508" s="191">
        <f t="shared" si="103"/>
        <v>0</v>
      </c>
      <c r="F508" s="191">
        <f t="shared" si="103"/>
        <v>0</v>
      </c>
      <c r="G508" s="191">
        <f t="shared" si="103"/>
        <v>0</v>
      </c>
      <c r="H508" s="191" t="e">
        <f>+K508/G508</f>
        <v>#DIV/0!</v>
      </c>
      <c r="I508" s="191">
        <f>SUM(I497:I507)</f>
        <v>0</v>
      </c>
      <c r="J508" s="192">
        <f>SUM(J497:J507)</f>
        <v>77</v>
      </c>
      <c r="K508" s="192">
        <f>SUM(K497:K507)</f>
        <v>0</v>
      </c>
    </row>
    <row r="517" spans="1:11" ht="23.4">
      <c r="A517" s="1326" t="s">
        <v>371</v>
      </c>
      <c r="B517" s="1326"/>
      <c r="C517" s="1326"/>
      <c r="D517" s="1326"/>
      <c r="E517" s="1326"/>
      <c r="F517" s="1326"/>
      <c r="G517" s="1326"/>
      <c r="H517" s="1326"/>
      <c r="I517" s="1326"/>
      <c r="J517" s="69"/>
      <c r="K517" s="69"/>
    </row>
    <row r="518" spans="1:11" ht="23.4">
      <c r="A518" s="1325" t="s">
        <v>244</v>
      </c>
      <c r="B518" s="1325"/>
      <c r="C518" s="1325"/>
      <c r="D518" s="1325"/>
      <c r="E518" s="1325"/>
      <c r="F518" s="1325"/>
      <c r="G518" s="1325"/>
      <c r="H518" s="1325"/>
      <c r="I518" s="1325"/>
      <c r="J518" s="69"/>
      <c r="K518" s="69"/>
    </row>
    <row r="519" spans="1:11" ht="23.4">
      <c r="A519" s="1325" t="s">
        <v>104</v>
      </c>
      <c r="B519" s="1325"/>
      <c r="C519" s="1325"/>
      <c r="D519" s="1325"/>
      <c r="E519" s="1325"/>
      <c r="F519" s="1325"/>
      <c r="G519" s="1325"/>
      <c r="H519" s="1325"/>
      <c r="I519" s="1325"/>
      <c r="J519" s="69"/>
      <c r="K519" s="69"/>
    </row>
    <row r="520" spans="1:11" ht="23.4">
      <c r="A520" s="1372" t="s">
        <v>244</v>
      </c>
      <c r="B520" s="22"/>
      <c r="C520" s="1330" t="s">
        <v>50</v>
      </c>
      <c r="D520" s="1331"/>
      <c r="E520" s="1331"/>
      <c r="F520" s="1331"/>
      <c r="G520" s="1331"/>
      <c r="H520" s="1332"/>
      <c r="I520" s="22"/>
      <c r="J520" s="68"/>
      <c r="K520" s="68"/>
    </row>
    <row r="521" spans="1:11" ht="23.4">
      <c r="A521" s="1373"/>
      <c r="B521" s="23" t="s">
        <v>2</v>
      </c>
      <c r="C521" s="24" t="s">
        <v>5</v>
      </c>
      <c r="D521" s="25" t="s">
        <v>6</v>
      </c>
      <c r="E521" s="25" t="s">
        <v>7</v>
      </c>
      <c r="F521" s="25" t="s">
        <v>8</v>
      </c>
      <c r="G521" s="25" t="s">
        <v>9</v>
      </c>
      <c r="H521" s="25" t="s">
        <v>10</v>
      </c>
      <c r="I521" s="26" t="s">
        <v>11</v>
      </c>
      <c r="J521" s="74" t="s">
        <v>202</v>
      </c>
      <c r="K521" s="70" t="s">
        <v>204</v>
      </c>
    </row>
    <row r="522" spans="1:11" ht="23.4">
      <c r="A522" s="1373"/>
      <c r="B522" s="23" t="s">
        <v>4</v>
      </c>
      <c r="C522" s="23" t="s">
        <v>13</v>
      </c>
      <c r="D522" s="26" t="s">
        <v>51</v>
      </c>
      <c r="E522" s="26" t="s">
        <v>15</v>
      </c>
      <c r="F522" s="26" t="s">
        <v>16</v>
      </c>
      <c r="G522" s="26" t="s">
        <v>17</v>
      </c>
      <c r="H522" s="26" t="s">
        <v>18</v>
      </c>
      <c r="I522" s="26" t="s">
        <v>19</v>
      </c>
      <c r="J522" s="71" t="s">
        <v>203</v>
      </c>
      <c r="K522" s="77"/>
    </row>
    <row r="523" spans="1:11" ht="23.4">
      <c r="A523" s="1374"/>
      <c r="B523" s="27" t="s">
        <v>12</v>
      </c>
      <c r="C523" s="27" t="s">
        <v>12</v>
      </c>
      <c r="D523" s="28" t="s">
        <v>12</v>
      </c>
      <c r="E523" s="28" t="s">
        <v>12</v>
      </c>
      <c r="F523" s="28" t="s">
        <v>12</v>
      </c>
      <c r="G523" s="28" t="s">
        <v>12</v>
      </c>
      <c r="H523" s="28" t="s">
        <v>20</v>
      </c>
      <c r="I523" s="28" t="s">
        <v>12</v>
      </c>
      <c r="J523" s="72"/>
      <c r="K523" s="72"/>
    </row>
    <row r="524" spans="1:11" ht="23.4">
      <c r="A524" s="59" t="s">
        <v>52</v>
      </c>
      <c r="B524" s="27">
        <f>+B15</f>
        <v>0</v>
      </c>
      <c r="C524" s="27">
        <f t="shared" ref="C524:K524" si="104">+C15</f>
        <v>0</v>
      </c>
      <c r="D524" s="27">
        <f t="shared" si="104"/>
        <v>0</v>
      </c>
      <c r="E524" s="27">
        <f t="shared" si="104"/>
        <v>0</v>
      </c>
      <c r="F524" s="27">
        <f t="shared" si="104"/>
        <v>0</v>
      </c>
      <c r="G524" s="27">
        <f t="shared" si="104"/>
        <v>0</v>
      </c>
      <c r="H524" s="27">
        <f t="shared" si="104"/>
        <v>0</v>
      </c>
      <c r="I524" s="27">
        <f t="shared" si="104"/>
        <v>0</v>
      </c>
      <c r="J524" s="27">
        <f t="shared" si="104"/>
        <v>0</v>
      </c>
      <c r="K524" s="38">
        <f t="shared" si="104"/>
        <v>0</v>
      </c>
    </row>
    <row r="525" spans="1:11" ht="23.4">
      <c r="A525" s="59" t="s">
        <v>53</v>
      </c>
      <c r="B525" s="27">
        <f>+B43</f>
        <v>0</v>
      </c>
      <c r="C525" s="27">
        <f t="shared" ref="C525:K525" si="105">+C43</f>
        <v>0</v>
      </c>
      <c r="D525" s="27">
        <f t="shared" si="105"/>
        <v>0</v>
      </c>
      <c r="E525" s="27">
        <f t="shared" si="105"/>
        <v>0</v>
      </c>
      <c r="F525" s="27">
        <f t="shared" si="105"/>
        <v>0</v>
      </c>
      <c r="G525" s="27">
        <f t="shared" si="105"/>
        <v>0</v>
      </c>
      <c r="H525" s="27">
        <f t="shared" si="105"/>
        <v>0</v>
      </c>
      <c r="I525" s="27">
        <f t="shared" si="105"/>
        <v>0</v>
      </c>
      <c r="J525" s="27">
        <f t="shared" si="105"/>
        <v>0</v>
      </c>
      <c r="K525" s="38">
        <f t="shared" si="105"/>
        <v>0</v>
      </c>
    </row>
    <row r="526" spans="1:11" ht="23.4">
      <c r="A526" s="59" t="s">
        <v>54</v>
      </c>
      <c r="B526" s="27">
        <f>+B68</f>
        <v>0</v>
      </c>
      <c r="C526" s="27">
        <f t="shared" ref="C526:K526" si="106">+C68</f>
        <v>0</v>
      </c>
      <c r="D526" s="27">
        <f t="shared" si="106"/>
        <v>0</v>
      </c>
      <c r="E526" s="27">
        <f t="shared" si="106"/>
        <v>0</v>
      </c>
      <c r="F526" s="27">
        <f t="shared" si="106"/>
        <v>0</v>
      </c>
      <c r="G526" s="27">
        <f t="shared" si="106"/>
        <v>0</v>
      </c>
      <c r="H526" s="27">
        <f t="shared" si="106"/>
        <v>0</v>
      </c>
      <c r="I526" s="27">
        <f t="shared" si="106"/>
        <v>0</v>
      </c>
      <c r="J526" s="27">
        <f t="shared" si="106"/>
        <v>0</v>
      </c>
      <c r="K526" s="38">
        <f t="shared" si="106"/>
        <v>0</v>
      </c>
    </row>
    <row r="527" spans="1:11" ht="23.4">
      <c r="A527" s="59" t="s">
        <v>55</v>
      </c>
      <c r="B527" s="27">
        <f>+B91</f>
        <v>0</v>
      </c>
      <c r="C527" s="27">
        <f t="shared" ref="C527:K527" si="107">+C91</f>
        <v>0</v>
      </c>
      <c r="D527" s="27">
        <f t="shared" si="107"/>
        <v>0</v>
      </c>
      <c r="E527" s="27">
        <f t="shared" si="107"/>
        <v>0</v>
      </c>
      <c r="F527" s="27">
        <f t="shared" si="107"/>
        <v>0</v>
      </c>
      <c r="G527" s="27">
        <f t="shared" si="107"/>
        <v>0</v>
      </c>
      <c r="H527" s="27">
        <f t="shared" si="107"/>
        <v>0</v>
      </c>
      <c r="I527" s="27">
        <f t="shared" si="107"/>
        <v>0</v>
      </c>
      <c r="J527" s="27">
        <f t="shared" si="107"/>
        <v>0</v>
      </c>
      <c r="K527" s="38">
        <f t="shared" si="107"/>
        <v>0</v>
      </c>
    </row>
    <row r="528" spans="1:11" ht="23.4">
      <c r="A528" s="59" t="s">
        <v>56</v>
      </c>
      <c r="B528" s="27">
        <f>+B117</f>
        <v>0</v>
      </c>
      <c r="C528" s="27">
        <f t="shared" ref="C528:K528" si="108">+C117</f>
        <v>0</v>
      </c>
      <c r="D528" s="27">
        <f t="shared" si="108"/>
        <v>0</v>
      </c>
      <c r="E528" s="27">
        <f t="shared" si="108"/>
        <v>0</v>
      </c>
      <c r="F528" s="27">
        <f t="shared" si="108"/>
        <v>0</v>
      </c>
      <c r="G528" s="27">
        <f t="shared" si="108"/>
        <v>0</v>
      </c>
      <c r="H528" s="27">
        <f t="shared" si="108"/>
        <v>0</v>
      </c>
      <c r="I528" s="27">
        <f t="shared" si="108"/>
        <v>0</v>
      </c>
      <c r="J528" s="27">
        <f t="shared" si="108"/>
        <v>0</v>
      </c>
      <c r="K528" s="38">
        <f t="shared" si="108"/>
        <v>0</v>
      </c>
    </row>
    <row r="529" spans="1:11" ht="23.4">
      <c r="A529" s="59" t="s">
        <v>57</v>
      </c>
      <c r="B529" s="27">
        <f>+B143</f>
        <v>0</v>
      </c>
      <c r="C529" s="27">
        <f t="shared" ref="C529:K529" si="109">+C143</f>
        <v>0</v>
      </c>
      <c r="D529" s="27">
        <f t="shared" si="109"/>
        <v>0</v>
      </c>
      <c r="E529" s="27">
        <f t="shared" si="109"/>
        <v>0</v>
      </c>
      <c r="F529" s="27">
        <f t="shared" si="109"/>
        <v>0</v>
      </c>
      <c r="G529" s="27">
        <f t="shared" si="109"/>
        <v>0</v>
      </c>
      <c r="H529" s="27">
        <f t="shared" si="109"/>
        <v>0</v>
      </c>
      <c r="I529" s="27">
        <f t="shared" si="109"/>
        <v>0</v>
      </c>
      <c r="J529" s="27">
        <f t="shared" si="109"/>
        <v>0</v>
      </c>
      <c r="K529" s="38">
        <f t="shared" si="109"/>
        <v>0</v>
      </c>
    </row>
    <row r="530" spans="1:11" ht="23.4">
      <c r="A530" s="59" t="s">
        <v>58</v>
      </c>
      <c r="B530" s="27">
        <f>+B169</f>
        <v>0</v>
      </c>
      <c r="C530" s="27">
        <f t="shared" ref="C530:K530" si="110">+C169</f>
        <v>0</v>
      </c>
      <c r="D530" s="27">
        <f t="shared" si="110"/>
        <v>0</v>
      </c>
      <c r="E530" s="27">
        <f t="shared" si="110"/>
        <v>0</v>
      </c>
      <c r="F530" s="27">
        <f t="shared" si="110"/>
        <v>0</v>
      </c>
      <c r="G530" s="27">
        <f t="shared" si="110"/>
        <v>0</v>
      </c>
      <c r="H530" s="27">
        <f t="shared" si="110"/>
        <v>0</v>
      </c>
      <c r="I530" s="27">
        <f t="shared" si="110"/>
        <v>0</v>
      </c>
      <c r="J530" s="27">
        <f t="shared" si="110"/>
        <v>0</v>
      </c>
      <c r="K530" s="38">
        <f t="shared" si="110"/>
        <v>0</v>
      </c>
    </row>
    <row r="531" spans="1:11" ht="23.4">
      <c r="A531" s="59" t="s">
        <v>59</v>
      </c>
      <c r="B531" s="20">
        <f>+B193</f>
        <v>0</v>
      </c>
      <c r="C531" s="20">
        <f t="shared" ref="C531:K531" si="111">+C193</f>
        <v>0</v>
      </c>
      <c r="D531" s="20">
        <f t="shared" si="111"/>
        <v>0</v>
      </c>
      <c r="E531" s="20">
        <f t="shared" si="111"/>
        <v>0</v>
      </c>
      <c r="F531" s="20">
        <f t="shared" si="111"/>
        <v>0</v>
      </c>
      <c r="G531" s="20">
        <f t="shared" si="111"/>
        <v>0</v>
      </c>
      <c r="H531" s="20">
        <f t="shared" si="111"/>
        <v>0</v>
      </c>
      <c r="I531" s="20">
        <f t="shared" si="111"/>
        <v>0</v>
      </c>
      <c r="J531" s="20">
        <f t="shared" si="111"/>
        <v>0</v>
      </c>
      <c r="K531" s="20">
        <f t="shared" si="111"/>
        <v>0</v>
      </c>
    </row>
    <row r="532" spans="1:11" ht="23.4">
      <c r="A532" s="59" t="s">
        <v>60</v>
      </c>
      <c r="B532" s="22">
        <f>+B218</f>
        <v>0</v>
      </c>
      <c r="C532" s="22">
        <f t="shared" ref="C532:K532" si="112">+C218</f>
        <v>0</v>
      </c>
      <c r="D532" s="22">
        <f t="shared" si="112"/>
        <v>0</v>
      </c>
      <c r="E532" s="22">
        <f t="shared" si="112"/>
        <v>0</v>
      </c>
      <c r="F532" s="22">
        <f t="shared" si="112"/>
        <v>0</v>
      </c>
      <c r="G532" s="22">
        <f t="shared" si="112"/>
        <v>0</v>
      </c>
      <c r="H532" s="22">
        <f t="shared" si="112"/>
        <v>0</v>
      </c>
      <c r="I532" s="22">
        <f t="shared" si="112"/>
        <v>0</v>
      </c>
      <c r="J532" s="22">
        <f t="shared" si="112"/>
        <v>0</v>
      </c>
      <c r="K532" s="20">
        <f t="shared" si="112"/>
        <v>0</v>
      </c>
    </row>
    <row r="533" spans="1:11" ht="23.4">
      <c r="A533" s="59" t="s">
        <v>61</v>
      </c>
      <c r="B533" s="22">
        <f>+B240</f>
        <v>0</v>
      </c>
      <c r="C533" s="22">
        <f t="shared" ref="C533:K533" si="113">+C240</f>
        <v>0</v>
      </c>
      <c r="D533" s="22">
        <f t="shared" si="113"/>
        <v>0</v>
      </c>
      <c r="E533" s="22">
        <f t="shared" si="113"/>
        <v>0</v>
      </c>
      <c r="F533" s="22">
        <f t="shared" si="113"/>
        <v>0</v>
      </c>
      <c r="G533" s="22">
        <f t="shared" si="113"/>
        <v>0</v>
      </c>
      <c r="H533" s="22">
        <f t="shared" si="113"/>
        <v>0</v>
      </c>
      <c r="I533" s="22">
        <f t="shared" si="113"/>
        <v>0</v>
      </c>
      <c r="J533" s="22">
        <f t="shared" si="113"/>
        <v>0</v>
      </c>
      <c r="K533" s="22">
        <f t="shared" si="113"/>
        <v>0</v>
      </c>
    </row>
    <row r="534" spans="1:11" ht="23.4">
      <c r="A534" s="59" t="s">
        <v>62</v>
      </c>
      <c r="B534" s="22">
        <f>+B265</f>
        <v>0</v>
      </c>
      <c r="C534" s="22">
        <f t="shared" ref="C534:K534" si="114">+C265</f>
        <v>0</v>
      </c>
      <c r="D534" s="22">
        <f t="shared" si="114"/>
        <v>0</v>
      </c>
      <c r="E534" s="22">
        <f t="shared" si="114"/>
        <v>0</v>
      </c>
      <c r="F534" s="22">
        <f t="shared" si="114"/>
        <v>0</v>
      </c>
      <c r="G534" s="22">
        <f t="shared" si="114"/>
        <v>0</v>
      </c>
      <c r="H534" s="22">
        <f t="shared" si="114"/>
        <v>0</v>
      </c>
      <c r="I534" s="22">
        <f t="shared" si="114"/>
        <v>0</v>
      </c>
      <c r="J534" s="22">
        <f t="shared" si="114"/>
        <v>0</v>
      </c>
      <c r="K534" s="22">
        <f t="shared" si="114"/>
        <v>0</v>
      </c>
    </row>
    <row r="535" spans="1:11" ht="27" thickBot="1">
      <c r="A535" s="29" t="s">
        <v>32</v>
      </c>
      <c r="B535" s="191">
        <f t="shared" ref="B535:G535" si="115">SUM(B524:B534)</f>
        <v>0</v>
      </c>
      <c r="C535" s="191">
        <f t="shared" si="115"/>
        <v>0</v>
      </c>
      <c r="D535" s="191">
        <f t="shared" si="115"/>
        <v>0</v>
      </c>
      <c r="E535" s="191">
        <f t="shared" si="115"/>
        <v>0</v>
      </c>
      <c r="F535" s="191">
        <f t="shared" si="115"/>
        <v>0</v>
      </c>
      <c r="G535" s="191">
        <f t="shared" si="115"/>
        <v>0</v>
      </c>
      <c r="H535" s="191" t="e">
        <f>+K535/G535</f>
        <v>#DIV/0!</v>
      </c>
      <c r="I535" s="191">
        <f>SUM(I524:I534)</f>
        <v>0</v>
      </c>
      <c r="J535" s="192">
        <f>SUM(J524:J534)</f>
        <v>0</v>
      </c>
      <c r="K535" s="192">
        <f>SUM(K524:K534)</f>
        <v>0</v>
      </c>
    </row>
    <row r="543" spans="1:11">
      <c r="A543" s="126"/>
      <c r="B543" s="126"/>
      <c r="C543" s="126"/>
      <c r="D543" s="126"/>
      <c r="E543" s="126"/>
      <c r="F543" s="126"/>
      <c r="G543" s="126"/>
      <c r="H543" s="126"/>
      <c r="I543" s="126"/>
      <c r="J543" s="126"/>
      <c r="K543" s="126"/>
    </row>
    <row r="544" spans="1:11" ht="23.4">
      <c r="A544" s="1349" t="s">
        <v>371</v>
      </c>
      <c r="B544" s="1349"/>
      <c r="C544" s="1349"/>
      <c r="D544" s="1349"/>
      <c r="E544" s="1349"/>
      <c r="F544" s="1349"/>
      <c r="G544" s="1349"/>
      <c r="H544" s="1349"/>
      <c r="I544" s="1349"/>
      <c r="J544" s="126"/>
      <c r="K544" s="126"/>
    </row>
    <row r="545" spans="1:11" ht="23.4">
      <c r="A545" s="1350" t="s">
        <v>219</v>
      </c>
      <c r="B545" s="1350"/>
      <c r="C545" s="1350"/>
      <c r="D545" s="1350"/>
      <c r="E545" s="1350"/>
      <c r="F545" s="1350"/>
      <c r="G545" s="1350"/>
      <c r="H545" s="1350"/>
      <c r="I545" s="1350"/>
      <c r="J545" s="126"/>
      <c r="K545" s="126"/>
    </row>
    <row r="546" spans="1:11" ht="23.4">
      <c r="A546" s="1350" t="s">
        <v>104</v>
      </c>
      <c r="B546" s="1350"/>
      <c r="C546" s="1350"/>
      <c r="D546" s="1350"/>
      <c r="E546" s="1350"/>
      <c r="F546" s="1350"/>
      <c r="G546" s="1350"/>
      <c r="H546" s="1350"/>
      <c r="I546" s="1350"/>
      <c r="J546" s="126"/>
      <c r="K546" s="126"/>
    </row>
    <row r="547" spans="1:11" ht="23.25" customHeight="1">
      <c r="A547" s="1364" t="s">
        <v>246</v>
      </c>
      <c r="B547" s="110"/>
      <c r="C547" s="1361" t="s">
        <v>50</v>
      </c>
      <c r="D547" s="1362"/>
      <c r="E547" s="1362"/>
      <c r="F547" s="1362"/>
      <c r="G547" s="1362"/>
      <c r="H547" s="1363"/>
      <c r="I547" s="110"/>
      <c r="J547" s="111"/>
      <c r="K547" s="111"/>
    </row>
    <row r="548" spans="1:11" ht="23.25" customHeight="1">
      <c r="A548" s="1365"/>
      <c r="B548" s="112" t="s">
        <v>2</v>
      </c>
      <c r="C548" s="113" t="s">
        <v>5</v>
      </c>
      <c r="D548" s="114" t="s">
        <v>6</v>
      </c>
      <c r="E548" s="114" t="s">
        <v>7</v>
      </c>
      <c r="F548" s="114" t="s">
        <v>8</v>
      </c>
      <c r="G548" s="114" t="s">
        <v>9</v>
      </c>
      <c r="H548" s="114" t="s">
        <v>10</v>
      </c>
      <c r="I548" s="115" t="s">
        <v>11</v>
      </c>
      <c r="J548" s="164" t="s">
        <v>202</v>
      </c>
      <c r="K548" s="116" t="s">
        <v>204</v>
      </c>
    </row>
    <row r="549" spans="1:11" ht="23.25" customHeight="1">
      <c r="A549" s="1365"/>
      <c r="B549" s="112" t="s">
        <v>4</v>
      </c>
      <c r="C549" s="112" t="s">
        <v>13</v>
      </c>
      <c r="D549" s="115" t="s">
        <v>51</v>
      </c>
      <c r="E549" s="115" t="s">
        <v>15</v>
      </c>
      <c r="F549" s="115" t="s">
        <v>16</v>
      </c>
      <c r="G549" s="115" t="s">
        <v>17</v>
      </c>
      <c r="H549" s="115" t="s">
        <v>18</v>
      </c>
      <c r="I549" s="115" t="s">
        <v>19</v>
      </c>
      <c r="J549" s="117" t="s">
        <v>203</v>
      </c>
      <c r="K549" s="118"/>
    </row>
    <row r="550" spans="1:11" ht="23.25" customHeight="1">
      <c r="A550" s="1366"/>
      <c r="B550" s="119" t="s">
        <v>12</v>
      </c>
      <c r="C550" s="119" t="s">
        <v>12</v>
      </c>
      <c r="D550" s="120" t="s">
        <v>12</v>
      </c>
      <c r="E550" s="120" t="s">
        <v>12</v>
      </c>
      <c r="F550" s="120" t="s">
        <v>12</v>
      </c>
      <c r="G550" s="120" t="s">
        <v>12</v>
      </c>
      <c r="H550" s="120" t="s">
        <v>20</v>
      </c>
      <c r="I550" s="120" t="s">
        <v>12</v>
      </c>
      <c r="J550" s="121"/>
      <c r="K550" s="121"/>
    </row>
    <row r="551" spans="1:11" ht="23.4">
      <c r="A551" s="122" t="s">
        <v>52</v>
      </c>
      <c r="B551" s="119">
        <f>+B16</f>
        <v>0</v>
      </c>
      <c r="C551" s="119">
        <f t="shared" ref="C551:J551" si="116">+C16</f>
        <v>0</v>
      </c>
      <c r="D551" s="119">
        <f t="shared" si="116"/>
        <v>0</v>
      </c>
      <c r="E551" s="119">
        <f t="shared" si="116"/>
        <v>0</v>
      </c>
      <c r="F551" s="119">
        <f t="shared" si="116"/>
        <v>0</v>
      </c>
      <c r="G551" s="119">
        <f t="shared" si="116"/>
        <v>0</v>
      </c>
      <c r="H551" s="119">
        <f t="shared" si="116"/>
        <v>0</v>
      </c>
      <c r="I551" s="119">
        <f t="shared" si="116"/>
        <v>0</v>
      </c>
      <c r="J551" s="119">
        <f t="shared" si="116"/>
        <v>0</v>
      </c>
      <c r="K551" s="119">
        <f>+H551*G551</f>
        <v>0</v>
      </c>
    </row>
    <row r="552" spans="1:11" ht="23.4">
      <c r="A552" s="122" t="s">
        <v>53</v>
      </c>
      <c r="B552" s="119">
        <f>+B44</f>
        <v>0</v>
      </c>
      <c r="C552" s="119">
        <f t="shared" ref="C552:J552" si="117">+C44</f>
        <v>0</v>
      </c>
      <c r="D552" s="119">
        <f t="shared" si="117"/>
        <v>0</v>
      </c>
      <c r="E552" s="119">
        <f t="shared" si="117"/>
        <v>0</v>
      </c>
      <c r="F552" s="119">
        <f t="shared" si="117"/>
        <v>0</v>
      </c>
      <c r="G552" s="119">
        <f t="shared" si="117"/>
        <v>0</v>
      </c>
      <c r="H552" s="119">
        <f t="shared" si="117"/>
        <v>0</v>
      </c>
      <c r="I552" s="119">
        <f t="shared" si="117"/>
        <v>0</v>
      </c>
      <c r="J552" s="119">
        <f t="shared" si="117"/>
        <v>0</v>
      </c>
      <c r="K552" s="119">
        <f>+H552*G552</f>
        <v>0</v>
      </c>
    </row>
    <row r="553" spans="1:11" ht="23.4">
      <c r="A553" s="122" t="s">
        <v>54</v>
      </c>
      <c r="B553" s="119">
        <f>+B69</f>
        <v>0</v>
      </c>
      <c r="C553" s="119">
        <f t="shared" ref="C553:J553" si="118">+C69</f>
        <v>0</v>
      </c>
      <c r="D553" s="119">
        <f t="shared" si="118"/>
        <v>0</v>
      </c>
      <c r="E553" s="119">
        <f t="shared" si="118"/>
        <v>0</v>
      </c>
      <c r="F553" s="119">
        <f t="shared" si="118"/>
        <v>0</v>
      </c>
      <c r="G553" s="119">
        <f t="shared" si="118"/>
        <v>0</v>
      </c>
      <c r="H553" s="119">
        <f t="shared" si="118"/>
        <v>0</v>
      </c>
      <c r="I553" s="119">
        <f t="shared" si="118"/>
        <v>0</v>
      </c>
      <c r="J553" s="119">
        <f t="shared" si="118"/>
        <v>0</v>
      </c>
      <c r="K553" s="119">
        <f t="shared" ref="K553:K558" si="119">+H553*G553</f>
        <v>0</v>
      </c>
    </row>
    <row r="554" spans="1:11" ht="23.4">
      <c r="A554" s="122" t="s">
        <v>55</v>
      </c>
      <c r="B554" s="119">
        <f>+B92</f>
        <v>0</v>
      </c>
      <c r="C554" s="119">
        <f t="shared" ref="C554:J554" si="120">+C92</f>
        <v>0</v>
      </c>
      <c r="D554" s="119">
        <f t="shared" si="120"/>
        <v>0</v>
      </c>
      <c r="E554" s="119">
        <f t="shared" si="120"/>
        <v>0</v>
      </c>
      <c r="F554" s="119">
        <f t="shared" si="120"/>
        <v>0</v>
      </c>
      <c r="G554" s="119">
        <f t="shared" si="120"/>
        <v>0</v>
      </c>
      <c r="H554" s="119">
        <f t="shared" si="120"/>
        <v>170</v>
      </c>
      <c r="I554" s="119">
        <f t="shared" si="120"/>
        <v>0</v>
      </c>
      <c r="J554" s="119">
        <f t="shared" si="120"/>
        <v>0</v>
      </c>
      <c r="K554" s="119">
        <f t="shared" si="119"/>
        <v>0</v>
      </c>
    </row>
    <row r="555" spans="1:11" ht="23.4">
      <c r="A555" s="122" t="s">
        <v>56</v>
      </c>
      <c r="B555" s="119">
        <f>+B118</f>
        <v>0</v>
      </c>
      <c r="C555" s="119">
        <f t="shared" ref="C555:J555" si="121">+C118</f>
        <v>0</v>
      </c>
      <c r="D555" s="119">
        <f t="shared" si="121"/>
        <v>0</v>
      </c>
      <c r="E555" s="119">
        <f t="shared" si="121"/>
        <v>0</v>
      </c>
      <c r="F555" s="119">
        <f t="shared" si="121"/>
        <v>0</v>
      </c>
      <c r="G555" s="119">
        <f t="shared" si="121"/>
        <v>0</v>
      </c>
      <c r="H555" s="119">
        <f t="shared" si="121"/>
        <v>0</v>
      </c>
      <c r="I555" s="119">
        <f t="shared" si="121"/>
        <v>0</v>
      </c>
      <c r="J555" s="119">
        <f t="shared" si="121"/>
        <v>0</v>
      </c>
      <c r="K555" s="119">
        <f t="shared" si="119"/>
        <v>0</v>
      </c>
    </row>
    <row r="556" spans="1:11" ht="23.4">
      <c r="A556" s="122" t="s">
        <v>57</v>
      </c>
      <c r="B556" s="119">
        <f>+B144</f>
        <v>0</v>
      </c>
      <c r="C556" s="119">
        <f t="shared" ref="C556:J556" si="122">+C144</f>
        <v>0</v>
      </c>
      <c r="D556" s="119">
        <f t="shared" si="122"/>
        <v>0</v>
      </c>
      <c r="E556" s="119">
        <f t="shared" si="122"/>
        <v>0</v>
      </c>
      <c r="F556" s="119">
        <f t="shared" si="122"/>
        <v>0</v>
      </c>
      <c r="G556" s="119">
        <f t="shared" si="122"/>
        <v>0</v>
      </c>
      <c r="H556" s="119">
        <f t="shared" si="122"/>
        <v>0</v>
      </c>
      <c r="I556" s="119">
        <f t="shared" si="122"/>
        <v>0</v>
      </c>
      <c r="J556" s="119">
        <f t="shared" si="122"/>
        <v>0</v>
      </c>
      <c r="K556" s="119">
        <f t="shared" si="119"/>
        <v>0</v>
      </c>
    </row>
    <row r="557" spans="1:11" ht="23.4">
      <c r="A557" s="122" t="s">
        <v>58</v>
      </c>
      <c r="B557" s="119">
        <f>+B170</f>
        <v>0</v>
      </c>
      <c r="C557" s="119">
        <f t="shared" ref="C557:J557" si="123">+C170</f>
        <v>0</v>
      </c>
      <c r="D557" s="119">
        <f t="shared" si="123"/>
        <v>0</v>
      </c>
      <c r="E557" s="119">
        <f t="shared" si="123"/>
        <v>0</v>
      </c>
      <c r="F557" s="119">
        <f t="shared" si="123"/>
        <v>0</v>
      </c>
      <c r="G557" s="119">
        <f t="shared" si="123"/>
        <v>0</v>
      </c>
      <c r="H557" s="119">
        <f t="shared" si="123"/>
        <v>0</v>
      </c>
      <c r="I557" s="119">
        <f t="shared" si="123"/>
        <v>0</v>
      </c>
      <c r="J557" s="119">
        <f t="shared" si="123"/>
        <v>0</v>
      </c>
      <c r="K557" s="119">
        <f t="shared" si="119"/>
        <v>0</v>
      </c>
    </row>
    <row r="558" spans="1:11" ht="23.4">
      <c r="A558" s="122" t="s">
        <v>59</v>
      </c>
      <c r="B558" s="124">
        <f>+B194</f>
        <v>0</v>
      </c>
      <c r="C558" s="124">
        <f t="shared" ref="C558:J558" si="124">+C194</f>
        <v>0</v>
      </c>
      <c r="D558" s="124">
        <f t="shared" si="124"/>
        <v>0</v>
      </c>
      <c r="E558" s="124">
        <f t="shared" si="124"/>
        <v>0</v>
      </c>
      <c r="F558" s="124">
        <f t="shared" si="124"/>
        <v>0</v>
      </c>
      <c r="G558" s="124">
        <f t="shared" si="124"/>
        <v>0</v>
      </c>
      <c r="H558" s="124">
        <f t="shared" si="124"/>
        <v>0</v>
      </c>
      <c r="I558" s="124">
        <f t="shared" si="124"/>
        <v>0</v>
      </c>
      <c r="J558" s="124">
        <f t="shared" si="124"/>
        <v>0</v>
      </c>
      <c r="K558" s="119">
        <f t="shared" si="119"/>
        <v>0</v>
      </c>
    </row>
    <row r="559" spans="1:11" ht="23.4">
      <c r="A559" s="122" t="s">
        <v>60</v>
      </c>
      <c r="B559" s="110">
        <f>+B219</f>
        <v>0</v>
      </c>
      <c r="C559" s="110">
        <f t="shared" ref="C559:K559" si="125">+C219</f>
        <v>0</v>
      </c>
      <c r="D559" s="110">
        <f t="shared" si="125"/>
        <v>0</v>
      </c>
      <c r="E559" s="110">
        <f t="shared" si="125"/>
        <v>0</v>
      </c>
      <c r="F559" s="110">
        <f t="shared" si="125"/>
        <v>0</v>
      </c>
      <c r="G559" s="110">
        <f t="shared" si="125"/>
        <v>0</v>
      </c>
      <c r="H559" s="110">
        <f t="shared" si="125"/>
        <v>0</v>
      </c>
      <c r="I559" s="110">
        <f t="shared" si="125"/>
        <v>0</v>
      </c>
      <c r="J559" s="110">
        <f t="shared" si="125"/>
        <v>0</v>
      </c>
      <c r="K559" s="110">
        <f t="shared" si="125"/>
        <v>0</v>
      </c>
    </row>
    <row r="560" spans="1:11" ht="23.4">
      <c r="A560" s="122" t="s">
        <v>61</v>
      </c>
      <c r="B560" s="110">
        <f>+B241</f>
        <v>0</v>
      </c>
      <c r="C560" s="110">
        <f t="shared" ref="C560:K560" si="126">+C241</f>
        <v>0</v>
      </c>
      <c r="D560" s="110">
        <f t="shared" si="126"/>
        <v>0</v>
      </c>
      <c r="E560" s="110">
        <f t="shared" si="126"/>
        <v>0</v>
      </c>
      <c r="F560" s="110">
        <f t="shared" si="126"/>
        <v>0</v>
      </c>
      <c r="G560" s="110">
        <f t="shared" si="126"/>
        <v>0</v>
      </c>
      <c r="H560" s="110">
        <f t="shared" si="126"/>
        <v>0</v>
      </c>
      <c r="I560" s="110">
        <f t="shared" si="126"/>
        <v>0</v>
      </c>
      <c r="J560" s="110">
        <f t="shared" si="126"/>
        <v>0</v>
      </c>
      <c r="K560" s="110">
        <f t="shared" si="126"/>
        <v>0</v>
      </c>
    </row>
    <row r="561" spans="1:11" ht="23.4">
      <c r="A561" s="122" t="s">
        <v>62</v>
      </c>
      <c r="B561" s="110">
        <f>+B266</f>
        <v>0</v>
      </c>
      <c r="C561" s="110">
        <f t="shared" ref="C561:K561" si="127">+C266</f>
        <v>0</v>
      </c>
      <c r="D561" s="110">
        <f t="shared" si="127"/>
        <v>0</v>
      </c>
      <c r="E561" s="110">
        <f t="shared" si="127"/>
        <v>0</v>
      </c>
      <c r="F561" s="110">
        <f t="shared" si="127"/>
        <v>0</v>
      </c>
      <c r="G561" s="110">
        <f t="shared" si="127"/>
        <v>0</v>
      </c>
      <c r="H561" s="110">
        <f t="shared" si="127"/>
        <v>0</v>
      </c>
      <c r="I561" s="110">
        <f t="shared" si="127"/>
        <v>0</v>
      </c>
      <c r="J561" s="110">
        <f t="shared" si="127"/>
        <v>0</v>
      </c>
      <c r="K561" s="110">
        <f t="shared" si="127"/>
        <v>0</v>
      </c>
    </row>
    <row r="562" spans="1:11" ht="27" thickBot="1">
      <c r="A562" s="125" t="s">
        <v>32</v>
      </c>
      <c r="B562" s="191">
        <f t="shared" ref="B562:G562" si="128">SUM(B551:B561)</f>
        <v>0</v>
      </c>
      <c r="C562" s="191">
        <f t="shared" si="128"/>
        <v>0</v>
      </c>
      <c r="D562" s="191">
        <f t="shared" si="128"/>
        <v>0</v>
      </c>
      <c r="E562" s="191">
        <f t="shared" si="128"/>
        <v>0</v>
      </c>
      <c r="F562" s="191">
        <f t="shared" si="128"/>
        <v>0</v>
      </c>
      <c r="G562" s="191">
        <f t="shared" si="128"/>
        <v>0</v>
      </c>
      <c r="H562" s="191" t="e">
        <f>+K562/G562</f>
        <v>#DIV/0!</v>
      </c>
      <c r="I562" s="191">
        <f>SUM(I551:I561)</f>
        <v>0</v>
      </c>
      <c r="J562" s="192">
        <f>SUM(J551:J561)</f>
        <v>0</v>
      </c>
      <c r="K562" s="192">
        <f>SUM(K551:K561)</f>
        <v>0</v>
      </c>
    </row>
    <row r="571" spans="1:11" ht="23.4">
      <c r="A571" s="1326" t="s">
        <v>371</v>
      </c>
      <c r="B571" s="1326"/>
      <c r="C571" s="1326"/>
      <c r="D571" s="1326"/>
      <c r="E571" s="1326"/>
      <c r="F571" s="1326"/>
      <c r="G571" s="1326"/>
      <c r="H571" s="1326"/>
      <c r="I571" s="1326"/>
      <c r="J571" s="69"/>
      <c r="K571" s="69"/>
    </row>
    <row r="572" spans="1:11" ht="23.4">
      <c r="A572" s="1325" t="s">
        <v>277</v>
      </c>
      <c r="B572" s="1325"/>
      <c r="C572" s="1325"/>
      <c r="D572" s="1325"/>
      <c r="E572" s="1325"/>
      <c r="F572" s="1325"/>
      <c r="G572" s="1325"/>
      <c r="H572" s="1325"/>
      <c r="I572" s="1325"/>
      <c r="J572" s="69"/>
      <c r="K572" s="69"/>
    </row>
    <row r="573" spans="1:11" ht="23.4">
      <c r="A573" s="1325" t="s">
        <v>104</v>
      </c>
      <c r="B573" s="1325"/>
      <c r="C573" s="1325"/>
      <c r="D573" s="1325"/>
      <c r="E573" s="1325"/>
      <c r="F573" s="1325"/>
      <c r="G573" s="1325"/>
      <c r="H573" s="1325"/>
      <c r="I573" s="1325"/>
      <c r="J573" s="69"/>
      <c r="K573" s="69"/>
    </row>
    <row r="574" spans="1:11" ht="23.25" customHeight="1">
      <c r="A574" s="1372" t="s">
        <v>281</v>
      </c>
      <c r="B574" s="22"/>
      <c r="C574" s="1330" t="s">
        <v>50</v>
      </c>
      <c r="D574" s="1331"/>
      <c r="E574" s="1331"/>
      <c r="F574" s="1331"/>
      <c r="G574" s="1331"/>
      <c r="H574" s="1332"/>
      <c r="I574" s="22"/>
      <c r="J574" s="68"/>
      <c r="K574" s="68"/>
    </row>
    <row r="575" spans="1:11" ht="23.25" customHeight="1">
      <c r="A575" s="1373"/>
      <c r="B575" s="23" t="s">
        <v>2</v>
      </c>
      <c r="C575" s="24" t="s">
        <v>5</v>
      </c>
      <c r="D575" s="25" t="s">
        <v>6</v>
      </c>
      <c r="E575" s="25" t="s">
        <v>7</v>
      </c>
      <c r="F575" s="25" t="s">
        <v>8</v>
      </c>
      <c r="G575" s="25" t="s">
        <v>9</v>
      </c>
      <c r="H575" s="25" t="s">
        <v>10</v>
      </c>
      <c r="I575" s="26" t="s">
        <v>11</v>
      </c>
      <c r="J575" s="74" t="s">
        <v>202</v>
      </c>
      <c r="K575" s="70" t="s">
        <v>204</v>
      </c>
    </row>
    <row r="576" spans="1:11" ht="23.25" customHeight="1">
      <c r="A576" s="1373"/>
      <c r="B576" s="23" t="s">
        <v>4</v>
      </c>
      <c r="C576" s="23" t="s">
        <v>13</v>
      </c>
      <c r="D576" s="26" t="s">
        <v>51</v>
      </c>
      <c r="E576" s="26" t="s">
        <v>15</v>
      </c>
      <c r="F576" s="26" t="s">
        <v>16</v>
      </c>
      <c r="G576" s="26" t="s">
        <v>17</v>
      </c>
      <c r="H576" s="26" t="s">
        <v>18</v>
      </c>
      <c r="I576" s="26" t="s">
        <v>19</v>
      </c>
      <c r="J576" s="71" t="s">
        <v>203</v>
      </c>
      <c r="K576" s="77"/>
    </row>
    <row r="577" spans="1:11" ht="23.25" customHeight="1">
      <c r="A577" s="1374"/>
      <c r="B577" s="27" t="s">
        <v>12</v>
      </c>
      <c r="C577" s="27" t="s">
        <v>12</v>
      </c>
      <c r="D577" s="28" t="s">
        <v>12</v>
      </c>
      <c r="E577" s="28" t="s">
        <v>12</v>
      </c>
      <c r="F577" s="28" t="s">
        <v>12</v>
      </c>
      <c r="G577" s="28" t="s">
        <v>12</v>
      </c>
      <c r="H577" s="28" t="s">
        <v>20</v>
      </c>
      <c r="I577" s="28" t="s">
        <v>12</v>
      </c>
      <c r="J577" s="72"/>
      <c r="K577" s="72"/>
    </row>
    <row r="578" spans="1:11" ht="23.4">
      <c r="A578" s="59" t="s">
        <v>52</v>
      </c>
      <c r="B578" s="27">
        <f>+B21</f>
        <v>0</v>
      </c>
      <c r="C578" s="27">
        <f t="shared" ref="C578:J578" si="129">+C21</f>
        <v>0</v>
      </c>
      <c r="D578" s="27">
        <f t="shared" si="129"/>
        <v>0</v>
      </c>
      <c r="E578" s="27">
        <f t="shared" si="129"/>
        <v>0</v>
      </c>
      <c r="F578" s="27">
        <f t="shared" si="129"/>
        <v>0</v>
      </c>
      <c r="G578" s="27">
        <f t="shared" si="129"/>
        <v>0</v>
      </c>
      <c r="H578" s="27">
        <f t="shared" si="129"/>
        <v>0</v>
      </c>
      <c r="I578" s="27">
        <f t="shared" si="129"/>
        <v>0</v>
      </c>
      <c r="J578" s="27">
        <f t="shared" si="129"/>
        <v>0</v>
      </c>
      <c r="K578" s="38">
        <f>+H578*G578</f>
        <v>0</v>
      </c>
    </row>
    <row r="579" spans="1:11" ht="23.4">
      <c r="A579" s="59" t="s">
        <v>53</v>
      </c>
      <c r="B579" s="27">
        <f>+B47</f>
        <v>0</v>
      </c>
      <c r="C579" s="27">
        <f t="shared" ref="C579:J579" si="130">+C47</f>
        <v>0</v>
      </c>
      <c r="D579" s="27">
        <f t="shared" si="130"/>
        <v>0</v>
      </c>
      <c r="E579" s="27">
        <f t="shared" si="130"/>
        <v>0</v>
      </c>
      <c r="F579" s="27">
        <f t="shared" si="130"/>
        <v>0</v>
      </c>
      <c r="G579" s="27">
        <f t="shared" si="130"/>
        <v>0</v>
      </c>
      <c r="H579" s="27">
        <f t="shared" si="130"/>
        <v>0</v>
      </c>
      <c r="I579" s="27">
        <f t="shared" si="130"/>
        <v>0</v>
      </c>
      <c r="J579" s="27">
        <f t="shared" si="130"/>
        <v>0</v>
      </c>
      <c r="K579" s="38">
        <f t="shared" ref="K579:K588" si="131">+H579*G579</f>
        <v>0</v>
      </c>
    </row>
    <row r="580" spans="1:11" ht="23.4">
      <c r="A580" s="59" t="s">
        <v>54</v>
      </c>
      <c r="B580" s="27">
        <f>+B73</f>
        <v>0</v>
      </c>
      <c r="C580" s="27">
        <f t="shared" ref="C580:J580" si="132">+C73</f>
        <v>0</v>
      </c>
      <c r="D580" s="27">
        <f t="shared" si="132"/>
        <v>0</v>
      </c>
      <c r="E580" s="27">
        <f t="shared" si="132"/>
        <v>0</v>
      </c>
      <c r="F580" s="27">
        <f t="shared" si="132"/>
        <v>0</v>
      </c>
      <c r="G580" s="27">
        <f t="shared" si="132"/>
        <v>0</v>
      </c>
      <c r="H580" s="27">
        <f t="shared" si="132"/>
        <v>0</v>
      </c>
      <c r="I580" s="27">
        <f t="shared" si="132"/>
        <v>0</v>
      </c>
      <c r="J580" s="27">
        <f t="shared" si="132"/>
        <v>0</v>
      </c>
      <c r="K580" s="38">
        <f t="shared" si="131"/>
        <v>0</v>
      </c>
    </row>
    <row r="581" spans="1:11" ht="23.4">
      <c r="A581" s="59" t="s">
        <v>55</v>
      </c>
      <c r="B581" s="27">
        <f>+B96</f>
        <v>0</v>
      </c>
      <c r="C581" s="27">
        <f t="shared" ref="C581:J581" si="133">+C96</f>
        <v>0</v>
      </c>
      <c r="D581" s="27">
        <f t="shared" si="133"/>
        <v>0</v>
      </c>
      <c r="E581" s="27">
        <f t="shared" si="133"/>
        <v>0</v>
      </c>
      <c r="F581" s="27">
        <f t="shared" si="133"/>
        <v>0</v>
      </c>
      <c r="G581" s="27">
        <f t="shared" si="133"/>
        <v>0</v>
      </c>
      <c r="H581" s="27">
        <f t="shared" si="133"/>
        <v>0</v>
      </c>
      <c r="I581" s="27">
        <f t="shared" si="133"/>
        <v>0</v>
      </c>
      <c r="J581" s="27">
        <f t="shared" si="133"/>
        <v>0</v>
      </c>
      <c r="K581" s="38">
        <f t="shared" si="131"/>
        <v>0</v>
      </c>
    </row>
    <row r="582" spans="1:11" ht="23.4">
      <c r="A582" s="59" t="s">
        <v>56</v>
      </c>
      <c r="B582" s="27">
        <f>+B122</f>
        <v>0</v>
      </c>
      <c r="C582" s="27">
        <f t="shared" ref="C582:J582" si="134">+C122</f>
        <v>0</v>
      </c>
      <c r="D582" s="27">
        <f t="shared" si="134"/>
        <v>0</v>
      </c>
      <c r="E582" s="27">
        <f t="shared" si="134"/>
        <v>0</v>
      </c>
      <c r="F582" s="27">
        <f t="shared" si="134"/>
        <v>0</v>
      </c>
      <c r="G582" s="27">
        <f t="shared" si="134"/>
        <v>0</v>
      </c>
      <c r="H582" s="27">
        <f t="shared" si="134"/>
        <v>0</v>
      </c>
      <c r="I582" s="27">
        <f t="shared" si="134"/>
        <v>0</v>
      </c>
      <c r="J582" s="27">
        <f t="shared" si="134"/>
        <v>0</v>
      </c>
      <c r="K582" s="38">
        <f t="shared" si="131"/>
        <v>0</v>
      </c>
    </row>
    <row r="583" spans="1:11" ht="23.4">
      <c r="A583" s="59" t="s">
        <v>57</v>
      </c>
      <c r="B583" s="27">
        <f>+B148</f>
        <v>0</v>
      </c>
      <c r="C583" s="27">
        <f t="shared" ref="C583:J583" si="135">+C148</f>
        <v>0</v>
      </c>
      <c r="D583" s="27">
        <f t="shared" si="135"/>
        <v>0</v>
      </c>
      <c r="E583" s="27">
        <f t="shared" si="135"/>
        <v>0</v>
      </c>
      <c r="F583" s="27">
        <f t="shared" si="135"/>
        <v>0</v>
      </c>
      <c r="G583" s="27">
        <f t="shared" si="135"/>
        <v>0</v>
      </c>
      <c r="H583" s="27">
        <f t="shared" si="135"/>
        <v>0</v>
      </c>
      <c r="I583" s="27">
        <f t="shared" si="135"/>
        <v>0</v>
      </c>
      <c r="J583" s="27">
        <f t="shared" si="135"/>
        <v>0</v>
      </c>
      <c r="K583" s="38">
        <f t="shared" si="131"/>
        <v>0</v>
      </c>
    </row>
    <row r="584" spans="1:11" ht="23.4">
      <c r="A584" s="59" t="s">
        <v>58</v>
      </c>
      <c r="B584" s="27">
        <f>+B174</f>
        <v>0</v>
      </c>
      <c r="C584" s="27">
        <f t="shared" ref="C584:J584" si="136">+C174</f>
        <v>0</v>
      </c>
      <c r="D584" s="27">
        <f t="shared" si="136"/>
        <v>0</v>
      </c>
      <c r="E584" s="27">
        <f t="shared" si="136"/>
        <v>0</v>
      </c>
      <c r="F584" s="27">
        <f t="shared" si="136"/>
        <v>0</v>
      </c>
      <c r="G584" s="27">
        <f t="shared" si="136"/>
        <v>0</v>
      </c>
      <c r="H584" s="27">
        <f t="shared" si="136"/>
        <v>0</v>
      </c>
      <c r="I584" s="27">
        <f t="shared" si="136"/>
        <v>0</v>
      </c>
      <c r="J584" s="27">
        <f t="shared" si="136"/>
        <v>0</v>
      </c>
      <c r="K584" s="38">
        <f t="shared" si="131"/>
        <v>0</v>
      </c>
    </row>
    <row r="585" spans="1:11" ht="23.4">
      <c r="A585" s="59" t="s">
        <v>59</v>
      </c>
      <c r="B585" s="20">
        <f>+B198</f>
        <v>0</v>
      </c>
      <c r="C585" s="20">
        <f t="shared" ref="C585:J585" si="137">+C198</f>
        <v>0</v>
      </c>
      <c r="D585" s="20">
        <f t="shared" si="137"/>
        <v>0</v>
      </c>
      <c r="E585" s="20">
        <f t="shared" si="137"/>
        <v>0</v>
      </c>
      <c r="F585" s="20">
        <f t="shared" si="137"/>
        <v>0</v>
      </c>
      <c r="G585" s="20">
        <f t="shared" si="137"/>
        <v>0</v>
      </c>
      <c r="H585" s="20">
        <f t="shared" si="137"/>
        <v>0</v>
      </c>
      <c r="I585" s="20">
        <f t="shared" si="137"/>
        <v>0</v>
      </c>
      <c r="J585" s="20">
        <f t="shared" si="137"/>
        <v>0</v>
      </c>
      <c r="K585" s="38">
        <f t="shared" si="131"/>
        <v>0</v>
      </c>
    </row>
    <row r="586" spans="1:11" ht="23.4">
      <c r="A586" s="59" t="s">
        <v>60</v>
      </c>
      <c r="B586" s="22">
        <f>+B223</f>
        <v>0</v>
      </c>
      <c r="C586" s="22">
        <f t="shared" ref="C586:J586" si="138">+C223</f>
        <v>0</v>
      </c>
      <c r="D586" s="22">
        <f t="shared" si="138"/>
        <v>0</v>
      </c>
      <c r="E586" s="22">
        <f t="shared" si="138"/>
        <v>0</v>
      </c>
      <c r="F586" s="22">
        <f t="shared" si="138"/>
        <v>0</v>
      </c>
      <c r="G586" s="22">
        <f t="shared" si="138"/>
        <v>0</v>
      </c>
      <c r="H586" s="22">
        <f t="shared" si="138"/>
        <v>0</v>
      </c>
      <c r="I586" s="22">
        <f t="shared" si="138"/>
        <v>0</v>
      </c>
      <c r="J586" s="22">
        <f t="shared" si="138"/>
        <v>0</v>
      </c>
      <c r="K586" s="38">
        <f t="shared" si="131"/>
        <v>0</v>
      </c>
    </row>
    <row r="587" spans="1:11" ht="23.4">
      <c r="A587" s="59" t="s">
        <v>61</v>
      </c>
      <c r="B587" s="22">
        <f>+B245</f>
        <v>0</v>
      </c>
      <c r="C587" s="22">
        <f t="shared" ref="C587:J587" si="139">+C245</f>
        <v>0</v>
      </c>
      <c r="D587" s="22">
        <f t="shared" si="139"/>
        <v>0</v>
      </c>
      <c r="E587" s="22">
        <f t="shared" si="139"/>
        <v>0</v>
      </c>
      <c r="F587" s="22">
        <f t="shared" si="139"/>
        <v>0</v>
      </c>
      <c r="G587" s="22">
        <f t="shared" si="139"/>
        <v>0</v>
      </c>
      <c r="H587" s="22">
        <f t="shared" si="139"/>
        <v>0</v>
      </c>
      <c r="I587" s="22">
        <f t="shared" si="139"/>
        <v>0</v>
      </c>
      <c r="J587" s="22">
        <f t="shared" si="139"/>
        <v>0</v>
      </c>
      <c r="K587" s="38">
        <f t="shared" si="131"/>
        <v>0</v>
      </c>
    </row>
    <row r="588" spans="1:11" ht="23.4">
      <c r="A588" s="59" t="s">
        <v>62</v>
      </c>
      <c r="B588" s="22">
        <f>+B270</f>
        <v>0</v>
      </c>
      <c r="C588" s="22">
        <f t="shared" ref="C588:J588" si="140">+C270</f>
        <v>0</v>
      </c>
      <c r="D588" s="22">
        <f t="shared" si="140"/>
        <v>0</v>
      </c>
      <c r="E588" s="22">
        <f t="shared" si="140"/>
        <v>0</v>
      </c>
      <c r="F588" s="22">
        <f t="shared" si="140"/>
        <v>0</v>
      </c>
      <c r="G588" s="22">
        <f t="shared" si="140"/>
        <v>0</v>
      </c>
      <c r="H588" s="22">
        <f t="shared" si="140"/>
        <v>0</v>
      </c>
      <c r="I588" s="22">
        <f t="shared" si="140"/>
        <v>0</v>
      </c>
      <c r="J588" s="22">
        <f t="shared" si="140"/>
        <v>0</v>
      </c>
      <c r="K588" s="38">
        <f t="shared" si="131"/>
        <v>0</v>
      </c>
    </row>
    <row r="589" spans="1:11" ht="27" thickBot="1">
      <c r="A589" s="29" t="s">
        <v>32</v>
      </c>
      <c r="B589" s="191">
        <f t="shared" ref="B589:G589" si="141">SUM(B578:B588)</f>
        <v>0</v>
      </c>
      <c r="C589" s="191">
        <f t="shared" si="141"/>
        <v>0</v>
      </c>
      <c r="D589" s="191">
        <f t="shared" si="141"/>
        <v>0</v>
      </c>
      <c r="E589" s="191">
        <f t="shared" si="141"/>
        <v>0</v>
      </c>
      <c r="F589" s="191">
        <f t="shared" si="141"/>
        <v>0</v>
      </c>
      <c r="G589" s="191">
        <f t="shared" si="141"/>
        <v>0</v>
      </c>
      <c r="H589" s="191" t="e">
        <f>+K589/G589</f>
        <v>#DIV/0!</v>
      </c>
      <c r="I589" s="191">
        <f>SUM(I578:I588)</f>
        <v>0</v>
      </c>
      <c r="J589" s="192">
        <f>SUM(J578:J588)</f>
        <v>0</v>
      </c>
      <c r="K589" s="192">
        <f>SUM(K578:K588)</f>
        <v>0</v>
      </c>
    </row>
    <row r="596" spans="1:11" ht="23.4">
      <c r="A596" s="1326" t="s">
        <v>371</v>
      </c>
      <c r="B596" s="1326"/>
      <c r="C596" s="1326"/>
      <c r="D596" s="1326"/>
      <c r="E596" s="1326"/>
      <c r="F596" s="1326"/>
      <c r="G596" s="1326"/>
      <c r="H596" s="1326"/>
      <c r="I596" s="1326"/>
      <c r="J596" s="69"/>
      <c r="K596" s="69"/>
    </row>
    <row r="597" spans="1:11" ht="23.4">
      <c r="A597" s="1325" t="s">
        <v>294</v>
      </c>
      <c r="B597" s="1325"/>
      <c r="C597" s="1325"/>
      <c r="D597" s="1325"/>
      <c r="E597" s="1325"/>
      <c r="F597" s="1325"/>
      <c r="G597" s="1325"/>
      <c r="H597" s="1325"/>
      <c r="I597" s="1325"/>
      <c r="J597" s="69"/>
      <c r="K597" s="69"/>
    </row>
    <row r="598" spans="1:11" ht="23.4">
      <c r="A598" s="1325" t="s">
        <v>104</v>
      </c>
      <c r="B598" s="1325"/>
      <c r="C598" s="1325"/>
      <c r="D598" s="1325"/>
      <c r="E598" s="1325"/>
      <c r="F598" s="1325"/>
      <c r="G598" s="1325"/>
      <c r="H598" s="1325"/>
      <c r="I598" s="1325"/>
      <c r="J598" s="69"/>
      <c r="K598" s="69"/>
    </row>
    <row r="599" spans="1:11" ht="23.25" customHeight="1">
      <c r="A599" s="1327" t="s">
        <v>294</v>
      </c>
      <c r="B599" s="22"/>
      <c r="C599" s="1330" t="s">
        <v>50</v>
      </c>
      <c r="D599" s="1331"/>
      <c r="E599" s="1331"/>
      <c r="F599" s="1331"/>
      <c r="G599" s="1331"/>
      <c r="H599" s="1332"/>
      <c r="I599" s="22"/>
      <c r="J599" s="68"/>
      <c r="K599" s="68"/>
    </row>
    <row r="600" spans="1:11" ht="23.25" customHeight="1">
      <c r="A600" s="1328"/>
      <c r="B600" s="23" t="s">
        <v>2</v>
      </c>
      <c r="C600" s="24" t="s">
        <v>5</v>
      </c>
      <c r="D600" s="25" t="s">
        <v>6</v>
      </c>
      <c r="E600" s="25" t="s">
        <v>7</v>
      </c>
      <c r="F600" s="25" t="s">
        <v>8</v>
      </c>
      <c r="G600" s="25" t="s">
        <v>9</v>
      </c>
      <c r="H600" s="25" t="s">
        <v>10</v>
      </c>
      <c r="I600" s="26" t="s">
        <v>11</v>
      </c>
      <c r="J600" s="74" t="s">
        <v>202</v>
      </c>
      <c r="K600" s="70" t="s">
        <v>204</v>
      </c>
    </row>
    <row r="601" spans="1:11" ht="23.25" customHeight="1">
      <c r="A601" s="1328"/>
      <c r="B601" s="23" t="s">
        <v>4</v>
      </c>
      <c r="C601" s="23" t="s">
        <v>13</v>
      </c>
      <c r="D601" s="26" t="s">
        <v>51</v>
      </c>
      <c r="E601" s="26" t="s">
        <v>15</v>
      </c>
      <c r="F601" s="26" t="s">
        <v>16</v>
      </c>
      <c r="G601" s="26" t="s">
        <v>17</v>
      </c>
      <c r="H601" s="26" t="s">
        <v>18</v>
      </c>
      <c r="I601" s="26" t="s">
        <v>19</v>
      </c>
      <c r="J601" s="71" t="s">
        <v>203</v>
      </c>
      <c r="K601" s="77"/>
    </row>
    <row r="602" spans="1:11" ht="23.25" customHeight="1">
      <c r="A602" s="1329"/>
      <c r="B602" s="27" t="s">
        <v>12</v>
      </c>
      <c r="C602" s="27" t="s">
        <v>12</v>
      </c>
      <c r="D602" s="28" t="s">
        <v>12</v>
      </c>
      <c r="E602" s="28" t="s">
        <v>12</v>
      </c>
      <c r="F602" s="28" t="s">
        <v>12</v>
      </c>
      <c r="G602" s="28" t="s">
        <v>12</v>
      </c>
      <c r="H602" s="28" t="s">
        <v>20</v>
      </c>
      <c r="I602" s="28" t="s">
        <v>12</v>
      </c>
      <c r="J602" s="72"/>
      <c r="K602" s="72"/>
    </row>
    <row r="603" spans="1:11" ht="23.4">
      <c r="A603" s="59" t="s">
        <v>52</v>
      </c>
      <c r="B603" s="27">
        <f>+B22</f>
        <v>0</v>
      </c>
      <c r="C603" s="27">
        <f t="shared" ref="C603:K603" si="142">+C22</f>
        <v>0</v>
      </c>
      <c r="D603" s="27">
        <f t="shared" si="142"/>
        <v>0</v>
      </c>
      <c r="E603" s="27">
        <f t="shared" si="142"/>
        <v>0</v>
      </c>
      <c r="F603" s="27">
        <f t="shared" si="142"/>
        <v>0</v>
      </c>
      <c r="G603" s="27">
        <f t="shared" si="142"/>
        <v>0</v>
      </c>
      <c r="H603" s="27">
        <f t="shared" si="142"/>
        <v>0</v>
      </c>
      <c r="I603" s="27">
        <f t="shared" si="142"/>
        <v>0</v>
      </c>
      <c r="J603" s="27">
        <f t="shared" si="142"/>
        <v>0</v>
      </c>
      <c r="K603" s="27">
        <f t="shared" si="142"/>
        <v>0</v>
      </c>
    </row>
    <row r="604" spans="1:11" ht="23.4">
      <c r="A604" s="59" t="s">
        <v>53</v>
      </c>
      <c r="B604" s="27"/>
      <c r="C604" s="27"/>
      <c r="D604" s="27"/>
      <c r="E604" s="27"/>
      <c r="F604" s="27"/>
      <c r="G604" s="27"/>
      <c r="H604" s="27"/>
      <c r="I604" s="27"/>
      <c r="J604" s="27"/>
      <c r="K604" s="38"/>
    </row>
    <row r="605" spans="1:11" ht="23.4">
      <c r="A605" s="59" t="s">
        <v>54</v>
      </c>
      <c r="B605" s="27"/>
      <c r="C605" s="27"/>
      <c r="D605" s="27"/>
      <c r="E605" s="27"/>
      <c r="F605" s="27"/>
      <c r="G605" s="27"/>
      <c r="H605" s="27"/>
      <c r="I605" s="27"/>
      <c r="J605" s="27"/>
      <c r="K605" s="38"/>
    </row>
    <row r="606" spans="1:11" ht="23.4">
      <c r="A606" s="59" t="s">
        <v>55</v>
      </c>
      <c r="B606" s="27"/>
      <c r="C606" s="27"/>
      <c r="D606" s="27"/>
      <c r="E606" s="27"/>
      <c r="F606" s="27"/>
      <c r="G606" s="27"/>
      <c r="H606" s="27"/>
      <c r="I606" s="27"/>
      <c r="J606" s="27"/>
      <c r="K606" s="38"/>
    </row>
    <row r="607" spans="1:11" ht="23.4">
      <c r="A607" s="59" t="s">
        <v>56</v>
      </c>
      <c r="B607" s="27"/>
      <c r="C607" s="27"/>
      <c r="D607" s="27"/>
      <c r="E607" s="27"/>
      <c r="F607" s="27"/>
      <c r="G607" s="27"/>
      <c r="H607" s="27"/>
      <c r="I607" s="27"/>
      <c r="J607" s="27"/>
      <c r="K607" s="38"/>
    </row>
    <row r="608" spans="1:11" ht="23.4">
      <c r="A608" s="59" t="s">
        <v>57</v>
      </c>
      <c r="B608" s="27"/>
      <c r="C608" s="27"/>
      <c r="D608" s="27"/>
      <c r="E608" s="27"/>
      <c r="F608" s="27"/>
      <c r="G608" s="27"/>
      <c r="H608" s="27"/>
      <c r="I608" s="27"/>
      <c r="J608" s="27"/>
      <c r="K608" s="38"/>
    </row>
    <row r="609" spans="1:11" ht="23.4">
      <c r="A609" s="59" t="s">
        <v>58</v>
      </c>
      <c r="B609" s="27"/>
      <c r="C609" s="27"/>
      <c r="D609" s="27"/>
      <c r="E609" s="27"/>
      <c r="F609" s="27"/>
      <c r="G609" s="27"/>
      <c r="H609" s="27"/>
      <c r="I609" s="27"/>
      <c r="J609" s="27"/>
      <c r="K609" s="38"/>
    </row>
    <row r="610" spans="1:11" ht="23.4">
      <c r="A610" s="59" t="s">
        <v>59</v>
      </c>
      <c r="B610" s="20"/>
      <c r="C610" s="20"/>
      <c r="D610" s="20"/>
      <c r="E610" s="20"/>
      <c r="F610" s="20"/>
      <c r="G610" s="20"/>
      <c r="H610" s="20"/>
      <c r="I610" s="20"/>
      <c r="J610" s="20"/>
      <c r="K610" s="38"/>
    </row>
    <row r="611" spans="1:11" ht="23.4">
      <c r="A611" s="59" t="s">
        <v>60</v>
      </c>
      <c r="B611" s="22"/>
      <c r="C611" s="22"/>
      <c r="D611" s="22"/>
      <c r="E611" s="22"/>
      <c r="F611" s="22"/>
      <c r="G611" s="22"/>
      <c r="H611" s="22"/>
      <c r="I611" s="22"/>
      <c r="J611" s="22"/>
      <c r="K611" s="38"/>
    </row>
    <row r="612" spans="1:11" ht="23.4">
      <c r="A612" s="59" t="s">
        <v>61</v>
      </c>
      <c r="B612" s="22"/>
      <c r="C612" s="22"/>
      <c r="D612" s="22"/>
      <c r="E612" s="22"/>
      <c r="F612" s="22"/>
      <c r="G612" s="22"/>
      <c r="H612" s="22"/>
      <c r="I612" s="22"/>
      <c r="J612" s="22"/>
      <c r="K612" s="38"/>
    </row>
    <row r="613" spans="1:11" ht="23.4">
      <c r="A613" s="59" t="s">
        <v>62</v>
      </c>
      <c r="B613" s="22"/>
      <c r="C613" s="22"/>
      <c r="D613" s="22"/>
      <c r="E613" s="22"/>
      <c r="F613" s="22"/>
      <c r="G613" s="22"/>
      <c r="H613" s="22"/>
      <c r="I613" s="22"/>
      <c r="J613" s="22"/>
      <c r="K613" s="38"/>
    </row>
    <row r="614" spans="1:11" ht="27" thickBot="1">
      <c r="A614" s="29" t="s">
        <v>32</v>
      </c>
      <c r="B614" s="191">
        <f t="shared" ref="B614:G614" si="143">SUM(B603:B613)</f>
        <v>0</v>
      </c>
      <c r="C614" s="191">
        <f t="shared" si="143"/>
        <v>0</v>
      </c>
      <c r="D614" s="191">
        <f t="shared" si="143"/>
        <v>0</v>
      </c>
      <c r="E614" s="191">
        <f t="shared" si="143"/>
        <v>0</v>
      </c>
      <c r="F614" s="191">
        <f t="shared" si="143"/>
        <v>0</v>
      </c>
      <c r="G614" s="191">
        <f t="shared" si="143"/>
        <v>0</v>
      </c>
      <c r="H614" s="191" t="e">
        <f>+K614/G614</f>
        <v>#DIV/0!</v>
      </c>
      <c r="I614" s="191">
        <f>SUM(I603:I613)</f>
        <v>0</v>
      </c>
      <c r="J614" s="192">
        <f>SUM(J603:J613)</f>
        <v>0</v>
      </c>
      <c r="K614" s="192">
        <f>SUM(K603:K613)</f>
        <v>0</v>
      </c>
    </row>
    <row r="622" spans="1:11" ht="23.4">
      <c r="A622" s="1326" t="s">
        <v>371</v>
      </c>
      <c r="B622" s="1326"/>
      <c r="C622" s="1326"/>
      <c r="D622" s="1326"/>
      <c r="E622" s="1326"/>
      <c r="F622" s="1326"/>
      <c r="G622" s="1326"/>
      <c r="H622" s="1326"/>
      <c r="I622" s="1326"/>
      <c r="J622" s="69"/>
      <c r="K622" s="69"/>
    </row>
    <row r="623" spans="1:11" ht="23.4">
      <c r="A623" s="1325" t="s">
        <v>301</v>
      </c>
      <c r="B623" s="1325"/>
      <c r="C623" s="1325"/>
      <c r="D623" s="1325"/>
      <c r="E623" s="1325"/>
      <c r="F623" s="1325"/>
      <c r="G623" s="1325"/>
      <c r="H623" s="1325"/>
      <c r="I623" s="1325"/>
      <c r="J623" s="69"/>
      <c r="K623" s="69"/>
    </row>
    <row r="624" spans="1:11" ht="23.4">
      <c r="A624" s="1325" t="s">
        <v>104</v>
      </c>
      <c r="B624" s="1325"/>
      <c r="C624" s="1325"/>
      <c r="D624" s="1325"/>
      <c r="E624" s="1325"/>
      <c r="F624" s="1325"/>
      <c r="G624" s="1325"/>
      <c r="H624" s="1325"/>
      <c r="I624" s="1325"/>
      <c r="J624" s="69"/>
      <c r="K624" s="69"/>
    </row>
    <row r="625" spans="1:11" ht="23.25" customHeight="1">
      <c r="A625" s="1327" t="s">
        <v>301</v>
      </c>
      <c r="B625" s="22"/>
      <c r="C625" s="1330" t="s">
        <v>50</v>
      </c>
      <c r="D625" s="1331"/>
      <c r="E625" s="1331"/>
      <c r="F625" s="1331"/>
      <c r="G625" s="1331"/>
      <c r="H625" s="1332"/>
      <c r="I625" s="22"/>
      <c r="J625" s="68"/>
      <c r="K625" s="68"/>
    </row>
    <row r="626" spans="1:11" ht="23.25" customHeight="1">
      <c r="A626" s="1328"/>
      <c r="B626" s="23" t="s">
        <v>2</v>
      </c>
      <c r="C626" s="24" t="s">
        <v>5</v>
      </c>
      <c r="D626" s="25" t="s">
        <v>6</v>
      </c>
      <c r="E626" s="25" t="s">
        <v>7</v>
      </c>
      <c r="F626" s="25" t="s">
        <v>8</v>
      </c>
      <c r="G626" s="25" t="s">
        <v>9</v>
      </c>
      <c r="H626" s="25" t="s">
        <v>10</v>
      </c>
      <c r="I626" s="26" t="s">
        <v>11</v>
      </c>
      <c r="J626" s="74" t="s">
        <v>202</v>
      </c>
      <c r="K626" s="70" t="s">
        <v>204</v>
      </c>
    </row>
    <row r="627" spans="1:11" ht="23.25" customHeight="1">
      <c r="A627" s="1328"/>
      <c r="B627" s="23" t="s">
        <v>4</v>
      </c>
      <c r="C627" s="23" t="s">
        <v>13</v>
      </c>
      <c r="D627" s="26" t="s">
        <v>51</v>
      </c>
      <c r="E627" s="26" t="s">
        <v>15</v>
      </c>
      <c r="F627" s="26" t="s">
        <v>16</v>
      </c>
      <c r="G627" s="26" t="s">
        <v>17</v>
      </c>
      <c r="H627" s="26" t="s">
        <v>18</v>
      </c>
      <c r="I627" s="26" t="s">
        <v>19</v>
      </c>
      <c r="J627" s="71" t="s">
        <v>203</v>
      </c>
      <c r="K627" s="77"/>
    </row>
    <row r="628" spans="1:11" ht="23.25" customHeight="1">
      <c r="A628" s="1329"/>
      <c r="B628" s="27" t="s">
        <v>12</v>
      </c>
      <c r="C628" s="27" t="s">
        <v>12</v>
      </c>
      <c r="D628" s="28" t="s">
        <v>12</v>
      </c>
      <c r="E628" s="28" t="s">
        <v>12</v>
      </c>
      <c r="F628" s="28" t="s">
        <v>12</v>
      </c>
      <c r="G628" s="28" t="s">
        <v>12</v>
      </c>
      <c r="H628" s="28" t="s">
        <v>20</v>
      </c>
      <c r="I628" s="28" t="s">
        <v>12</v>
      </c>
      <c r="J628" s="72"/>
      <c r="K628" s="72"/>
    </row>
    <row r="629" spans="1:11" ht="23.4">
      <c r="A629" s="59" t="s">
        <v>52</v>
      </c>
      <c r="B629" s="27"/>
      <c r="C629" s="27"/>
      <c r="D629" s="27"/>
      <c r="E629" s="27"/>
      <c r="F629" s="27"/>
      <c r="G629" s="27"/>
      <c r="H629" s="27"/>
      <c r="I629" s="27"/>
      <c r="J629" s="27"/>
      <c r="K629" s="27"/>
    </row>
    <row r="630" spans="1:11" ht="23.4">
      <c r="A630" s="59" t="s">
        <v>53</v>
      </c>
      <c r="B630" s="27"/>
      <c r="C630" s="27"/>
      <c r="D630" s="27"/>
      <c r="E630" s="27"/>
      <c r="F630" s="27"/>
      <c r="G630" s="27"/>
      <c r="H630" s="27"/>
      <c r="I630" s="27"/>
      <c r="J630" s="27"/>
      <c r="K630" s="38"/>
    </row>
    <row r="631" spans="1:11" ht="23.4">
      <c r="A631" s="59" t="s">
        <v>54</v>
      </c>
      <c r="B631" s="27"/>
      <c r="C631" s="27"/>
      <c r="D631" s="27"/>
      <c r="E631" s="27"/>
      <c r="F631" s="27"/>
      <c r="G631" s="27"/>
      <c r="H631" s="27"/>
      <c r="I631" s="27"/>
      <c r="J631" s="27"/>
      <c r="K631" s="38"/>
    </row>
    <row r="632" spans="1:11" ht="23.4">
      <c r="A632" s="59" t="s">
        <v>55</v>
      </c>
      <c r="B632" s="27"/>
      <c r="C632" s="27"/>
      <c r="D632" s="27"/>
      <c r="E632" s="27"/>
      <c r="F632" s="27"/>
      <c r="G632" s="27"/>
      <c r="H632" s="27"/>
      <c r="I632" s="27"/>
      <c r="J632" s="27"/>
      <c r="K632" s="38"/>
    </row>
    <row r="633" spans="1:11" ht="23.4">
      <c r="A633" s="59" t="s">
        <v>56</v>
      </c>
      <c r="B633" s="27"/>
      <c r="C633" s="27"/>
      <c r="D633" s="27"/>
      <c r="E633" s="27"/>
      <c r="F633" s="27"/>
      <c r="G633" s="27"/>
      <c r="H633" s="27"/>
      <c r="I633" s="27"/>
      <c r="J633" s="27"/>
      <c r="K633" s="38"/>
    </row>
    <row r="634" spans="1:11" ht="23.4">
      <c r="A634" s="59" t="s">
        <v>57</v>
      </c>
      <c r="B634" s="27">
        <f>+B149</f>
        <v>0</v>
      </c>
      <c r="C634" s="27">
        <f t="shared" ref="C634:K634" si="144">+C149</f>
        <v>0</v>
      </c>
      <c r="D634" s="27">
        <f t="shared" si="144"/>
        <v>0</v>
      </c>
      <c r="E634" s="27">
        <f t="shared" si="144"/>
        <v>0</v>
      </c>
      <c r="F634" s="27">
        <f t="shared" si="144"/>
        <v>0</v>
      </c>
      <c r="G634" s="27">
        <f t="shared" si="144"/>
        <v>0</v>
      </c>
      <c r="H634" s="27">
        <f t="shared" si="144"/>
        <v>0</v>
      </c>
      <c r="I634" s="27">
        <f t="shared" si="144"/>
        <v>0</v>
      </c>
      <c r="J634" s="27">
        <f t="shared" si="144"/>
        <v>0</v>
      </c>
      <c r="K634" s="27">
        <f t="shared" si="144"/>
        <v>0</v>
      </c>
    </row>
    <row r="635" spans="1:11" ht="23.4">
      <c r="A635" s="59" t="s">
        <v>58</v>
      </c>
      <c r="B635" s="27"/>
      <c r="C635" s="27"/>
      <c r="D635" s="27"/>
      <c r="E635" s="27"/>
      <c r="F635" s="27"/>
      <c r="G635" s="27"/>
      <c r="H635" s="27"/>
      <c r="I635" s="27"/>
      <c r="J635" s="27"/>
      <c r="K635" s="38"/>
    </row>
    <row r="636" spans="1:11" ht="23.4">
      <c r="A636" s="59" t="s">
        <v>59</v>
      </c>
      <c r="B636" s="20"/>
      <c r="C636" s="20"/>
      <c r="D636" s="20"/>
      <c r="E636" s="20"/>
      <c r="F636" s="20"/>
      <c r="G636" s="20"/>
      <c r="H636" s="20"/>
      <c r="I636" s="20"/>
      <c r="J636" s="20"/>
      <c r="K636" s="38"/>
    </row>
    <row r="637" spans="1:11" ht="23.4">
      <c r="A637" s="59" t="s">
        <v>60</v>
      </c>
      <c r="B637" s="22"/>
      <c r="C637" s="22"/>
      <c r="D637" s="22"/>
      <c r="E637" s="22"/>
      <c r="F637" s="22"/>
      <c r="G637" s="22"/>
      <c r="H637" s="22"/>
      <c r="I637" s="22"/>
      <c r="J637" s="22"/>
      <c r="K637" s="38"/>
    </row>
    <row r="638" spans="1:11" ht="23.4">
      <c r="A638" s="59" t="s">
        <v>61</v>
      </c>
      <c r="B638" s="22"/>
      <c r="C638" s="22"/>
      <c r="D638" s="22"/>
      <c r="E638" s="22"/>
      <c r="F638" s="22"/>
      <c r="G638" s="22"/>
      <c r="H638" s="22"/>
      <c r="I638" s="22"/>
      <c r="J638" s="22"/>
      <c r="K638" s="38"/>
    </row>
    <row r="639" spans="1:11" ht="23.4">
      <c r="A639" s="59" t="s">
        <v>62</v>
      </c>
      <c r="B639" s="22"/>
      <c r="C639" s="22"/>
      <c r="D639" s="22"/>
      <c r="E639" s="22"/>
      <c r="F639" s="22"/>
      <c r="G639" s="22"/>
      <c r="H639" s="22"/>
      <c r="I639" s="22"/>
      <c r="J639" s="22"/>
      <c r="K639" s="38"/>
    </row>
    <row r="640" spans="1:11" ht="27" thickBot="1">
      <c r="A640" s="29" t="s">
        <v>32</v>
      </c>
      <c r="B640" s="191">
        <f t="shared" ref="B640:G640" si="145">SUM(B629:B639)</f>
        <v>0</v>
      </c>
      <c r="C640" s="191">
        <f t="shared" si="145"/>
        <v>0</v>
      </c>
      <c r="D640" s="191">
        <f t="shared" si="145"/>
        <v>0</v>
      </c>
      <c r="E640" s="191">
        <f t="shared" si="145"/>
        <v>0</v>
      </c>
      <c r="F640" s="191">
        <f t="shared" si="145"/>
        <v>0</v>
      </c>
      <c r="G640" s="191">
        <f t="shared" si="145"/>
        <v>0</v>
      </c>
      <c r="H640" s="191" t="e">
        <f>+K640/G640</f>
        <v>#DIV/0!</v>
      </c>
      <c r="I640" s="191">
        <f>SUM(I629:I639)</f>
        <v>0</v>
      </c>
      <c r="J640" s="192">
        <f>SUM(J629:J639)</f>
        <v>0</v>
      </c>
      <c r="K640" s="192">
        <f>SUM(K629:K639)</f>
        <v>0</v>
      </c>
    </row>
    <row r="646" spans="1:11" ht="24.6">
      <c r="A646" s="1265" t="s">
        <v>371</v>
      </c>
      <c r="B646" s="1265"/>
      <c r="C646" s="1265"/>
      <c r="D646" s="1265"/>
      <c r="E646" s="1265"/>
      <c r="F646" s="1265"/>
      <c r="G646" s="1265"/>
      <c r="H646" s="1265"/>
      <c r="I646" s="1265"/>
      <c r="J646" s="293"/>
      <c r="K646" s="293"/>
    </row>
    <row r="647" spans="1:11" ht="24.6">
      <c r="A647" s="1265" t="s">
        <v>316</v>
      </c>
      <c r="B647" s="1265"/>
      <c r="C647" s="1265"/>
      <c r="D647" s="1265"/>
      <c r="E647" s="1265"/>
      <c r="F647" s="1265"/>
      <c r="G647" s="1265"/>
      <c r="H647" s="1265"/>
      <c r="I647" s="1265"/>
      <c r="J647" s="293"/>
      <c r="K647" s="293"/>
    </row>
    <row r="648" spans="1:11" ht="24.6">
      <c r="A648" s="1265" t="s">
        <v>104</v>
      </c>
      <c r="B648" s="1265"/>
      <c r="C648" s="1265"/>
      <c r="D648" s="1265"/>
      <c r="E648" s="1265"/>
      <c r="F648" s="1265"/>
      <c r="G648" s="1265"/>
      <c r="H648" s="1265"/>
      <c r="I648" s="1265"/>
      <c r="J648" s="293"/>
      <c r="K648" s="293"/>
    </row>
    <row r="649" spans="1:11" ht="23.25" customHeight="1">
      <c r="A649" s="1276" t="s">
        <v>316</v>
      </c>
      <c r="B649" s="320"/>
      <c r="C649" s="1279" t="s">
        <v>50</v>
      </c>
      <c r="D649" s="1280"/>
      <c r="E649" s="1280"/>
      <c r="F649" s="1280"/>
      <c r="G649" s="1280"/>
      <c r="H649" s="1281"/>
      <c r="I649" s="320"/>
      <c r="J649" s="274"/>
      <c r="K649" s="274"/>
    </row>
    <row r="650" spans="1:11" ht="23.25" customHeight="1">
      <c r="A650" s="1277"/>
      <c r="B650" s="323" t="s">
        <v>2</v>
      </c>
      <c r="C650" s="324" t="s">
        <v>5</v>
      </c>
      <c r="D650" s="325" t="s">
        <v>6</v>
      </c>
      <c r="E650" s="325" t="s">
        <v>7</v>
      </c>
      <c r="F650" s="325" t="s">
        <v>8</v>
      </c>
      <c r="G650" s="325" t="s">
        <v>9</v>
      </c>
      <c r="H650" s="325" t="s">
        <v>10</v>
      </c>
      <c r="I650" s="328" t="s">
        <v>11</v>
      </c>
      <c r="J650" s="371" t="s">
        <v>202</v>
      </c>
      <c r="K650" s="326" t="s">
        <v>204</v>
      </c>
    </row>
    <row r="651" spans="1:11" ht="23.25" customHeight="1">
      <c r="A651" s="1277"/>
      <c r="B651" s="323" t="s">
        <v>4</v>
      </c>
      <c r="C651" s="323" t="s">
        <v>13</v>
      </c>
      <c r="D651" s="328" t="s">
        <v>51</v>
      </c>
      <c r="E651" s="328" t="s">
        <v>15</v>
      </c>
      <c r="F651" s="328" t="s">
        <v>16</v>
      </c>
      <c r="G651" s="328" t="s">
        <v>17</v>
      </c>
      <c r="H651" s="328" t="s">
        <v>18</v>
      </c>
      <c r="I651" s="328" t="s">
        <v>19</v>
      </c>
      <c r="J651" s="326" t="s">
        <v>203</v>
      </c>
      <c r="K651" s="329"/>
    </row>
    <row r="652" spans="1:11" ht="23.25" customHeight="1">
      <c r="A652" s="1278"/>
      <c r="B652" s="330" t="s">
        <v>12</v>
      </c>
      <c r="C652" s="330" t="s">
        <v>12</v>
      </c>
      <c r="D652" s="224" t="s">
        <v>12</v>
      </c>
      <c r="E652" s="224" t="s">
        <v>12</v>
      </c>
      <c r="F652" s="224" t="s">
        <v>12</v>
      </c>
      <c r="G652" s="224" t="s">
        <v>12</v>
      </c>
      <c r="H652" s="224" t="s">
        <v>20</v>
      </c>
      <c r="I652" s="224" t="s">
        <v>12</v>
      </c>
      <c r="J652" s="331"/>
      <c r="K652" s="331"/>
    </row>
    <row r="653" spans="1:11" ht="24.6">
      <c r="A653" s="332" t="s">
        <v>52</v>
      </c>
      <c r="B653" s="330">
        <f t="shared" ref="B653:K653" si="146">+B24</f>
        <v>27</v>
      </c>
      <c r="C653" s="330">
        <f t="shared" si="146"/>
        <v>0</v>
      </c>
      <c r="D653" s="330">
        <f t="shared" si="146"/>
        <v>0</v>
      </c>
      <c r="E653" s="330">
        <f t="shared" si="146"/>
        <v>0</v>
      </c>
      <c r="F653" s="330">
        <f t="shared" si="146"/>
        <v>0</v>
      </c>
      <c r="G653" s="330">
        <f t="shared" si="146"/>
        <v>27</v>
      </c>
      <c r="H653" s="330">
        <f t="shared" si="146"/>
        <v>148</v>
      </c>
      <c r="I653" s="330">
        <f t="shared" si="146"/>
        <v>0</v>
      </c>
      <c r="J653" s="330">
        <f t="shared" si="146"/>
        <v>4</v>
      </c>
      <c r="K653" s="230">
        <f t="shared" si="146"/>
        <v>3996</v>
      </c>
    </row>
    <row r="654" spans="1:11" ht="24.6">
      <c r="A654" s="332" t="s">
        <v>53</v>
      </c>
      <c r="B654" s="330">
        <f>B48</f>
        <v>25</v>
      </c>
      <c r="C654" s="330">
        <f t="shared" ref="C654:K654" si="147">C48</f>
        <v>0</v>
      </c>
      <c r="D654" s="330">
        <f t="shared" si="147"/>
        <v>0</v>
      </c>
      <c r="E654" s="330">
        <f t="shared" si="147"/>
        <v>0</v>
      </c>
      <c r="F654" s="330">
        <f t="shared" si="147"/>
        <v>0</v>
      </c>
      <c r="G654" s="330">
        <f t="shared" si="147"/>
        <v>25</v>
      </c>
      <c r="H654" s="330">
        <f t="shared" si="147"/>
        <v>148</v>
      </c>
      <c r="I654" s="330">
        <f t="shared" si="147"/>
        <v>0</v>
      </c>
      <c r="J654" s="330">
        <f t="shared" si="147"/>
        <v>0</v>
      </c>
      <c r="K654" s="330">
        <f t="shared" si="147"/>
        <v>3700</v>
      </c>
    </row>
    <row r="655" spans="1:11" ht="24.6">
      <c r="A655" s="332" t="s">
        <v>54</v>
      </c>
      <c r="B655" s="330">
        <f t="shared" ref="B655:K655" si="148">+B74</f>
        <v>90</v>
      </c>
      <c r="C655" s="330">
        <f t="shared" si="148"/>
        <v>0</v>
      </c>
      <c r="D655" s="330">
        <f t="shared" si="148"/>
        <v>0</v>
      </c>
      <c r="E655" s="330">
        <f t="shared" si="148"/>
        <v>0</v>
      </c>
      <c r="F655" s="330">
        <f t="shared" si="148"/>
        <v>0</v>
      </c>
      <c r="G655" s="330">
        <f t="shared" si="148"/>
        <v>0</v>
      </c>
      <c r="H655" s="330">
        <f t="shared" si="148"/>
        <v>148</v>
      </c>
      <c r="I655" s="330">
        <f t="shared" si="148"/>
        <v>90</v>
      </c>
      <c r="J655" s="330">
        <f t="shared" si="148"/>
        <v>18</v>
      </c>
      <c r="K655" s="224">
        <f t="shared" si="148"/>
        <v>0</v>
      </c>
    </row>
    <row r="656" spans="1:11" ht="24.6">
      <c r="A656" s="332" t="s">
        <v>55</v>
      </c>
      <c r="B656" s="330">
        <f t="shared" ref="B656:K656" si="149">+B97</f>
        <v>28</v>
      </c>
      <c r="C656" s="330">
        <f t="shared" si="149"/>
        <v>0</v>
      </c>
      <c r="D656" s="330">
        <f t="shared" si="149"/>
        <v>0</v>
      </c>
      <c r="E656" s="330">
        <f t="shared" si="149"/>
        <v>0</v>
      </c>
      <c r="F656" s="330">
        <f t="shared" si="149"/>
        <v>0</v>
      </c>
      <c r="G656" s="330">
        <f t="shared" si="149"/>
        <v>0</v>
      </c>
      <c r="H656" s="330">
        <f t="shared" si="149"/>
        <v>148</v>
      </c>
      <c r="I656" s="330">
        <f t="shared" si="149"/>
        <v>28</v>
      </c>
      <c r="J656" s="330">
        <f t="shared" si="149"/>
        <v>4</v>
      </c>
      <c r="K656" s="224">
        <f t="shared" si="149"/>
        <v>0</v>
      </c>
    </row>
    <row r="657" spans="1:11" ht="24.6">
      <c r="A657" s="332" t="s">
        <v>56</v>
      </c>
      <c r="B657" s="330">
        <f t="shared" ref="B657:J657" si="150">+B124</f>
        <v>0</v>
      </c>
      <c r="C657" s="330">
        <f t="shared" si="150"/>
        <v>0</v>
      </c>
      <c r="D657" s="330">
        <f t="shared" si="150"/>
        <v>0</v>
      </c>
      <c r="E657" s="330">
        <f t="shared" si="150"/>
        <v>0</v>
      </c>
      <c r="F657" s="330">
        <f t="shared" si="150"/>
        <v>0</v>
      </c>
      <c r="G657" s="330">
        <f t="shared" si="150"/>
        <v>0</v>
      </c>
      <c r="H657" s="330">
        <f t="shared" si="150"/>
        <v>148</v>
      </c>
      <c r="I657" s="330">
        <f t="shared" si="150"/>
        <v>0</v>
      </c>
      <c r="J657" s="330">
        <f t="shared" si="150"/>
        <v>0</v>
      </c>
      <c r="K657" s="230">
        <f>+H657*G657</f>
        <v>0</v>
      </c>
    </row>
    <row r="658" spans="1:11" ht="24.6">
      <c r="A658" s="332" t="s">
        <v>57</v>
      </c>
      <c r="B658" s="330">
        <f>B151</f>
        <v>35</v>
      </c>
      <c r="C658" s="330">
        <f t="shared" ref="C658:K658" si="151">C151</f>
        <v>0</v>
      </c>
      <c r="D658" s="330">
        <f t="shared" si="151"/>
        <v>0</v>
      </c>
      <c r="E658" s="330">
        <f t="shared" si="151"/>
        <v>0</v>
      </c>
      <c r="F658" s="330">
        <f t="shared" si="151"/>
        <v>0</v>
      </c>
      <c r="G658" s="330">
        <f t="shared" si="151"/>
        <v>0</v>
      </c>
      <c r="H658" s="330">
        <f t="shared" si="151"/>
        <v>148</v>
      </c>
      <c r="I658" s="330">
        <f t="shared" si="151"/>
        <v>35</v>
      </c>
      <c r="J658" s="330">
        <f t="shared" si="151"/>
        <v>7</v>
      </c>
      <c r="K658" s="330">
        <f t="shared" si="151"/>
        <v>6</v>
      </c>
    </row>
    <row r="659" spans="1:11" ht="24.6">
      <c r="A659" s="332" t="s">
        <v>58</v>
      </c>
      <c r="B659" s="330">
        <f t="shared" ref="B659:K659" si="152">+B175</f>
        <v>17</v>
      </c>
      <c r="C659" s="330">
        <f t="shared" si="152"/>
        <v>0</v>
      </c>
      <c r="D659" s="330">
        <f t="shared" si="152"/>
        <v>0</v>
      </c>
      <c r="E659" s="330">
        <f t="shared" si="152"/>
        <v>0</v>
      </c>
      <c r="F659" s="330">
        <f t="shared" si="152"/>
        <v>0</v>
      </c>
      <c r="G659" s="330">
        <f t="shared" si="152"/>
        <v>0</v>
      </c>
      <c r="H659" s="330">
        <f t="shared" si="152"/>
        <v>148</v>
      </c>
      <c r="I659" s="330">
        <f t="shared" si="152"/>
        <v>17</v>
      </c>
      <c r="J659" s="330">
        <f t="shared" si="152"/>
        <v>5</v>
      </c>
      <c r="K659" s="224">
        <f t="shared" si="152"/>
        <v>0</v>
      </c>
    </row>
    <row r="660" spans="1:11" ht="24.6">
      <c r="A660" s="332" t="s">
        <v>59</v>
      </c>
      <c r="B660" s="227">
        <f t="shared" ref="B660:K660" si="153">+B199</f>
        <v>0</v>
      </c>
      <c r="C660" s="227">
        <f t="shared" si="153"/>
        <v>0</v>
      </c>
      <c r="D660" s="227">
        <f t="shared" si="153"/>
        <v>0</v>
      </c>
      <c r="E660" s="227">
        <f t="shared" si="153"/>
        <v>0</v>
      </c>
      <c r="F660" s="227">
        <f t="shared" si="153"/>
        <v>0</v>
      </c>
      <c r="G660" s="227">
        <f t="shared" si="153"/>
        <v>0</v>
      </c>
      <c r="H660" s="227">
        <f t="shared" si="153"/>
        <v>148</v>
      </c>
      <c r="I660" s="227">
        <f t="shared" si="153"/>
        <v>0</v>
      </c>
      <c r="J660" s="227">
        <f t="shared" si="153"/>
        <v>0</v>
      </c>
      <c r="K660" s="227">
        <f t="shared" si="153"/>
        <v>0</v>
      </c>
    </row>
    <row r="661" spans="1:11" ht="24.6">
      <c r="A661" s="332" t="s">
        <v>60</v>
      </c>
      <c r="B661" s="320"/>
      <c r="C661" s="320"/>
      <c r="D661" s="320"/>
      <c r="E661" s="320"/>
      <c r="F661" s="320"/>
      <c r="G661" s="320"/>
      <c r="H661" s="320"/>
      <c r="I661" s="320"/>
      <c r="J661" s="320"/>
      <c r="K661" s="230"/>
    </row>
    <row r="662" spans="1:11" ht="24.6">
      <c r="A662" s="332" t="s">
        <v>61</v>
      </c>
      <c r="B662" s="320">
        <f>B247</f>
        <v>5</v>
      </c>
      <c r="C662" s="320">
        <f t="shared" ref="C662:K662" si="154">C247</f>
        <v>0</v>
      </c>
      <c r="D662" s="320">
        <f t="shared" si="154"/>
        <v>0</v>
      </c>
      <c r="E662" s="320">
        <f t="shared" si="154"/>
        <v>0</v>
      </c>
      <c r="F662" s="320">
        <f t="shared" si="154"/>
        <v>0</v>
      </c>
      <c r="G662" s="320">
        <f t="shared" si="154"/>
        <v>0</v>
      </c>
      <c r="H662" s="320">
        <f t="shared" si="154"/>
        <v>0</v>
      </c>
      <c r="I662" s="320">
        <f t="shared" si="154"/>
        <v>5</v>
      </c>
      <c r="J662" s="320">
        <f t="shared" si="154"/>
        <v>1</v>
      </c>
      <c r="K662" s="320">
        <f t="shared" si="154"/>
        <v>10</v>
      </c>
    </row>
    <row r="663" spans="1:11" ht="24.6">
      <c r="A663" s="332" t="s">
        <v>62</v>
      </c>
      <c r="B663" s="320"/>
      <c r="C663" s="320"/>
      <c r="D663" s="320"/>
      <c r="E663" s="320"/>
      <c r="F663" s="320"/>
      <c r="G663" s="320"/>
      <c r="H663" s="320"/>
      <c r="I663" s="320"/>
      <c r="J663" s="320"/>
      <c r="K663" s="230"/>
    </row>
    <row r="664" spans="1:11" ht="27" thickBot="1">
      <c r="A664" s="333" t="s">
        <v>32</v>
      </c>
      <c r="B664" s="191">
        <f t="shared" ref="B664:G664" si="155">SUM(B653:B663)</f>
        <v>227</v>
      </c>
      <c r="C664" s="191">
        <f t="shared" si="155"/>
        <v>0</v>
      </c>
      <c r="D664" s="191">
        <f t="shared" si="155"/>
        <v>0</v>
      </c>
      <c r="E664" s="191">
        <f t="shared" si="155"/>
        <v>0</v>
      </c>
      <c r="F664" s="191">
        <f t="shared" si="155"/>
        <v>0</v>
      </c>
      <c r="G664" s="191">
        <f t="shared" si="155"/>
        <v>52</v>
      </c>
      <c r="H664" s="191">
        <f>+K664/G664</f>
        <v>148.30769230769232</v>
      </c>
      <c r="I664" s="191">
        <f>SUM(I653:I663)</f>
        <v>175</v>
      </c>
      <c r="J664" s="192">
        <f>SUM(J653:J663)</f>
        <v>39</v>
      </c>
      <c r="K664" s="192">
        <f>SUM(K653:K663)</f>
        <v>7712</v>
      </c>
    </row>
    <row r="678" spans="1:11" ht="23.4">
      <c r="A678" s="1326" t="s">
        <v>371</v>
      </c>
      <c r="B678" s="1326"/>
      <c r="C678" s="1326"/>
      <c r="D678" s="1326"/>
      <c r="E678" s="1326"/>
      <c r="F678" s="1326"/>
      <c r="G678" s="1326"/>
      <c r="H678" s="1326"/>
      <c r="I678" s="1326"/>
      <c r="J678" s="69"/>
      <c r="K678" s="69"/>
    </row>
    <row r="679" spans="1:11" ht="23.4">
      <c r="A679" s="1325" t="s">
        <v>213</v>
      </c>
      <c r="B679" s="1325"/>
      <c r="C679" s="1325"/>
      <c r="D679" s="1325"/>
      <c r="E679" s="1325"/>
      <c r="F679" s="1325"/>
      <c r="G679" s="1325"/>
      <c r="H679" s="1325"/>
      <c r="I679" s="1325"/>
      <c r="J679" s="69"/>
      <c r="K679" s="69"/>
    </row>
    <row r="680" spans="1:11" ht="23.4">
      <c r="A680" s="1325" t="s">
        <v>104</v>
      </c>
      <c r="B680" s="1325"/>
      <c r="C680" s="1325"/>
      <c r="D680" s="1325"/>
      <c r="E680" s="1325"/>
      <c r="F680" s="1325"/>
      <c r="G680" s="1325"/>
      <c r="H680" s="1325"/>
      <c r="I680" s="1325"/>
      <c r="J680" s="69"/>
      <c r="K680" s="69"/>
    </row>
    <row r="681" spans="1:11" ht="23.25" customHeight="1">
      <c r="A681" s="1327" t="s">
        <v>316</v>
      </c>
      <c r="B681" s="22"/>
      <c r="C681" s="1330" t="s">
        <v>50</v>
      </c>
      <c r="D681" s="1331"/>
      <c r="E681" s="1331"/>
      <c r="F681" s="1331"/>
      <c r="G681" s="1331"/>
      <c r="H681" s="1332"/>
      <c r="I681" s="22"/>
      <c r="J681" s="68"/>
      <c r="K681" s="68"/>
    </row>
    <row r="682" spans="1:11" ht="23.25" customHeight="1">
      <c r="A682" s="1328"/>
      <c r="B682" s="23" t="s">
        <v>2</v>
      </c>
      <c r="C682" s="24" t="s">
        <v>5</v>
      </c>
      <c r="D682" s="25" t="s">
        <v>6</v>
      </c>
      <c r="E682" s="25" t="s">
        <v>7</v>
      </c>
      <c r="F682" s="25" t="s">
        <v>8</v>
      </c>
      <c r="G682" s="25" t="s">
        <v>9</v>
      </c>
      <c r="H682" s="25" t="s">
        <v>10</v>
      </c>
      <c r="I682" s="26" t="s">
        <v>11</v>
      </c>
      <c r="J682" s="74" t="s">
        <v>202</v>
      </c>
      <c r="K682" s="70" t="s">
        <v>204</v>
      </c>
    </row>
    <row r="683" spans="1:11" ht="23.25" customHeight="1">
      <c r="A683" s="1328"/>
      <c r="B683" s="23" t="s">
        <v>4</v>
      </c>
      <c r="C683" s="23" t="s">
        <v>13</v>
      </c>
      <c r="D683" s="26" t="s">
        <v>51</v>
      </c>
      <c r="E683" s="26" t="s">
        <v>15</v>
      </c>
      <c r="F683" s="26" t="s">
        <v>16</v>
      </c>
      <c r="G683" s="26" t="s">
        <v>17</v>
      </c>
      <c r="H683" s="26" t="s">
        <v>18</v>
      </c>
      <c r="I683" s="26" t="s">
        <v>19</v>
      </c>
      <c r="J683" s="71" t="s">
        <v>203</v>
      </c>
      <c r="K683" s="77"/>
    </row>
    <row r="684" spans="1:11" ht="23.25" customHeight="1">
      <c r="A684" s="1329"/>
      <c r="B684" s="27" t="s">
        <v>12</v>
      </c>
      <c r="C684" s="27" t="s">
        <v>12</v>
      </c>
      <c r="D684" s="28" t="s">
        <v>12</v>
      </c>
      <c r="E684" s="28" t="s">
        <v>12</v>
      </c>
      <c r="F684" s="28" t="s">
        <v>12</v>
      </c>
      <c r="G684" s="28" t="s">
        <v>12</v>
      </c>
      <c r="H684" s="28" t="s">
        <v>20</v>
      </c>
      <c r="I684" s="28" t="s">
        <v>12</v>
      </c>
      <c r="J684" s="72"/>
      <c r="K684" s="72"/>
    </row>
    <row r="685" spans="1:11" ht="23.4">
      <c r="A685" s="59" t="s">
        <v>52</v>
      </c>
      <c r="B685" s="27"/>
      <c r="C685" s="27"/>
      <c r="D685" s="27"/>
      <c r="E685" s="27"/>
      <c r="F685" s="27"/>
      <c r="G685" s="27"/>
      <c r="H685" s="27"/>
      <c r="I685" s="27"/>
      <c r="J685" s="27"/>
      <c r="K685" s="38"/>
    </row>
    <row r="686" spans="1:11" ht="23.4">
      <c r="A686" s="59" t="s">
        <v>53</v>
      </c>
      <c r="B686" s="27"/>
      <c r="C686" s="27"/>
      <c r="D686" s="27"/>
      <c r="E686" s="27"/>
      <c r="F686" s="27"/>
      <c r="G686" s="27"/>
      <c r="H686" s="27"/>
      <c r="I686" s="27"/>
      <c r="J686" s="27"/>
      <c r="K686" s="38"/>
    </row>
    <row r="687" spans="1:11" ht="23.4">
      <c r="A687" s="59" t="s">
        <v>54</v>
      </c>
      <c r="B687" s="27"/>
      <c r="C687" s="27"/>
      <c r="D687" s="27"/>
      <c r="E687" s="27"/>
      <c r="F687" s="27"/>
      <c r="G687" s="27"/>
      <c r="H687" s="27"/>
      <c r="I687" s="27"/>
      <c r="J687" s="27"/>
      <c r="K687" s="28"/>
    </row>
    <row r="688" spans="1:11" ht="23.4">
      <c r="A688" s="59" t="s">
        <v>55</v>
      </c>
      <c r="B688" s="27">
        <f t="shared" ref="B688:J688" si="156">+B98</f>
        <v>0</v>
      </c>
      <c r="C688" s="27">
        <f t="shared" si="156"/>
        <v>0</v>
      </c>
      <c r="D688" s="27">
        <f t="shared" si="156"/>
        <v>0</v>
      </c>
      <c r="E688" s="27">
        <f t="shared" si="156"/>
        <v>0</v>
      </c>
      <c r="F688" s="27">
        <f t="shared" si="156"/>
        <v>0</v>
      </c>
      <c r="G688" s="27">
        <f t="shared" si="156"/>
        <v>0</v>
      </c>
      <c r="H688" s="27">
        <f t="shared" si="156"/>
        <v>0</v>
      </c>
      <c r="I688" s="27">
        <f t="shared" si="156"/>
        <v>0</v>
      </c>
      <c r="J688" s="27">
        <f t="shared" si="156"/>
        <v>0</v>
      </c>
      <c r="K688" s="28"/>
    </row>
    <row r="689" spans="1:11" ht="23.4">
      <c r="A689" s="59" t="s">
        <v>56</v>
      </c>
      <c r="B689" s="27"/>
      <c r="C689" s="27"/>
      <c r="D689" s="27"/>
      <c r="E689" s="27"/>
      <c r="F689" s="27"/>
      <c r="G689" s="27"/>
      <c r="H689" s="27"/>
      <c r="I689" s="27"/>
      <c r="J689" s="27"/>
      <c r="K689" s="38"/>
    </row>
    <row r="690" spans="1:11" ht="23.4">
      <c r="A690" s="59" t="s">
        <v>57</v>
      </c>
      <c r="B690" s="27">
        <f t="shared" ref="B690:J690" si="157">+B150</f>
        <v>0</v>
      </c>
      <c r="C690" s="27">
        <f t="shared" si="157"/>
        <v>0</v>
      </c>
      <c r="D690" s="27">
        <f t="shared" si="157"/>
        <v>0</v>
      </c>
      <c r="E690" s="27">
        <f t="shared" si="157"/>
        <v>0</v>
      </c>
      <c r="F690" s="27">
        <f t="shared" si="157"/>
        <v>0</v>
      </c>
      <c r="G690" s="27">
        <f t="shared" si="157"/>
        <v>0</v>
      </c>
      <c r="H690" s="27">
        <f t="shared" si="157"/>
        <v>0</v>
      </c>
      <c r="I690" s="27">
        <f t="shared" si="157"/>
        <v>0</v>
      </c>
      <c r="J690" s="27">
        <f t="shared" si="157"/>
        <v>0</v>
      </c>
      <c r="K690" s="28"/>
    </row>
    <row r="691" spans="1:11" ht="23.4">
      <c r="A691" s="59" t="s">
        <v>58</v>
      </c>
      <c r="B691" s="27"/>
      <c r="C691" s="27"/>
      <c r="D691" s="27"/>
      <c r="E691" s="27"/>
      <c r="F691" s="27"/>
      <c r="G691" s="27"/>
      <c r="H691" s="27"/>
      <c r="I691" s="27"/>
      <c r="J691" s="27"/>
      <c r="K691" s="28"/>
    </row>
    <row r="692" spans="1:11" ht="23.4">
      <c r="A692" s="59" t="s">
        <v>59</v>
      </c>
      <c r="B692" s="20"/>
      <c r="C692" s="20"/>
      <c r="D692" s="20"/>
      <c r="E692" s="20"/>
      <c r="F692" s="20"/>
      <c r="G692" s="20"/>
      <c r="H692" s="20"/>
      <c r="I692" s="20"/>
      <c r="J692" s="20"/>
      <c r="K692" s="20"/>
    </row>
    <row r="693" spans="1:11" ht="23.4">
      <c r="A693" s="59" t="s">
        <v>60</v>
      </c>
      <c r="B693" s="22"/>
      <c r="C693" s="22"/>
      <c r="D693" s="22"/>
      <c r="E693" s="22"/>
      <c r="F693" s="22"/>
      <c r="G693" s="22"/>
      <c r="H693" s="22"/>
      <c r="I693" s="22"/>
      <c r="J693" s="22"/>
      <c r="K693" s="38"/>
    </row>
    <row r="694" spans="1:11" ht="23.4">
      <c r="A694" s="59" t="s">
        <v>61</v>
      </c>
      <c r="B694" s="22"/>
      <c r="C694" s="22"/>
      <c r="D694" s="22"/>
      <c r="E694" s="22"/>
      <c r="F694" s="22"/>
      <c r="G694" s="22"/>
      <c r="H694" s="22"/>
      <c r="I694" s="22"/>
      <c r="J694" s="22"/>
      <c r="K694" s="38"/>
    </row>
    <row r="695" spans="1:11" ht="23.4">
      <c r="A695" s="59" t="s">
        <v>62</v>
      </c>
      <c r="B695" s="22"/>
      <c r="C695" s="22"/>
      <c r="D695" s="22"/>
      <c r="E695" s="22"/>
      <c r="F695" s="22"/>
      <c r="G695" s="22"/>
      <c r="H695" s="22"/>
      <c r="I695" s="22"/>
      <c r="J695" s="22"/>
      <c r="K695" s="38"/>
    </row>
    <row r="696" spans="1:11" ht="27" thickBot="1">
      <c r="A696" s="29" t="s">
        <v>32</v>
      </c>
      <c r="B696" s="191">
        <f t="shared" ref="B696:G696" si="158">SUM(B685:B695)</f>
        <v>0</v>
      </c>
      <c r="C696" s="191">
        <f t="shared" si="158"/>
        <v>0</v>
      </c>
      <c r="D696" s="191">
        <f t="shared" si="158"/>
        <v>0</v>
      </c>
      <c r="E696" s="191">
        <f t="shared" si="158"/>
        <v>0</v>
      </c>
      <c r="F696" s="191">
        <f t="shared" si="158"/>
        <v>0</v>
      </c>
      <c r="G696" s="191">
        <f t="shared" si="158"/>
        <v>0</v>
      </c>
      <c r="H696" s="191" t="e">
        <f>+K696/G696</f>
        <v>#DIV/0!</v>
      </c>
      <c r="I696" s="191">
        <f>SUM(I685:I695)</f>
        <v>0</v>
      </c>
      <c r="J696" s="192">
        <f>SUM(J685:J695)</f>
        <v>0</v>
      </c>
      <c r="K696" s="192">
        <f>SUM(K685:K695)</f>
        <v>0</v>
      </c>
    </row>
    <row r="705" spans="1:11" ht="23.4">
      <c r="A705" s="1326" t="s">
        <v>371</v>
      </c>
      <c r="B705" s="1326"/>
      <c r="C705" s="1326"/>
      <c r="D705" s="1326"/>
      <c r="E705" s="1326"/>
      <c r="F705" s="1326"/>
      <c r="G705" s="1326"/>
      <c r="H705" s="1326"/>
      <c r="I705" s="1326"/>
      <c r="J705" s="69"/>
      <c r="K705" s="69"/>
    </row>
    <row r="706" spans="1:11" ht="23.4">
      <c r="A706" s="1325" t="s">
        <v>327</v>
      </c>
      <c r="B706" s="1325"/>
      <c r="C706" s="1325"/>
      <c r="D706" s="1325"/>
      <c r="E706" s="1325"/>
      <c r="F706" s="1325"/>
      <c r="G706" s="1325"/>
      <c r="H706" s="1325"/>
      <c r="I706" s="1325"/>
      <c r="J706" s="69"/>
      <c r="K706" s="69"/>
    </row>
    <row r="707" spans="1:11" ht="23.4">
      <c r="A707" s="1325" t="s">
        <v>104</v>
      </c>
      <c r="B707" s="1325"/>
      <c r="C707" s="1325"/>
      <c r="D707" s="1325"/>
      <c r="E707" s="1325"/>
      <c r="F707" s="1325"/>
      <c r="G707" s="1325"/>
      <c r="H707" s="1325"/>
      <c r="I707" s="1325"/>
      <c r="J707" s="69"/>
      <c r="K707" s="69"/>
    </row>
    <row r="708" spans="1:11" ht="23.25" customHeight="1">
      <c r="A708" s="1327" t="s">
        <v>327</v>
      </c>
      <c r="B708" s="22"/>
      <c r="C708" s="1330" t="s">
        <v>50</v>
      </c>
      <c r="D708" s="1331"/>
      <c r="E708" s="1331"/>
      <c r="F708" s="1331"/>
      <c r="G708" s="1331"/>
      <c r="H708" s="1332"/>
      <c r="I708" s="22"/>
      <c r="J708" s="68"/>
      <c r="K708" s="68"/>
    </row>
    <row r="709" spans="1:11" ht="23.25" customHeight="1">
      <c r="A709" s="1328"/>
      <c r="B709" s="23" t="s">
        <v>2</v>
      </c>
      <c r="C709" s="24" t="s">
        <v>5</v>
      </c>
      <c r="D709" s="25" t="s">
        <v>6</v>
      </c>
      <c r="E709" s="25" t="s">
        <v>7</v>
      </c>
      <c r="F709" s="25" t="s">
        <v>8</v>
      </c>
      <c r="G709" s="25" t="s">
        <v>9</v>
      </c>
      <c r="H709" s="25" t="s">
        <v>10</v>
      </c>
      <c r="I709" s="26" t="s">
        <v>11</v>
      </c>
      <c r="J709" s="74" t="s">
        <v>202</v>
      </c>
      <c r="K709" s="70" t="s">
        <v>204</v>
      </c>
    </row>
    <row r="710" spans="1:11" ht="23.25" customHeight="1">
      <c r="A710" s="1328"/>
      <c r="B710" s="23" t="s">
        <v>4</v>
      </c>
      <c r="C710" s="23" t="s">
        <v>13</v>
      </c>
      <c r="D710" s="26" t="s">
        <v>51</v>
      </c>
      <c r="E710" s="26" t="s">
        <v>15</v>
      </c>
      <c r="F710" s="26" t="s">
        <v>16</v>
      </c>
      <c r="G710" s="26" t="s">
        <v>17</v>
      </c>
      <c r="H710" s="26" t="s">
        <v>18</v>
      </c>
      <c r="I710" s="26" t="s">
        <v>19</v>
      </c>
      <c r="J710" s="71" t="s">
        <v>203</v>
      </c>
      <c r="K710" s="77"/>
    </row>
    <row r="711" spans="1:11" ht="23.25" customHeight="1">
      <c r="A711" s="1329"/>
      <c r="B711" s="27" t="s">
        <v>12</v>
      </c>
      <c r="C711" s="27" t="s">
        <v>12</v>
      </c>
      <c r="D711" s="28" t="s">
        <v>12</v>
      </c>
      <c r="E711" s="28" t="s">
        <v>12</v>
      </c>
      <c r="F711" s="28" t="s">
        <v>12</v>
      </c>
      <c r="G711" s="28" t="s">
        <v>12</v>
      </c>
      <c r="H711" s="28" t="s">
        <v>20</v>
      </c>
      <c r="I711" s="28" t="s">
        <v>12</v>
      </c>
      <c r="J711" s="72"/>
      <c r="K711" s="72"/>
    </row>
    <row r="712" spans="1:11" ht="23.4">
      <c r="A712" s="59" t="s">
        <v>52</v>
      </c>
      <c r="B712" s="103">
        <f>+B23</f>
        <v>0</v>
      </c>
      <c r="C712" s="418">
        <f t="shared" ref="C712:J712" si="159">+C23</f>
        <v>0</v>
      </c>
      <c r="D712" s="27">
        <f t="shared" si="159"/>
        <v>0</v>
      </c>
      <c r="E712" s="27">
        <f t="shared" si="159"/>
        <v>0</v>
      </c>
      <c r="F712" s="27">
        <f t="shared" si="159"/>
        <v>0</v>
      </c>
      <c r="G712" s="103">
        <f t="shared" si="159"/>
        <v>0</v>
      </c>
      <c r="H712" s="27">
        <f t="shared" si="159"/>
        <v>0</v>
      </c>
      <c r="I712" s="418">
        <f t="shared" si="159"/>
        <v>0</v>
      </c>
      <c r="J712" s="27">
        <f t="shared" si="159"/>
        <v>0</v>
      </c>
      <c r="K712" s="453">
        <f>+H712*G712</f>
        <v>0</v>
      </c>
    </row>
    <row r="713" spans="1:11" ht="23.4">
      <c r="A713" s="59" t="s">
        <v>53</v>
      </c>
      <c r="B713" s="103">
        <f>+B49</f>
        <v>0</v>
      </c>
      <c r="C713" s="418">
        <f t="shared" ref="C713:J713" si="160">+C49</f>
        <v>0</v>
      </c>
      <c r="D713" s="27">
        <f t="shared" si="160"/>
        <v>0</v>
      </c>
      <c r="E713" s="27">
        <f t="shared" si="160"/>
        <v>0</v>
      </c>
      <c r="F713" s="27">
        <f t="shared" si="160"/>
        <v>0</v>
      </c>
      <c r="G713" s="103">
        <f t="shared" si="160"/>
        <v>0</v>
      </c>
      <c r="H713" s="27">
        <f t="shared" si="160"/>
        <v>0</v>
      </c>
      <c r="I713" s="418">
        <f t="shared" si="160"/>
        <v>0</v>
      </c>
      <c r="J713" s="27">
        <f t="shared" si="160"/>
        <v>0</v>
      </c>
      <c r="K713" s="453">
        <f t="shared" ref="K713:K722" si="161">+H713*G713</f>
        <v>0</v>
      </c>
    </row>
    <row r="714" spans="1:11" ht="23.4">
      <c r="A714" s="59" t="s">
        <v>54</v>
      </c>
      <c r="B714" s="103">
        <f>+B75</f>
        <v>0</v>
      </c>
      <c r="C714" s="418">
        <f t="shared" ref="C714:J714" si="162">+C75</f>
        <v>0</v>
      </c>
      <c r="D714" s="27">
        <f t="shared" si="162"/>
        <v>0</v>
      </c>
      <c r="E714" s="27">
        <f t="shared" si="162"/>
        <v>0</v>
      </c>
      <c r="F714" s="27">
        <f t="shared" si="162"/>
        <v>0</v>
      </c>
      <c r="G714" s="103">
        <f t="shared" si="162"/>
        <v>0</v>
      </c>
      <c r="H714" s="27">
        <f t="shared" si="162"/>
        <v>0</v>
      </c>
      <c r="I714" s="418">
        <f t="shared" si="162"/>
        <v>0</v>
      </c>
      <c r="J714" s="27">
        <f t="shared" si="162"/>
        <v>0</v>
      </c>
      <c r="K714" s="453">
        <f t="shared" si="161"/>
        <v>0</v>
      </c>
    </row>
    <row r="715" spans="1:11" ht="23.4">
      <c r="A715" s="59" t="s">
        <v>55</v>
      </c>
      <c r="B715" s="103">
        <f>+B99</f>
        <v>0</v>
      </c>
      <c r="C715" s="418">
        <f t="shared" ref="C715:J715" si="163">+C99</f>
        <v>0</v>
      </c>
      <c r="D715" s="27">
        <f t="shared" si="163"/>
        <v>0</v>
      </c>
      <c r="E715" s="27">
        <f t="shared" si="163"/>
        <v>0</v>
      </c>
      <c r="F715" s="27">
        <f t="shared" si="163"/>
        <v>0</v>
      </c>
      <c r="G715" s="103">
        <f t="shared" si="163"/>
        <v>0</v>
      </c>
      <c r="H715" s="27">
        <f t="shared" si="163"/>
        <v>0</v>
      </c>
      <c r="I715" s="418">
        <f t="shared" si="163"/>
        <v>0</v>
      </c>
      <c r="J715" s="27">
        <f t="shared" si="163"/>
        <v>0</v>
      </c>
      <c r="K715" s="453">
        <f t="shared" si="161"/>
        <v>0</v>
      </c>
    </row>
    <row r="716" spans="1:11" ht="23.4">
      <c r="A716" s="59" t="s">
        <v>56</v>
      </c>
      <c r="B716" s="103">
        <f>+B125</f>
        <v>0</v>
      </c>
      <c r="C716" s="418">
        <f t="shared" ref="C716:J716" si="164">+C125</f>
        <v>0</v>
      </c>
      <c r="D716" s="27">
        <f t="shared" si="164"/>
        <v>0</v>
      </c>
      <c r="E716" s="27">
        <f t="shared" si="164"/>
        <v>0</v>
      </c>
      <c r="F716" s="27">
        <f t="shared" si="164"/>
        <v>0</v>
      </c>
      <c r="G716" s="103">
        <f t="shared" si="164"/>
        <v>0</v>
      </c>
      <c r="H716" s="27">
        <f t="shared" si="164"/>
        <v>0</v>
      </c>
      <c r="I716" s="418">
        <f t="shared" si="164"/>
        <v>0</v>
      </c>
      <c r="J716" s="27">
        <f t="shared" si="164"/>
        <v>0</v>
      </c>
      <c r="K716" s="453">
        <f t="shared" si="161"/>
        <v>0</v>
      </c>
    </row>
    <row r="717" spans="1:11" ht="23.4">
      <c r="A717" s="59" t="s">
        <v>57</v>
      </c>
      <c r="B717" s="103">
        <f>+B152</f>
        <v>0</v>
      </c>
      <c r="C717" s="418">
        <f t="shared" ref="C717:J717" si="165">+C152</f>
        <v>0</v>
      </c>
      <c r="D717" s="27">
        <f t="shared" si="165"/>
        <v>0</v>
      </c>
      <c r="E717" s="27">
        <f t="shared" si="165"/>
        <v>0</v>
      </c>
      <c r="F717" s="27">
        <f t="shared" si="165"/>
        <v>0</v>
      </c>
      <c r="G717" s="103">
        <f t="shared" si="165"/>
        <v>0</v>
      </c>
      <c r="H717" s="27">
        <f t="shared" si="165"/>
        <v>0</v>
      </c>
      <c r="I717" s="418">
        <f t="shared" si="165"/>
        <v>0</v>
      </c>
      <c r="J717" s="27">
        <f t="shared" si="165"/>
        <v>0</v>
      </c>
      <c r="K717" s="453">
        <f t="shared" si="161"/>
        <v>0</v>
      </c>
    </row>
    <row r="718" spans="1:11" ht="23.4">
      <c r="A718" s="59" t="s">
        <v>58</v>
      </c>
      <c r="B718" s="103">
        <f>+B176</f>
        <v>0</v>
      </c>
      <c r="C718" s="418">
        <f t="shared" ref="C718:J718" si="166">+C176</f>
        <v>0</v>
      </c>
      <c r="D718" s="27">
        <f t="shared" si="166"/>
        <v>0</v>
      </c>
      <c r="E718" s="27">
        <f t="shared" si="166"/>
        <v>0</v>
      </c>
      <c r="F718" s="27">
        <f t="shared" si="166"/>
        <v>0</v>
      </c>
      <c r="G718" s="103">
        <f t="shared" si="166"/>
        <v>0</v>
      </c>
      <c r="H718" s="27">
        <f t="shared" si="166"/>
        <v>0</v>
      </c>
      <c r="I718" s="418">
        <f t="shared" si="166"/>
        <v>0</v>
      </c>
      <c r="J718" s="27">
        <f t="shared" si="166"/>
        <v>0</v>
      </c>
      <c r="K718" s="453">
        <f t="shared" si="161"/>
        <v>0</v>
      </c>
    </row>
    <row r="719" spans="1:11" ht="23.4">
      <c r="A719" s="59" t="s">
        <v>59</v>
      </c>
      <c r="B719" s="454">
        <f>+B200</f>
        <v>0</v>
      </c>
      <c r="C719" s="419">
        <f t="shared" ref="C719:J719" si="167">+C200</f>
        <v>0</v>
      </c>
      <c r="D719" s="20">
        <f t="shared" si="167"/>
        <v>0</v>
      </c>
      <c r="E719" s="20">
        <f t="shared" si="167"/>
        <v>0</v>
      </c>
      <c r="F719" s="20">
        <f t="shared" si="167"/>
        <v>0</v>
      </c>
      <c r="G719" s="454">
        <f t="shared" si="167"/>
        <v>0</v>
      </c>
      <c r="H719" s="20">
        <f t="shared" si="167"/>
        <v>0</v>
      </c>
      <c r="I719" s="419">
        <f t="shared" si="167"/>
        <v>0</v>
      </c>
      <c r="J719" s="20">
        <f t="shared" si="167"/>
        <v>0</v>
      </c>
      <c r="K719" s="453">
        <f t="shared" si="161"/>
        <v>0</v>
      </c>
    </row>
    <row r="720" spans="1:11" ht="23.4">
      <c r="A720" s="59" t="s">
        <v>60</v>
      </c>
      <c r="B720" s="417">
        <f>+B224</f>
        <v>0</v>
      </c>
      <c r="C720" s="420">
        <f t="shared" ref="C720:J720" si="168">+C224</f>
        <v>0</v>
      </c>
      <c r="D720" s="22">
        <f t="shared" si="168"/>
        <v>0</v>
      </c>
      <c r="E720" s="22">
        <f t="shared" si="168"/>
        <v>0</v>
      </c>
      <c r="F720" s="22">
        <f t="shared" si="168"/>
        <v>0</v>
      </c>
      <c r="G720" s="417">
        <f t="shared" si="168"/>
        <v>0</v>
      </c>
      <c r="H720" s="22">
        <f t="shared" si="168"/>
        <v>0</v>
      </c>
      <c r="I720" s="420">
        <f t="shared" si="168"/>
        <v>0</v>
      </c>
      <c r="J720" s="22">
        <f t="shared" si="168"/>
        <v>0</v>
      </c>
      <c r="K720" s="453">
        <f t="shared" si="161"/>
        <v>0</v>
      </c>
    </row>
    <row r="721" spans="1:11" ht="23.4">
      <c r="A721" s="59" t="s">
        <v>61</v>
      </c>
      <c r="B721" s="417">
        <f>+B248</f>
        <v>0</v>
      </c>
      <c r="C721" s="420">
        <f t="shared" ref="C721:J721" si="169">+C248</f>
        <v>0</v>
      </c>
      <c r="D721" s="22">
        <f t="shared" si="169"/>
        <v>0</v>
      </c>
      <c r="E721" s="22">
        <f t="shared" si="169"/>
        <v>0</v>
      </c>
      <c r="F721" s="22">
        <f t="shared" si="169"/>
        <v>0</v>
      </c>
      <c r="G721" s="417">
        <f t="shared" si="169"/>
        <v>0</v>
      </c>
      <c r="H721" s="22">
        <f t="shared" si="169"/>
        <v>0</v>
      </c>
      <c r="I721" s="420">
        <f t="shared" si="169"/>
        <v>0</v>
      </c>
      <c r="J721" s="22">
        <f t="shared" si="169"/>
        <v>0</v>
      </c>
      <c r="K721" s="453">
        <f t="shared" si="161"/>
        <v>0</v>
      </c>
    </row>
    <row r="722" spans="1:11" ht="23.4">
      <c r="A722" s="59" t="s">
        <v>62</v>
      </c>
      <c r="B722" s="417">
        <f>+B271</f>
        <v>0</v>
      </c>
      <c r="C722" s="420">
        <f t="shared" ref="C722:J722" si="170">+C271</f>
        <v>0</v>
      </c>
      <c r="D722" s="22">
        <f t="shared" si="170"/>
        <v>0</v>
      </c>
      <c r="E722" s="22">
        <f t="shared" si="170"/>
        <v>0</v>
      </c>
      <c r="F722" s="22">
        <f t="shared" si="170"/>
        <v>0</v>
      </c>
      <c r="G722" s="417">
        <f t="shared" si="170"/>
        <v>0</v>
      </c>
      <c r="H722" s="22">
        <f t="shared" si="170"/>
        <v>0</v>
      </c>
      <c r="I722" s="420">
        <f t="shared" si="170"/>
        <v>0</v>
      </c>
      <c r="J722" s="22">
        <f t="shared" si="170"/>
        <v>0</v>
      </c>
      <c r="K722" s="453">
        <f t="shared" si="161"/>
        <v>0</v>
      </c>
    </row>
    <row r="723" spans="1:11" ht="27" thickBot="1">
      <c r="A723" s="29" t="s">
        <v>32</v>
      </c>
      <c r="B723" s="191">
        <f t="shared" ref="B723:G723" si="171">SUM(B712:B722)</f>
        <v>0</v>
      </c>
      <c r="C723" s="191">
        <f t="shared" si="171"/>
        <v>0</v>
      </c>
      <c r="D723" s="191">
        <f t="shared" si="171"/>
        <v>0</v>
      </c>
      <c r="E723" s="191">
        <f t="shared" si="171"/>
        <v>0</v>
      </c>
      <c r="F723" s="191">
        <f t="shared" si="171"/>
        <v>0</v>
      </c>
      <c r="G723" s="191">
        <f t="shared" si="171"/>
        <v>0</v>
      </c>
      <c r="H723" s="191" t="e">
        <f>+K723/G723</f>
        <v>#DIV/0!</v>
      </c>
      <c r="I723" s="191">
        <f>SUM(I712:I722)</f>
        <v>0</v>
      </c>
      <c r="J723" s="192">
        <f>SUM(J712:J722)</f>
        <v>0</v>
      </c>
      <c r="K723" s="192">
        <f>SUM(K712:K722)</f>
        <v>0</v>
      </c>
    </row>
    <row r="726" spans="1:11">
      <c r="A726" s="126"/>
      <c r="B726" s="126"/>
      <c r="C726" s="126"/>
      <c r="D726" s="126"/>
      <c r="E726" s="126"/>
      <c r="F726" s="126"/>
      <c r="G726" s="126"/>
      <c r="H726" s="126"/>
      <c r="I726" s="126"/>
    </row>
    <row r="727" spans="1:11" ht="23.4">
      <c r="A727" s="1349" t="s">
        <v>371</v>
      </c>
      <c r="B727" s="1349"/>
      <c r="C727" s="1349"/>
      <c r="D727" s="1349"/>
      <c r="E727" s="1349"/>
      <c r="F727" s="1349"/>
      <c r="G727" s="1349"/>
      <c r="H727" s="1349"/>
      <c r="I727" s="1349"/>
    </row>
    <row r="728" spans="1:11" ht="23.4">
      <c r="A728" s="1350" t="s">
        <v>218</v>
      </c>
      <c r="B728" s="1350"/>
      <c r="C728" s="1350"/>
      <c r="D728" s="1350"/>
      <c r="E728" s="1350"/>
      <c r="F728" s="1350"/>
      <c r="G728" s="1350"/>
      <c r="H728" s="1350"/>
      <c r="I728" s="1350"/>
    </row>
    <row r="729" spans="1:11" ht="23.4">
      <c r="A729" s="1350" t="s">
        <v>104</v>
      </c>
      <c r="B729" s="1350"/>
      <c r="C729" s="1350"/>
      <c r="D729" s="1350"/>
      <c r="E729" s="1350"/>
      <c r="F729" s="1350"/>
      <c r="G729" s="1350"/>
      <c r="H729" s="1350"/>
      <c r="I729" s="1350"/>
    </row>
    <row r="730" spans="1:11" ht="23.4">
      <c r="A730" s="1364" t="s">
        <v>246</v>
      </c>
      <c r="B730" s="110"/>
      <c r="C730" s="1361" t="s">
        <v>50</v>
      </c>
      <c r="D730" s="1362"/>
      <c r="E730" s="1362"/>
      <c r="F730" s="1362"/>
      <c r="G730" s="1362"/>
      <c r="H730" s="1363"/>
      <c r="I730" s="110"/>
      <c r="J730" s="68"/>
      <c r="K730" s="68"/>
    </row>
    <row r="731" spans="1:11" ht="23.4">
      <c r="A731" s="1365"/>
      <c r="B731" s="112" t="s">
        <v>2</v>
      </c>
      <c r="C731" s="113" t="s">
        <v>5</v>
      </c>
      <c r="D731" s="114" t="s">
        <v>6</v>
      </c>
      <c r="E731" s="114" t="s">
        <v>7</v>
      </c>
      <c r="F731" s="114" t="s">
        <v>8</v>
      </c>
      <c r="G731" s="114" t="s">
        <v>9</v>
      </c>
      <c r="H731" s="114" t="s">
        <v>10</v>
      </c>
      <c r="I731" s="115" t="s">
        <v>11</v>
      </c>
      <c r="J731" s="74" t="s">
        <v>202</v>
      </c>
      <c r="K731" s="70" t="s">
        <v>204</v>
      </c>
    </row>
    <row r="732" spans="1:11" ht="23.4">
      <c r="A732" s="1365"/>
      <c r="B732" s="112" t="s">
        <v>4</v>
      </c>
      <c r="C732" s="112" t="s">
        <v>13</v>
      </c>
      <c r="D732" s="115" t="s">
        <v>51</v>
      </c>
      <c r="E732" s="115" t="s">
        <v>15</v>
      </c>
      <c r="F732" s="115" t="s">
        <v>16</v>
      </c>
      <c r="G732" s="115" t="s">
        <v>17</v>
      </c>
      <c r="H732" s="115" t="s">
        <v>18</v>
      </c>
      <c r="I732" s="115" t="s">
        <v>19</v>
      </c>
      <c r="J732" s="71" t="s">
        <v>203</v>
      </c>
      <c r="K732" s="77"/>
    </row>
    <row r="733" spans="1:11" ht="23.4">
      <c r="A733" s="1366"/>
      <c r="B733" s="119" t="s">
        <v>12</v>
      </c>
      <c r="C733" s="119" t="s">
        <v>12</v>
      </c>
      <c r="D733" s="120" t="s">
        <v>12</v>
      </c>
      <c r="E733" s="120" t="s">
        <v>12</v>
      </c>
      <c r="F733" s="120" t="s">
        <v>12</v>
      </c>
      <c r="G733" s="120" t="s">
        <v>12</v>
      </c>
      <c r="H733" s="120" t="s">
        <v>20</v>
      </c>
      <c r="I733" s="120" t="s">
        <v>12</v>
      </c>
      <c r="J733" s="72"/>
      <c r="K733" s="72"/>
    </row>
    <row r="734" spans="1:11" ht="23.4">
      <c r="A734" s="122" t="s">
        <v>52</v>
      </c>
      <c r="B734" s="119">
        <f>B20</f>
        <v>42</v>
      </c>
      <c r="C734" s="119">
        <f t="shared" ref="C734:K734" si="172">C20</f>
        <v>0</v>
      </c>
      <c r="D734" s="119">
        <f t="shared" si="172"/>
        <v>0</v>
      </c>
      <c r="E734" s="119">
        <f t="shared" si="172"/>
        <v>0</v>
      </c>
      <c r="F734" s="119">
        <f t="shared" si="172"/>
        <v>0</v>
      </c>
      <c r="G734" s="119">
        <f t="shared" si="172"/>
        <v>0</v>
      </c>
      <c r="H734" s="119">
        <f t="shared" si="172"/>
        <v>0</v>
      </c>
      <c r="I734" s="119">
        <f t="shared" si="172"/>
        <v>42</v>
      </c>
      <c r="J734" s="119">
        <f t="shared" si="172"/>
        <v>4</v>
      </c>
      <c r="K734" s="119">
        <f t="shared" si="172"/>
        <v>0</v>
      </c>
    </row>
    <row r="735" spans="1:11" ht="23.4">
      <c r="A735" s="122" t="s">
        <v>53</v>
      </c>
      <c r="B735" s="119"/>
      <c r="C735" s="119"/>
      <c r="D735" s="119"/>
      <c r="E735" s="119"/>
      <c r="F735" s="119"/>
      <c r="G735" s="119"/>
      <c r="H735" s="119"/>
      <c r="I735" s="119"/>
      <c r="J735" s="27"/>
      <c r="K735" s="453"/>
    </row>
    <row r="736" spans="1:11" ht="23.4">
      <c r="A736" s="122" t="s">
        <v>54</v>
      </c>
      <c r="B736" s="119"/>
      <c r="C736" s="119"/>
      <c r="D736" s="119"/>
      <c r="E736" s="119"/>
      <c r="F736" s="119"/>
      <c r="G736" s="119"/>
      <c r="H736" s="119"/>
      <c r="I736" s="119"/>
      <c r="J736" s="27"/>
      <c r="K736" s="453"/>
    </row>
    <row r="737" spans="1:11" ht="23.4">
      <c r="A737" s="122" t="s">
        <v>55</v>
      </c>
      <c r="B737" s="119"/>
      <c r="C737" s="119"/>
      <c r="D737" s="119"/>
      <c r="E737" s="119"/>
      <c r="F737" s="119"/>
      <c r="G737" s="119"/>
      <c r="H737" s="119"/>
      <c r="I737" s="119"/>
      <c r="J737" s="27"/>
      <c r="K737" s="453"/>
    </row>
    <row r="738" spans="1:11" ht="23.4">
      <c r="A738" s="122" t="s">
        <v>56</v>
      </c>
      <c r="B738" s="119"/>
      <c r="C738" s="119"/>
      <c r="D738" s="119"/>
      <c r="E738" s="119"/>
      <c r="F738" s="119"/>
      <c r="G738" s="119"/>
      <c r="H738" s="119"/>
      <c r="I738" s="119"/>
      <c r="J738" s="27"/>
      <c r="K738" s="453"/>
    </row>
    <row r="739" spans="1:11" ht="23.4">
      <c r="A739" s="122" t="s">
        <v>57</v>
      </c>
      <c r="B739" s="119"/>
      <c r="C739" s="119"/>
      <c r="D739" s="119"/>
      <c r="E739" s="119"/>
      <c r="F739" s="119"/>
      <c r="G739" s="119"/>
      <c r="H739" s="119"/>
      <c r="I739" s="119"/>
      <c r="J739" s="27"/>
      <c r="K739" s="453"/>
    </row>
    <row r="740" spans="1:11" ht="23.4">
      <c r="A740" s="122" t="s">
        <v>58</v>
      </c>
      <c r="B740" s="119"/>
      <c r="C740" s="119"/>
      <c r="D740" s="119"/>
      <c r="E740" s="119"/>
      <c r="F740" s="119"/>
      <c r="G740" s="119"/>
      <c r="H740" s="119"/>
      <c r="I740" s="119"/>
      <c r="J740" s="27"/>
      <c r="K740" s="453"/>
    </row>
    <row r="741" spans="1:11" ht="23.4">
      <c r="A741" s="122" t="s">
        <v>59</v>
      </c>
      <c r="B741" s="124"/>
      <c r="C741" s="124"/>
      <c r="D741" s="124"/>
      <c r="E741" s="124"/>
      <c r="F741" s="124"/>
      <c r="G741" s="124"/>
      <c r="H741" s="124"/>
      <c r="I741" s="124"/>
      <c r="J741" s="20"/>
      <c r="K741" s="453"/>
    </row>
    <row r="742" spans="1:11" ht="23.4">
      <c r="A742" s="122" t="s">
        <v>60</v>
      </c>
      <c r="B742" s="110"/>
      <c r="C742" s="110"/>
      <c r="D742" s="110"/>
      <c r="E742" s="110"/>
      <c r="F742" s="110"/>
      <c r="G742" s="110"/>
      <c r="H742" s="110"/>
      <c r="I742" s="110"/>
      <c r="J742" s="22"/>
      <c r="K742" s="453"/>
    </row>
    <row r="743" spans="1:11" ht="23.4">
      <c r="A743" s="122" t="s">
        <v>61</v>
      </c>
      <c r="B743" s="110"/>
      <c r="C743" s="110"/>
      <c r="D743" s="110"/>
      <c r="E743" s="110"/>
      <c r="F743" s="110"/>
      <c r="G743" s="110"/>
      <c r="H743" s="110"/>
      <c r="I743" s="110"/>
      <c r="J743" s="22"/>
      <c r="K743" s="453"/>
    </row>
    <row r="744" spans="1:11" ht="23.4">
      <c r="A744" s="122" t="s">
        <v>62</v>
      </c>
      <c r="B744" s="110"/>
      <c r="C744" s="110"/>
      <c r="D744" s="110"/>
      <c r="E744" s="110"/>
      <c r="F744" s="110"/>
      <c r="G744" s="110"/>
      <c r="H744" s="110"/>
      <c r="I744" s="110"/>
      <c r="J744" s="22"/>
      <c r="K744" s="453"/>
    </row>
    <row r="745" spans="1:11" ht="27" thickBot="1">
      <c r="A745" s="125" t="s">
        <v>32</v>
      </c>
      <c r="B745" s="191">
        <f t="shared" ref="B745:G745" si="173">SUM(B734:B744)</f>
        <v>42</v>
      </c>
      <c r="C745" s="191">
        <f t="shared" si="173"/>
        <v>0</v>
      </c>
      <c r="D745" s="191">
        <f t="shared" si="173"/>
        <v>0</v>
      </c>
      <c r="E745" s="191">
        <f t="shared" si="173"/>
        <v>0</v>
      </c>
      <c r="F745" s="191">
        <f t="shared" si="173"/>
        <v>0</v>
      </c>
      <c r="G745" s="191">
        <f t="shared" si="173"/>
        <v>0</v>
      </c>
      <c r="H745" s="191" t="e">
        <f>+K745/G745</f>
        <v>#DIV/0!</v>
      </c>
      <c r="I745" s="191">
        <f>SUM(I734:I744)</f>
        <v>42</v>
      </c>
      <c r="J745" s="192">
        <f>SUM(J734:J744)</f>
        <v>4</v>
      </c>
      <c r="K745" s="192">
        <f>SUM(K734:K744)</f>
        <v>0</v>
      </c>
    </row>
  </sheetData>
  <mergeCells count="134">
    <mergeCell ref="A705:I705"/>
    <mergeCell ref="A706:I706"/>
    <mergeCell ref="A707:I707"/>
    <mergeCell ref="A708:A711"/>
    <mergeCell ref="C708:H708"/>
    <mergeCell ref="A678:I678"/>
    <mergeCell ref="A679:I679"/>
    <mergeCell ref="A680:I680"/>
    <mergeCell ref="A681:A684"/>
    <mergeCell ref="C681:H681"/>
    <mergeCell ref="A727:I727"/>
    <mergeCell ref="A728:I728"/>
    <mergeCell ref="A729:I729"/>
    <mergeCell ref="A730:A733"/>
    <mergeCell ref="C730:H730"/>
    <mergeCell ref="A438:I438"/>
    <mergeCell ref="A411:I411"/>
    <mergeCell ref="A276:K276"/>
    <mergeCell ref="A357:K357"/>
    <mergeCell ref="A410:I410"/>
    <mergeCell ref="A409:I409"/>
    <mergeCell ref="A599:A602"/>
    <mergeCell ref="C599:H599"/>
    <mergeCell ref="A572:I572"/>
    <mergeCell ref="A574:A577"/>
    <mergeCell ref="C574:H574"/>
    <mergeCell ref="A385:A388"/>
    <mergeCell ref="C385:H385"/>
    <mergeCell ref="A331:A334"/>
    <mergeCell ref="C331:H331"/>
    <mergeCell ref="A355:K355"/>
    <mergeCell ref="A356:K356"/>
    <mergeCell ref="A520:A523"/>
    <mergeCell ref="C520:H520"/>
    <mergeCell ref="A330:K330"/>
    <mergeCell ref="A519:I519"/>
    <mergeCell ref="C466:H466"/>
    <mergeCell ref="A103:I103"/>
    <mergeCell ref="A104:I104"/>
    <mergeCell ref="C304:H304"/>
    <mergeCell ref="A328:K328"/>
    <mergeCell ref="A358:A361"/>
    <mergeCell ref="C358:H358"/>
    <mergeCell ref="A382:K382"/>
    <mergeCell ref="A383:K383"/>
    <mergeCell ref="A384:K384"/>
    <mergeCell ref="C105:H105"/>
    <mergeCell ref="A179:I179"/>
    <mergeCell ref="A154:I154"/>
    <mergeCell ref="A155:I155"/>
    <mergeCell ref="A156:I156"/>
    <mergeCell ref="C157:H157"/>
    <mergeCell ref="C254:H254"/>
    <mergeCell ref="A205:K205"/>
    <mergeCell ref="A204:K204"/>
    <mergeCell ref="A129:I129"/>
    <mergeCell ref="A130:I130"/>
    <mergeCell ref="A131:I131"/>
    <mergeCell ref="A571:I571"/>
    <mergeCell ref="A493:A496"/>
    <mergeCell ref="A412:A415"/>
    <mergeCell ref="A436:I436"/>
    <mergeCell ref="A437:I437"/>
    <mergeCell ref="C412:H412"/>
    <mergeCell ref="A464:I464"/>
    <mergeCell ref="A439:A442"/>
    <mergeCell ref="A490:I490"/>
    <mergeCell ref="A491:I491"/>
    <mergeCell ref="A465:I465"/>
    <mergeCell ref="C439:H439"/>
    <mergeCell ref="A544:I544"/>
    <mergeCell ref="A547:A550"/>
    <mergeCell ref="A466:A469"/>
    <mergeCell ref="A492:I492"/>
    <mergeCell ref="A517:I517"/>
    <mergeCell ref="A518:I518"/>
    <mergeCell ref="C547:H547"/>
    <mergeCell ref="A463:I463"/>
    <mergeCell ref="C493:H493"/>
    <mergeCell ref="A545:I545"/>
    <mergeCell ref="A546:I546"/>
    <mergeCell ref="A28:I28"/>
    <mergeCell ref="A29:I29"/>
    <mergeCell ref="A30:I30"/>
    <mergeCell ref="C31:H31"/>
    <mergeCell ref="A1:I1"/>
    <mergeCell ref="A2:I2"/>
    <mergeCell ref="A3:I3"/>
    <mergeCell ref="C4:H4"/>
    <mergeCell ref="A102:I102"/>
    <mergeCell ref="C80:H80"/>
    <mergeCell ref="A54:I54"/>
    <mergeCell ref="A77:K77"/>
    <mergeCell ref="A78:K78"/>
    <mergeCell ref="A79:K79"/>
    <mergeCell ref="A55:I55"/>
    <mergeCell ref="A56:I56"/>
    <mergeCell ref="C57:H57"/>
    <mergeCell ref="C132:H132"/>
    <mergeCell ref="C229:H229"/>
    <mergeCell ref="A206:K206"/>
    <mergeCell ref="A277:A280"/>
    <mergeCell ref="C277:H277"/>
    <mergeCell ref="A304:A307"/>
    <mergeCell ref="A329:K329"/>
    <mergeCell ref="A274:K274"/>
    <mergeCell ref="A275:K275"/>
    <mergeCell ref="A303:K303"/>
    <mergeCell ref="A301:K301"/>
    <mergeCell ref="A302:K302"/>
    <mergeCell ref="C182:H182"/>
    <mergeCell ref="A251:K251"/>
    <mergeCell ref="A252:K252"/>
    <mergeCell ref="A253:K253"/>
    <mergeCell ref="A227:K227"/>
    <mergeCell ref="A228:K228"/>
    <mergeCell ref="C207:H207"/>
    <mergeCell ref="A226:K226"/>
    <mergeCell ref="A180:I180"/>
    <mergeCell ref="A181:I181"/>
    <mergeCell ref="A573:I573"/>
    <mergeCell ref="A649:A652"/>
    <mergeCell ref="C649:H649"/>
    <mergeCell ref="A646:I646"/>
    <mergeCell ref="A622:I622"/>
    <mergeCell ref="A623:I623"/>
    <mergeCell ref="A647:I647"/>
    <mergeCell ref="A648:I648"/>
    <mergeCell ref="A624:I624"/>
    <mergeCell ref="A625:A628"/>
    <mergeCell ref="C625:H625"/>
    <mergeCell ref="A596:I596"/>
    <mergeCell ref="A597:I597"/>
    <mergeCell ref="A598:I598"/>
  </mergeCells>
  <phoneticPr fontId="8" type="noConversion"/>
  <pageMargins left="0.15748031496062992" right="0.15748031496062992" top="0.39370078740157483" bottom="0.39370078740157483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872"/>
  <sheetViews>
    <sheetView topLeftCell="A325" zoomScale="60" zoomScaleNormal="60" workbookViewId="0">
      <selection activeCell="K342" sqref="K342"/>
    </sheetView>
  </sheetViews>
  <sheetFormatPr defaultRowHeight="13.2"/>
  <cols>
    <col min="1" max="1" width="19.5546875" customWidth="1"/>
    <col min="2" max="2" width="13.6640625" customWidth="1"/>
    <col min="3" max="3" width="13.33203125" customWidth="1"/>
    <col min="4" max="4" width="10.6640625" bestFit="1" customWidth="1"/>
    <col min="5" max="5" width="14.109375" customWidth="1"/>
    <col min="6" max="6" width="12" customWidth="1"/>
    <col min="7" max="7" width="12.33203125" bestFit="1" customWidth="1"/>
    <col min="8" max="8" width="11.6640625" bestFit="1" customWidth="1"/>
    <col min="9" max="9" width="13" customWidth="1"/>
    <col min="10" max="10" width="13.6640625" customWidth="1"/>
    <col min="11" max="11" width="14.44140625" customWidth="1"/>
  </cols>
  <sheetData>
    <row r="1" spans="1:11" ht="23.4">
      <c r="A1" s="1351" t="s">
        <v>370</v>
      </c>
      <c r="B1" s="1351"/>
      <c r="C1" s="1351"/>
      <c r="D1" s="1351"/>
      <c r="E1" s="1351"/>
      <c r="F1" s="1351"/>
      <c r="G1" s="1351"/>
      <c r="H1" s="1351"/>
      <c r="I1" s="1351"/>
    </row>
    <row r="2" spans="1:11" ht="23.4">
      <c r="A2" s="1351" t="s">
        <v>374</v>
      </c>
      <c r="B2" s="1351"/>
      <c r="C2" s="1351"/>
      <c r="D2" s="1351"/>
      <c r="E2" s="1351"/>
      <c r="F2" s="1351"/>
      <c r="G2" s="1351"/>
      <c r="H2" s="1351"/>
      <c r="I2" s="1351"/>
    </row>
    <row r="3" spans="1:11" ht="23.4">
      <c r="A3" s="1336" t="s">
        <v>105</v>
      </c>
      <c r="B3" s="1336"/>
      <c r="C3" s="1336"/>
      <c r="D3" s="1336"/>
      <c r="E3" s="1336"/>
      <c r="F3" s="1336"/>
      <c r="G3" s="1336"/>
      <c r="H3" s="1336"/>
      <c r="I3" s="1336"/>
    </row>
    <row r="4" spans="1:11" ht="23.4">
      <c r="A4" s="1" t="s">
        <v>1</v>
      </c>
      <c r="B4" s="1" t="s">
        <v>2</v>
      </c>
      <c r="C4" s="1333" t="s">
        <v>3</v>
      </c>
      <c r="D4" s="1334"/>
      <c r="E4" s="1334"/>
      <c r="F4" s="1334"/>
      <c r="G4" s="1334"/>
      <c r="H4" s="1335"/>
      <c r="I4" s="1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3.4">
      <c r="A8" s="7" t="s">
        <v>21</v>
      </c>
      <c r="B8" s="8">
        <f>ช่องคีย์!B70</f>
        <v>10</v>
      </c>
      <c r="C8" s="8">
        <f>ช่องคีย์!C70</f>
        <v>0</v>
      </c>
      <c r="D8" s="8">
        <f>ช่องคีย์!D70</f>
        <v>0</v>
      </c>
      <c r="E8" s="8">
        <f>ช่องคีย์!E70</f>
        <v>0</v>
      </c>
      <c r="F8" s="8">
        <f>ช่องคีย์!F70</f>
        <v>0</v>
      </c>
      <c r="G8" s="8">
        <f>ช่องคีย์!G70</f>
        <v>10</v>
      </c>
      <c r="H8" s="8">
        <f>ช่องคีย์!H70</f>
        <v>645</v>
      </c>
      <c r="I8" s="8">
        <f>ช่องคีย์!I70</f>
        <v>0</v>
      </c>
      <c r="J8" s="8">
        <f>ช่องคีย์!J70</f>
        <v>81</v>
      </c>
      <c r="K8" s="9">
        <f>+G8*H8</f>
        <v>6450</v>
      </c>
    </row>
    <row r="9" spans="1:11" ht="23.4">
      <c r="A9" s="7" t="s">
        <v>261</v>
      </c>
      <c r="B9" s="8"/>
      <c r="C9" s="8"/>
      <c r="D9" s="8"/>
      <c r="E9" s="8"/>
      <c r="F9" s="8"/>
      <c r="G9" s="8"/>
      <c r="H9" s="8"/>
      <c r="I9" s="8"/>
      <c r="J9" s="8"/>
      <c r="K9" s="9"/>
    </row>
    <row r="10" spans="1:11" ht="23.4">
      <c r="A10" s="7" t="s">
        <v>262</v>
      </c>
      <c r="B10" s="8"/>
      <c r="C10" s="8"/>
      <c r="D10" s="8"/>
      <c r="E10" s="8"/>
      <c r="F10" s="8"/>
      <c r="G10" s="8"/>
      <c r="H10" s="8"/>
      <c r="I10" s="8"/>
      <c r="J10" s="8"/>
      <c r="K10" s="9"/>
    </row>
    <row r="11" spans="1:11" ht="23.4">
      <c r="A11" s="7" t="s">
        <v>22</v>
      </c>
      <c r="B11" s="8">
        <f>ช่องคีย์!L70</f>
        <v>736</v>
      </c>
      <c r="C11" s="8">
        <f>ช่องคีย์!M70</f>
        <v>465</v>
      </c>
      <c r="D11" s="8">
        <f>ช่องคีย์!N70</f>
        <v>0</v>
      </c>
      <c r="E11" s="8">
        <f>ช่องคีย์!O70</f>
        <v>0</v>
      </c>
      <c r="F11" s="8">
        <f>ช่องคีย์!P70</f>
        <v>0</v>
      </c>
      <c r="G11" s="8">
        <f>ช่องคีย์!Q70</f>
        <v>0</v>
      </c>
      <c r="H11" s="8">
        <f>ช่องคีย์!R70</f>
        <v>614</v>
      </c>
      <c r="I11" s="8">
        <f>ช่องคีย์!S70</f>
        <v>1201</v>
      </c>
      <c r="J11" s="8">
        <f>ช่องคีย์!T70</f>
        <v>53</v>
      </c>
      <c r="K11" s="9">
        <f>+G11*H11</f>
        <v>0</v>
      </c>
    </row>
    <row r="12" spans="1:11" ht="23.4">
      <c r="A12" s="7" t="s">
        <v>263</v>
      </c>
      <c r="B12" s="8"/>
      <c r="C12" s="8"/>
      <c r="D12" s="8"/>
      <c r="E12" s="8"/>
      <c r="F12" s="8"/>
      <c r="G12" s="8"/>
      <c r="H12" s="8"/>
      <c r="I12" s="8"/>
      <c r="J12" s="8"/>
      <c r="K12" s="9"/>
    </row>
    <row r="13" spans="1:11" ht="23.4">
      <c r="A13" s="7" t="s">
        <v>216</v>
      </c>
      <c r="B13" s="8">
        <f>ช่องคีย์!CI70</f>
        <v>0</v>
      </c>
      <c r="C13" s="8">
        <f>ช่องคีย์!CJ70</f>
        <v>0</v>
      </c>
      <c r="D13" s="8">
        <f>ช่องคีย์!CK70</f>
        <v>0</v>
      </c>
      <c r="E13" s="8">
        <f>ช่องคีย์!CL70</f>
        <v>0</v>
      </c>
      <c r="F13" s="8">
        <f>ช่องคีย์!CM70</f>
        <v>0</v>
      </c>
      <c r="G13" s="8">
        <f>ช่องคีย์!CN70</f>
        <v>0</v>
      </c>
      <c r="H13" s="8">
        <f>ช่องคีย์!CO70</f>
        <v>670</v>
      </c>
      <c r="I13" s="8">
        <f>ช่องคีย์!CP70</f>
        <v>0</v>
      </c>
      <c r="J13" s="8">
        <f>ช่องคีย์!CQ70</f>
        <v>0</v>
      </c>
      <c r="K13" s="9">
        <f>+G13*H13</f>
        <v>0</v>
      </c>
    </row>
    <row r="14" spans="1:11" ht="23.4">
      <c r="A14" s="7" t="s">
        <v>217</v>
      </c>
      <c r="B14" s="8">
        <f>ช่องคีย์!AF70</f>
        <v>21</v>
      </c>
      <c r="C14" s="8">
        <f>ช่องคีย์!AG70</f>
        <v>8</v>
      </c>
      <c r="D14" s="8">
        <f>ช่องคีย์!AH70</f>
        <v>0</v>
      </c>
      <c r="E14" s="8">
        <f>ช่องคีย์!AI70</f>
        <v>0</v>
      </c>
      <c r="F14" s="8">
        <f>ช่องคีย์!AJ70</f>
        <v>0</v>
      </c>
      <c r="G14" s="8">
        <f>ช่องคีย์!AK70</f>
        <v>0</v>
      </c>
      <c r="H14" s="8">
        <f>ช่องคีย์!AL70</f>
        <v>0</v>
      </c>
      <c r="I14" s="8">
        <f>ช่องคีย์!AM70</f>
        <v>29</v>
      </c>
      <c r="J14" s="8">
        <f>ช่องคีย์!AN70</f>
        <v>2</v>
      </c>
      <c r="K14" s="19">
        <f>+G14*H14</f>
        <v>0</v>
      </c>
    </row>
    <row r="15" spans="1:11" ht="23.4">
      <c r="A15" s="7" t="s">
        <v>188</v>
      </c>
      <c r="B15" s="8">
        <f>ช่องคีย์!AP70</f>
        <v>0</v>
      </c>
      <c r="C15" s="8">
        <f>ช่องคีย์!AQ70</f>
        <v>0</v>
      </c>
      <c r="D15" s="8">
        <f>ช่องคีย์!AR70</f>
        <v>0</v>
      </c>
      <c r="E15" s="8">
        <f>ช่องคีย์!AS70</f>
        <v>0</v>
      </c>
      <c r="F15" s="8">
        <f>ช่องคีย์!AT70</f>
        <v>0</v>
      </c>
      <c r="G15" s="8">
        <f>ช่องคีย์!AU70</f>
        <v>0</v>
      </c>
      <c r="H15" s="8">
        <f>ช่องคีย์!AV70</f>
        <v>0</v>
      </c>
      <c r="I15" s="8">
        <f>ช่องคีย์!AW70</f>
        <v>0</v>
      </c>
      <c r="J15" s="8">
        <f>ช่องคีย์!AX70</f>
        <v>0</v>
      </c>
      <c r="K15" s="9">
        <v>0</v>
      </c>
    </row>
    <row r="16" spans="1:11" ht="23.4">
      <c r="A16" s="7" t="s">
        <v>219</v>
      </c>
      <c r="B16" s="8">
        <f>ช่องคีย์!V70</f>
        <v>57</v>
      </c>
      <c r="C16" s="8">
        <f>ช่องคีย์!W70</f>
        <v>0</v>
      </c>
      <c r="D16" s="8">
        <f>ช่องคีย์!X70</f>
        <v>0</v>
      </c>
      <c r="E16" s="8">
        <f>ช่องคีย์!Y70</f>
        <v>0</v>
      </c>
      <c r="F16" s="8">
        <f>ช่องคีย์!Z70</f>
        <v>0</v>
      </c>
      <c r="G16" s="8">
        <f>ช่องคีย์!AA70</f>
        <v>0</v>
      </c>
      <c r="H16" s="8">
        <f>ช่องคีย์!AB70</f>
        <v>0</v>
      </c>
      <c r="I16" s="8">
        <f>ช่องคีย์!AC70</f>
        <v>57</v>
      </c>
      <c r="J16" s="8">
        <f>ช่องคีย์!AD70</f>
        <v>5</v>
      </c>
      <c r="K16" s="9">
        <f>+G16*H16</f>
        <v>0</v>
      </c>
    </row>
    <row r="17" spans="1:11" ht="23.4">
      <c r="A17" s="7" t="s">
        <v>208</v>
      </c>
      <c r="B17" s="8">
        <f>ช่องคีย์!DM70</f>
        <v>0</v>
      </c>
      <c r="C17" s="8">
        <f>ช่องคีย์!DN70</f>
        <v>0</v>
      </c>
      <c r="D17" s="8">
        <f>ช่องคีย์!DO70</f>
        <v>0</v>
      </c>
      <c r="E17" s="8">
        <f>ช่องคีย์!DP70</f>
        <v>0</v>
      </c>
      <c r="F17" s="8">
        <f>ช่องคีย์!DQ70</f>
        <v>0</v>
      </c>
      <c r="G17" s="8">
        <f>ช่องคีย์!DR70</f>
        <v>0</v>
      </c>
      <c r="H17" s="8">
        <f>ช่องคีย์!DS70</f>
        <v>0</v>
      </c>
      <c r="I17" s="8">
        <f>ช่องคีย์!DT70</f>
        <v>0</v>
      </c>
      <c r="J17" s="8">
        <f>ช่องคีย์!DU70</f>
        <v>0</v>
      </c>
      <c r="K17" s="9">
        <f>+G17*H17</f>
        <v>0</v>
      </c>
    </row>
    <row r="18" spans="1:11" ht="23.4">
      <c r="A18" s="7" t="s">
        <v>27</v>
      </c>
      <c r="B18" s="8">
        <f>ช่องคีย์!AZ70</f>
        <v>325</v>
      </c>
      <c r="C18" s="8">
        <f>ช่องคีย์!BA70</f>
        <v>13</v>
      </c>
      <c r="D18" s="8">
        <f>ช่องคีย์!BB70</f>
        <v>0</v>
      </c>
      <c r="E18" s="8">
        <f>ช่องคีย์!BC70</f>
        <v>0</v>
      </c>
      <c r="F18" s="8">
        <f>ช่องคีย์!BD70</f>
        <v>0</v>
      </c>
      <c r="G18" s="8">
        <f>ช่องคีย์!BE70</f>
        <v>0</v>
      </c>
      <c r="H18" s="8">
        <f>ช่องคีย์!BF70</f>
        <v>3500</v>
      </c>
      <c r="I18" s="8">
        <f>ช่องคีย์!BG70</f>
        <v>338</v>
      </c>
      <c r="J18" s="8">
        <f>ช่องคีย์!BH70</f>
        <v>82</v>
      </c>
      <c r="K18" s="9">
        <f>+G18*H18</f>
        <v>0</v>
      </c>
    </row>
    <row r="19" spans="1:11" ht="23.4">
      <c r="A19" s="7" t="s">
        <v>28</v>
      </c>
      <c r="B19" s="8">
        <f>ช่องคีย์!BJ70</f>
        <v>254</v>
      </c>
      <c r="C19" s="8">
        <f>ช่องคีย์!BK70</f>
        <v>0</v>
      </c>
      <c r="D19" s="8">
        <f>ช่องคีย์!BL70</f>
        <v>87</v>
      </c>
      <c r="E19" s="8">
        <f>ช่องคีย์!BM70</f>
        <v>0</v>
      </c>
      <c r="F19" s="8">
        <f>ช่องคีย์!BN70</f>
        <v>0</v>
      </c>
      <c r="G19" s="8">
        <f>ช่องคีย์!BO70</f>
        <v>145</v>
      </c>
      <c r="H19" s="8">
        <f>ช่องคีย์!BP70</f>
        <v>11500</v>
      </c>
      <c r="I19" s="8">
        <f>ช่องคีย์!BV70</f>
        <v>196</v>
      </c>
      <c r="J19" s="8">
        <f>ช่องคีย์!BW70</f>
        <v>29</v>
      </c>
      <c r="K19" s="10"/>
    </row>
    <row r="20" spans="1:11" ht="23.4">
      <c r="A20" s="7" t="s">
        <v>275</v>
      </c>
      <c r="B20" s="8">
        <f>ช่องคีย์!BY70</f>
        <v>0</v>
      </c>
      <c r="C20" s="8">
        <f>ช่องคีย์!BZ70</f>
        <v>0</v>
      </c>
      <c r="D20" s="8">
        <f>ช่องคีย์!CA70</f>
        <v>0</v>
      </c>
      <c r="E20" s="8">
        <f>ช่องคีย์!CB70</f>
        <v>0</v>
      </c>
      <c r="F20" s="8">
        <f>ช่องคีย์!CC70</f>
        <v>0</v>
      </c>
      <c r="G20" s="8">
        <f>ช่องคีย์!CD70</f>
        <v>0</v>
      </c>
      <c r="H20" s="8">
        <f>ช่องคีย์!CE70</f>
        <v>0</v>
      </c>
      <c r="I20" s="8">
        <f>ช่องคีย์!CF70</f>
        <v>0</v>
      </c>
      <c r="J20" s="35"/>
      <c r="K20" s="10"/>
    </row>
    <row r="21" spans="1:11" ht="23.4">
      <c r="A21" s="7" t="s">
        <v>258</v>
      </c>
      <c r="B21" s="8">
        <f>ช่องคีย์!FA70</f>
        <v>34</v>
      </c>
      <c r="C21" s="8">
        <f>ช่องคีย์!FB70</f>
        <v>28</v>
      </c>
      <c r="D21" s="8">
        <f>ช่องคีย์!FC70</f>
        <v>0</v>
      </c>
      <c r="E21" s="8">
        <f>ช่องคีย์!FD70</f>
        <v>0</v>
      </c>
      <c r="F21" s="8">
        <f>ช่องคีย์!FE70</f>
        <v>0</v>
      </c>
      <c r="G21" s="8">
        <f>ช่องคีย์!FF70</f>
        <v>0</v>
      </c>
      <c r="H21" s="8">
        <f>ช่องคีย์!FG70</f>
        <v>0</v>
      </c>
      <c r="I21" s="8">
        <f>ช่องคีย์!FH70</f>
        <v>62</v>
      </c>
      <c r="J21" s="8">
        <f>ช่องคีย์!FI70</f>
        <v>6</v>
      </c>
      <c r="K21" s="10"/>
    </row>
    <row r="22" spans="1:11" ht="23.4">
      <c r="A22" s="7" t="s">
        <v>277</v>
      </c>
      <c r="B22" s="8">
        <f>ช่องคีย์!FK70</f>
        <v>0</v>
      </c>
      <c r="C22" s="8">
        <f>ช่องคีย์!FL70</f>
        <v>0</v>
      </c>
      <c r="D22" s="8">
        <f>ช่องคีย์!FM70</f>
        <v>0</v>
      </c>
      <c r="E22" s="8">
        <f>ช่องคีย์!FN70</f>
        <v>0</v>
      </c>
      <c r="F22" s="8">
        <f>ช่องคีย์!FO70</f>
        <v>0</v>
      </c>
      <c r="G22" s="8">
        <f>ช่องคีย์!FP70</f>
        <v>0</v>
      </c>
      <c r="H22" s="8">
        <f>ช่องคีย์!FQ70</f>
        <v>0</v>
      </c>
      <c r="I22" s="8">
        <f>ช่องคีย์!FR70</f>
        <v>0</v>
      </c>
      <c r="J22" s="8">
        <f>ช่องคีย์!FS70</f>
        <v>0</v>
      </c>
      <c r="K22" s="9">
        <f>+G22*H22</f>
        <v>0</v>
      </c>
    </row>
    <row r="23" spans="1:11" ht="23.4">
      <c r="A23" s="7" t="s">
        <v>190</v>
      </c>
      <c r="B23" s="8">
        <f>ช่องคีย์!FU70</f>
        <v>0</v>
      </c>
      <c r="C23" s="8">
        <f>ช่องคีย์!FV70</f>
        <v>0</v>
      </c>
      <c r="D23" s="8">
        <f>ช่องคีย์!FW70</f>
        <v>0</v>
      </c>
      <c r="E23" s="8">
        <f>ช่องคีย์!FX70</f>
        <v>0</v>
      </c>
      <c r="F23" s="8">
        <f>ช่องคีย์!FY70</f>
        <v>0</v>
      </c>
      <c r="G23" s="8">
        <f>ช่องคีย์!FZ70</f>
        <v>0</v>
      </c>
      <c r="H23" s="8">
        <f>ช่องคีย์!GA70</f>
        <v>0</v>
      </c>
      <c r="I23" s="8">
        <f>ช่องคีย์!GB70</f>
        <v>0</v>
      </c>
      <c r="J23" s="8">
        <f>ช่องคีย์!GC70</f>
        <v>0</v>
      </c>
      <c r="K23" s="10"/>
    </row>
    <row r="24" spans="1:11" ht="23.4">
      <c r="A24" s="7" t="s">
        <v>123</v>
      </c>
      <c r="B24" s="8">
        <f>ช่องคีย์!CS70</f>
        <v>0</v>
      </c>
      <c r="C24" s="8">
        <f>ช่องคีย์!CT70</f>
        <v>0</v>
      </c>
      <c r="D24" s="8">
        <f>ช่องคีย์!CU70</f>
        <v>0</v>
      </c>
      <c r="E24" s="8">
        <f>ช่องคีย์!CV70</f>
        <v>0</v>
      </c>
      <c r="F24" s="8">
        <f>ช่องคีย์!CW70</f>
        <v>0</v>
      </c>
      <c r="G24" s="8">
        <f>ช่องคีย์!CX70</f>
        <v>0</v>
      </c>
      <c r="H24" s="8">
        <f>ช่องคีย์!CY70</f>
        <v>0</v>
      </c>
      <c r="I24" s="8">
        <f>ช่องคีย์!CZ70</f>
        <v>0</v>
      </c>
      <c r="J24" s="8">
        <f>ช่องคีย์!DA70</f>
        <v>0</v>
      </c>
      <c r="K24" s="10"/>
    </row>
    <row r="25" spans="1:11" ht="23.4">
      <c r="A25" s="7" t="s">
        <v>252</v>
      </c>
      <c r="B25" s="8">
        <f>ช่องคีย์!DC70</f>
        <v>0</v>
      </c>
      <c r="C25" s="8">
        <f>ช่องคีย์!DD70</f>
        <v>0</v>
      </c>
      <c r="D25" s="8">
        <f>ช่องคีย์!DE70</f>
        <v>0</v>
      </c>
      <c r="E25" s="8">
        <f>ช่องคีย์!DF70</f>
        <v>0</v>
      </c>
      <c r="F25" s="8">
        <f>ช่องคีย์!DG70</f>
        <v>0</v>
      </c>
      <c r="G25" s="8">
        <f>ช่องคีย์!DH70</f>
        <v>0</v>
      </c>
      <c r="H25" s="8">
        <f>ช่องคีย์!DI70</f>
        <v>0</v>
      </c>
      <c r="I25" s="8">
        <f>ช่องคีย์!DJ70</f>
        <v>0</v>
      </c>
      <c r="J25" s="8">
        <f>ช่องคีย์!DK70</f>
        <v>0</v>
      </c>
      <c r="K25" s="10">
        <f>+H25*G25</f>
        <v>0</v>
      </c>
    </row>
    <row r="26" spans="1:11" ht="23.4">
      <c r="A26" s="7" t="s">
        <v>327</v>
      </c>
      <c r="B26" s="412">
        <f>ช่องคีย์!GY70</f>
        <v>0</v>
      </c>
      <c r="C26" s="412">
        <f>ช่องคีย์!GZ70</f>
        <v>0</v>
      </c>
      <c r="D26" s="412">
        <f>ช่องคีย์!HA70</f>
        <v>0</v>
      </c>
      <c r="E26" s="412">
        <f>ช่องคีย์!HB70</f>
        <v>0</v>
      </c>
      <c r="F26" s="412">
        <f>ช่องคีย์!HC70</f>
        <v>0</v>
      </c>
      <c r="G26" s="412">
        <f>ช่องคีย์!HD70</f>
        <v>0</v>
      </c>
      <c r="H26" s="412">
        <f>ช่องคีย์!HE70</f>
        <v>0</v>
      </c>
      <c r="I26" s="412">
        <f>ช่องคีย์!HF70</f>
        <v>0</v>
      </c>
      <c r="J26" s="8">
        <f>ช่องคีย์!HG70</f>
        <v>0</v>
      </c>
      <c r="K26" s="10"/>
    </row>
    <row r="27" spans="1:11" ht="23.4">
      <c r="A27" s="11" t="s">
        <v>32</v>
      </c>
      <c r="B27" s="8">
        <f t="shared" ref="B27:G27" si="0">SUM(B8:B24)</f>
        <v>1437</v>
      </c>
      <c r="C27" s="8">
        <f t="shared" si="0"/>
        <v>514</v>
      </c>
      <c r="D27" s="8">
        <f t="shared" si="0"/>
        <v>87</v>
      </c>
      <c r="E27" s="8">
        <f t="shared" si="0"/>
        <v>0</v>
      </c>
      <c r="F27" s="8">
        <f t="shared" si="0"/>
        <v>0</v>
      </c>
      <c r="G27" s="8">
        <f t="shared" si="0"/>
        <v>155</v>
      </c>
      <c r="H27" s="8"/>
      <c r="I27" s="8">
        <f>SUM(I8:I24)</f>
        <v>1883</v>
      </c>
      <c r="J27" s="35">
        <f>SUM(J8:J24)</f>
        <v>258</v>
      </c>
      <c r="K27" s="21"/>
    </row>
    <row r="28" spans="1:11" ht="23.4">
      <c r="A28" s="1351" t="s">
        <v>370</v>
      </c>
      <c r="B28" s="1351"/>
      <c r="C28" s="1351"/>
      <c r="D28" s="1351"/>
      <c r="E28" s="1351"/>
      <c r="F28" s="1351"/>
      <c r="G28" s="1351"/>
      <c r="H28" s="1351"/>
      <c r="I28" s="1351"/>
    </row>
    <row r="29" spans="1:11" ht="23.4">
      <c r="A29" s="1351" t="s">
        <v>374</v>
      </c>
      <c r="B29" s="1351"/>
      <c r="C29" s="1351"/>
      <c r="D29" s="1351"/>
      <c r="E29" s="1351"/>
      <c r="F29" s="1351"/>
      <c r="G29" s="1351"/>
      <c r="H29" s="1351"/>
      <c r="I29" s="1351"/>
    </row>
    <row r="30" spans="1:11" ht="23.4">
      <c r="A30" s="1336" t="s">
        <v>106</v>
      </c>
      <c r="B30" s="1336"/>
      <c r="C30" s="1336"/>
      <c r="D30" s="1336"/>
      <c r="E30" s="1336"/>
      <c r="F30" s="1336"/>
      <c r="G30" s="1336"/>
      <c r="H30" s="1336"/>
      <c r="I30" s="1336"/>
    </row>
    <row r="31" spans="1:11" ht="23.4">
      <c r="A31" s="1" t="s">
        <v>1</v>
      </c>
      <c r="B31" s="1" t="s">
        <v>2</v>
      </c>
      <c r="C31" s="1333" t="s">
        <v>3</v>
      </c>
      <c r="D31" s="1334"/>
      <c r="E31" s="1334"/>
      <c r="F31" s="1334"/>
      <c r="G31" s="1334"/>
      <c r="H31" s="1335"/>
      <c r="I31" s="2"/>
      <c r="J31" s="64"/>
      <c r="K31" s="64"/>
    </row>
    <row r="32" spans="1:11" ht="23.4">
      <c r="A32" s="3"/>
      <c r="B32" s="4" t="s">
        <v>4</v>
      </c>
      <c r="C32" s="4" t="s">
        <v>5</v>
      </c>
      <c r="D32" s="4" t="s">
        <v>6</v>
      </c>
      <c r="E32" s="4" t="s">
        <v>7</v>
      </c>
      <c r="F32" s="4" t="s">
        <v>8</v>
      </c>
      <c r="G32" s="4" t="s">
        <v>9</v>
      </c>
      <c r="H32" s="4" t="s">
        <v>10</v>
      </c>
      <c r="I32" s="3" t="s">
        <v>11</v>
      </c>
      <c r="J32" s="66" t="s">
        <v>202</v>
      </c>
      <c r="K32" s="4" t="s">
        <v>204</v>
      </c>
    </row>
    <row r="33" spans="1:11" ht="23.4">
      <c r="A33" s="3"/>
      <c r="B33" s="4" t="s">
        <v>12</v>
      </c>
      <c r="C33" s="4" t="s">
        <v>13</v>
      </c>
      <c r="D33" s="4" t="s">
        <v>14</v>
      </c>
      <c r="E33" s="4" t="s">
        <v>15</v>
      </c>
      <c r="F33" s="4" t="s">
        <v>16</v>
      </c>
      <c r="G33" s="4" t="s">
        <v>17</v>
      </c>
      <c r="H33" s="4" t="s">
        <v>18</v>
      </c>
      <c r="I33" s="3" t="s">
        <v>19</v>
      </c>
      <c r="J33" s="4" t="s">
        <v>203</v>
      </c>
      <c r="K33" s="65"/>
    </row>
    <row r="34" spans="1:11" ht="23.4">
      <c r="A34" s="5"/>
      <c r="B34" s="5"/>
      <c r="C34" s="6" t="s">
        <v>12</v>
      </c>
      <c r="D34" s="6" t="s">
        <v>12</v>
      </c>
      <c r="E34" s="6" t="s">
        <v>12</v>
      </c>
      <c r="F34" s="6" t="s">
        <v>12</v>
      </c>
      <c r="G34" s="6" t="s">
        <v>12</v>
      </c>
      <c r="H34" s="6" t="s">
        <v>20</v>
      </c>
      <c r="I34" s="5"/>
      <c r="J34" s="61"/>
      <c r="K34" s="61"/>
    </row>
    <row r="35" spans="1:11" ht="23.4">
      <c r="A35" s="7" t="s">
        <v>21</v>
      </c>
      <c r="B35" s="8">
        <f>ช่องคีย์!B71</f>
        <v>0</v>
      </c>
      <c r="C35" s="8">
        <f>ช่องคีย์!C71</f>
        <v>0</v>
      </c>
      <c r="D35" s="8">
        <f>ช่องคีย์!D71</f>
        <v>0</v>
      </c>
      <c r="E35" s="8">
        <f>ช่องคีย์!E71</f>
        <v>0</v>
      </c>
      <c r="F35" s="8">
        <f>ช่องคีย์!F71</f>
        <v>0</v>
      </c>
      <c r="G35" s="8">
        <f>ช่องคีย์!G71</f>
        <v>0</v>
      </c>
      <c r="H35" s="8">
        <f>ช่องคีย์!H71</f>
        <v>645</v>
      </c>
      <c r="I35" s="8">
        <f>ช่องคีย์!I71</f>
        <v>0</v>
      </c>
      <c r="J35" s="8">
        <f>ช่องคีย์!J71</f>
        <v>77</v>
      </c>
      <c r="K35" s="31">
        <f t="shared" ref="K35:K46" si="1">+G35*H35</f>
        <v>0</v>
      </c>
    </row>
    <row r="36" spans="1:11" ht="23.4">
      <c r="A36" s="7" t="s">
        <v>261</v>
      </c>
      <c r="B36" s="8"/>
      <c r="C36" s="8"/>
      <c r="D36" s="8"/>
      <c r="E36" s="8"/>
      <c r="F36" s="8"/>
      <c r="G36" s="8"/>
      <c r="H36" s="8"/>
      <c r="I36" s="8"/>
      <c r="J36" s="8"/>
      <c r="K36" s="31"/>
    </row>
    <row r="37" spans="1:11" ht="23.4">
      <c r="A37" s="7" t="s">
        <v>262</v>
      </c>
      <c r="B37" s="8"/>
      <c r="C37" s="8"/>
      <c r="D37" s="8"/>
      <c r="E37" s="8"/>
      <c r="F37" s="8"/>
      <c r="G37" s="8"/>
      <c r="H37" s="8"/>
      <c r="I37" s="8"/>
      <c r="J37" s="8"/>
      <c r="K37" s="31"/>
    </row>
    <row r="38" spans="1:11" ht="23.4">
      <c r="A38" s="7" t="s">
        <v>22</v>
      </c>
      <c r="B38" s="8">
        <f>ช่องคีย์!L71</f>
        <v>371</v>
      </c>
      <c r="C38" s="8">
        <f>ช่องคีย์!M71</f>
        <v>54</v>
      </c>
      <c r="D38" s="8">
        <f>ช่องคีย์!N71</f>
        <v>0</v>
      </c>
      <c r="E38" s="8">
        <f>ช่องคีย์!O71</f>
        <v>0</v>
      </c>
      <c r="F38" s="8">
        <f>ช่องคีย์!P71</f>
        <v>0</v>
      </c>
      <c r="G38" s="8">
        <f>ช่องคีย์!Q71</f>
        <v>0</v>
      </c>
      <c r="H38" s="8">
        <f>ช่องคีย์!R71</f>
        <v>0</v>
      </c>
      <c r="I38" s="8">
        <f>ช่องคีย์!S71</f>
        <v>425</v>
      </c>
      <c r="J38" s="8">
        <f>ช่องคีย์!T71</f>
        <v>18</v>
      </c>
      <c r="K38" s="31">
        <f t="shared" si="1"/>
        <v>0</v>
      </c>
    </row>
    <row r="39" spans="1:11" ht="23.4">
      <c r="A39" s="7" t="s">
        <v>263</v>
      </c>
      <c r="B39" s="8"/>
      <c r="C39" s="8"/>
      <c r="D39" s="8"/>
      <c r="E39" s="8"/>
      <c r="F39" s="8"/>
      <c r="G39" s="8"/>
      <c r="H39" s="8"/>
      <c r="I39" s="8"/>
      <c r="J39" s="8"/>
      <c r="K39" s="31"/>
    </row>
    <row r="40" spans="1:11" ht="23.4">
      <c r="A40" s="7" t="s">
        <v>216</v>
      </c>
      <c r="B40" s="8">
        <f>ช่องคีย์!CI71</f>
        <v>0</v>
      </c>
      <c r="C40" s="8">
        <f>ช่องคีย์!CJ71</f>
        <v>0</v>
      </c>
      <c r="D40" s="8">
        <f>ช่องคีย์!CK71</f>
        <v>0</v>
      </c>
      <c r="E40" s="8">
        <f>ช่องคีย์!CL71</f>
        <v>0</v>
      </c>
      <c r="F40" s="8">
        <f>ช่องคีย์!CM71</f>
        <v>0</v>
      </c>
      <c r="G40" s="8">
        <f>ช่องคีย์!CN71</f>
        <v>0</v>
      </c>
      <c r="H40" s="8">
        <f>ช่องคีย์!CO71</f>
        <v>670</v>
      </c>
      <c r="I40" s="8">
        <f>ช่องคีย์!CP71</f>
        <v>0</v>
      </c>
      <c r="J40" s="8">
        <f>ช่องคีย์!CQ71</f>
        <v>0</v>
      </c>
      <c r="K40" s="31">
        <f t="shared" si="1"/>
        <v>0</v>
      </c>
    </row>
    <row r="41" spans="1:11" ht="23.4">
      <c r="A41" s="7" t="s">
        <v>257</v>
      </c>
      <c r="B41" s="8">
        <f>ช่องคีย์!AF71</f>
        <v>9</v>
      </c>
      <c r="C41" s="8">
        <f>ช่องคีย์!AG71</f>
        <v>0</v>
      </c>
      <c r="D41" s="8">
        <f>ช่องคีย์!AH71</f>
        <v>0</v>
      </c>
      <c r="E41" s="8">
        <f>ช่องคีย์!AI71</f>
        <v>0</v>
      </c>
      <c r="F41" s="8">
        <f>ช่องคีย์!AJ71</f>
        <v>0</v>
      </c>
      <c r="G41" s="8">
        <f>ช่องคีย์!AK71</f>
        <v>0</v>
      </c>
      <c r="H41" s="8">
        <f>ช่องคีย์!AL71</f>
        <v>0</v>
      </c>
      <c r="I41" s="8">
        <f>ช่องคีย์!AM71</f>
        <v>9</v>
      </c>
      <c r="J41" s="8">
        <f>ช่องคีย์!AN71</f>
        <v>2</v>
      </c>
      <c r="K41" s="31">
        <f>+G41*H41</f>
        <v>0</v>
      </c>
    </row>
    <row r="42" spans="1:11" ht="23.4">
      <c r="A42" s="7" t="s">
        <v>188</v>
      </c>
      <c r="B42" s="8">
        <f>ช่องคีย์!AP71</f>
        <v>0</v>
      </c>
      <c r="C42" s="8">
        <f>ช่องคีย์!AQ71</f>
        <v>0</v>
      </c>
      <c r="D42" s="8">
        <f>ช่องคีย์!AR71</f>
        <v>0</v>
      </c>
      <c r="E42" s="8">
        <f>ช่องคีย์!AS71</f>
        <v>0</v>
      </c>
      <c r="F42" s="8">
        <f>ช่องคีย์!AT71</f>
        <v>0</v>
      </c>
      <c r="G42" s="8">
        <f>ช่องคีย์!AU71</f>
        <v>0</v>
      </c>
      <c r="H42" s="8">
        <f>ช่องคีย์!AV71</f>
        <v>0</v>
      </c>
      <c r="I42" s="8">
        <f>ช่องคีย์!AW71</f>
        <v>0</v>
      </c>
      <c r="J42" s="8">
        <f>ช่องคีย์!AX71</f>
        <v>0</v>
      </c>
      <c r="K42" s="31">
        <f t="shared" si="1"/>
        <v>0</v>
      </c>
    </row>
    <row r="43" spans="1:11" ht="23.4">
      <c r="A43" s="7" t="s">
        <v>219</v>
      </c>
      <c r="B43" s="8">
        <f>ช่องคีย์!V71</f>
        <v>0</v>
      </c>
      <c r="C43" s="8">
        <f>ช่องคีย์!W71</f>
        <v>0</v>
      </c>
      <c r="D43" s="8">
        <f>ช่องคีย์!X71</f>
        <v>0</v>
      </c>
      <c r="E43" s="8">
        <f>ช่องคีย์!Y71</f>
        <v>0</v>
      </c>
      <c r="F43" s="8">
        <f>ช่องคีย์!Z71</f>
        <v>0</v>
      </c>
      <c r="G43" s="8">
        <f>ช่องคีย์!AA71</f>
        <v>0</v>
      </c>
      <c r="H43" s="8">
        <f>ช่องคีย์!AB71</f>
        <v>0</v>
      </c>
      <c r="I43" s="8">
        <f>ช่องคีย์!AC71</f>
        <v>0</v>
      </c>
      <c r="J43" s="8">
        <f>ช่องคีย์!AD71</f>
        <v>0</v>
      </c>
      <c r="K43" s="31">
        <f t="shared" si="1"/>
        <v>0</v>
      </c>
    </row>
    <row r="44" spans="1:11" ht="23.4">
      <c r="A44" s="7" t="s">
        <v>208</v>
      </c>
      <c r="B44" s="8">
        <f>ช่องคีย์!DM71</f>
        <v>0</v>
      </c>
      <c r="C44" s="8">
        <f>ช่องคีย์!DN71</f>
        <v>0</v>
      </c>
      <c r="D44" s="8">
        <f>ช่องคีย์!DO71</f>
        <v>0</v>
      </c>
      <c r="E44" s="8">
        <f>ช่องคีย์!DP71</f>
        <v>0</v>
      </c>
      <c r="F44" s="8">
        <f>ช่องคีย์!DQ71</f>
        <v>0</v>
      </c>
      <c r="G44" s="8">
        <f>ช่องคีย์!DR71</f>
        <v>0</v>
      </c>
      <c r="H44" s="8">
        <f>ช่องคีย์!DS71</f>
        <v>142</v>
      </c>
      <c r="I44" s="8">
        <f>ช่องคีย์!DT71</f>
        <v>0</v>
      </c>
      <c r="J44" s="8">
        <f>ช่องคีย์!DU71</f>
        <v>3</v>
      </c>
      <c r="K44" s="33">
        <f>+G44*H44</f>
        <v>0</v>
      </c>
    </row>
    <row r="45" spans="1:11" ht="23.4">
      <c r="A45" s="7" t="s">
        <v>27</v>
      </c>
      <c r="B45" s="8">
        <f>ช่องคีย์!AZ71</f>
        <v>240</v>
      </c>
      <c r="C45" s="8">
        <f>ช่องคีย์!BA71</f>
        <v>0</v>
      </c>
      <c r="D45" s="8">
        <f>ช่องคีย์!BB71</f>
        <v>0</v>
      </c>
      <c r="E45" s="8">
        <f>ช่องคีย์!BC71</f>
        <v>0</v>
      </c>
      <c r="F45" s="8">
        <f>ช่องคีย์!BD71</f>
        <v>0</v>
      </c>
      <c r="G45" s="8">
        <f>ช่องคีย์!BE71</f>
        <v>0</v>
      </c>
      <c r="H45" s="8">
        <f>ช่องคีย์!BF71</f>
        <v>3500</v>
      </c>
      <c r="I45" s="8">
        <f>ช่องคีย์!BG71</f>
        <v>240</v>
      </c>
      <c r="J45" s="8">
        <f>ช่องคีย์!BH71</f>
        <v>156</v>
      </c>
      <c r="K45" s="31">
        <f t="shared" si="1"/>
        <v>0</v>
      </c>
    </row>
    <row r="46" spans="1:11" ht="23.4">
      <c r="A46" s="7" t="s">
        <v>28</v>
      </c>
      <c r="B46" s="8">
        <f>ช่องคีย์!BJ71</f>
        <v>710</v>
      </c>
      <c r="C46" s="8">
        <f>ช่องคีย์!BK71</f>
        <v>0</v>
      </c>
      <c r="D46" s="8">
        <f>ช่องคีย์!BL71</f>
        <v>75</v>
      </c>
      <c r="E46" s="8">
        <f>ช่องคีย์!BM71</f>
        <v>0</v>
      </c>
      <c r="F46" s="8">
        <f>ช่องคีย์!BN71</f>
        <v>0</v>
      </c>
      <c r="G46" s="8">
        <f>ช่องคีย์!BO71</f>
        <v>370</v>
      </c>
      <c r="H46" s="8">
        <f>ช่องคีย์!BP71</f>
        <v>11500</v>
      </c>
      <c r="I46" s="8">
        <f>ช่องคีย์!BV71</f>
        <v>415</v>
      </c>
      <c r="J46" s="8">
        <f>ช่องคีย์!BW71</f>
        <v>99</v>
      </c>
      <c r="K46" s="33">
        <f t="shared" si="1"/>
        <v>4255000</v>
      </c>
    </row>
    <row r="47" spans="1:11" ht="23.4">
      <c r="A47" s="7" t="s">
        <v>275</v>
      </c>
      <c r="B47" s="8">
        <f>ช่องคีย์!BY71</f>
        <v>0</v>
      </c>
      <c r="C47" s="8">
        <f>ช่องคีย์!BZ71</f>
        <v>0</v>
      </c>
      <c r="D47" s="8">
        <f>ช่องคีย์!CA71</f>
        <v>0</v>
      </c>
      <c r="E47" s="8">
        <f>ช่องคีย์!CB71</f>
        <v>0</v>
      </c>
      <c r="F47" s="8">
        <f>ช่องคีย์!CC71</f>
        <v>0</v>
      </c>
      <c r="G47" s="8">
        <f>ช่องคีย์!CD71</f>
        <v>0</v>
      </c>
      <c r="H47" s="8">
        <f>ช่องคีย์!CE71</f>
        <v>0</v>
      </c>
      <c r="I47" s="8">
        <f>ช่องคีย์!CF71</f>
        <v>0</v>
      </c>
      <c r="J47" s="8">
        <f>ช่องคีย์!CG71</f>
        <v>0</v>
      </c>
      <c r="K47" s="33">
        <v>0</v>
      </c>
    </row>
    <row r="48" spans="1:11" ht="23.4">
      <c r="A48" s="7" t="s">
        <v>259</v>
      </c>
      <c r="B48" s="8">
        <f>ช่องคีย์!FA71</f>
        <v>73</v>
      </c>
      <c r="C48" s="8">
        <f>ช่องคีย์!FB71</f>
        <v>18</v>
      </c>
      <c r="D48" s="8">
        <f>ช่องคีย์!FC71</f>
        <v>0</v>
      </c>
      <c r="E48" s="8">
        <f>ช่องคีย์!FD71</f>
        <v>0</v>
      </c>
      <c r="F48" s="8">
        <f>ช่องคีย์!FE71</f>
        <v>0</v>
      </c>
      <c r="G48" s="8">
        <f>ช่องคีย์!FF71</f>
        <v>0</v>
      </c>
      <c r="H48" s="8">
        <f>ช่องคีย์!FG71</f>
        <v>186</v>
      </c>
      <c r="I48" s="8">
        <f>ช่องคีย์!FH71</f>
        <v>91</v>
      </c>
      <c r="J48" s="8">
        <f>ช่องคีย์!FI71</f>
        <v>12</v>
      </c>
      <c r="K48" s="33">
        <f>+G48*H48</f>
        <v>0</v>
      </c>
    </row>
    <row r="49" spans="1:11" ht="23.4">
      <c r="A49" s="7" t="s">
        <v>281</v>
      </c>
      <c r="B49" s="8">
        <f>ช่องคีย์!FK71</f>
        <v>0</v>
      </c>
      <c r="C49" s="8">
        <f>ช่องคีย์!FL71</f>
        <v>0</v>
      </c>
      <c r="D49" s="8">
        <f>ช่องคีย์!FM71</f>
        <v>0</v>
      </c>
      <c r="E49" s="8">
        <f>ช่องคีย์!FN71</f>
        <v>0</v>
      </c>
      <c r="F49" s="8">
        <f>ช่องคีย์!FO71</f>
        <v>0</v>
      </c>
      <c r="G49" s="8">
        <f>ช่องคีย์!FP71</f>
        <v>0</v>
      </c>
      <c r="H49" s="8">
        <f>ช่องคีย์!FQ71</f>
        <v>0</v>
      </c>
      <c r="I49" s="8">
        <f>ช่องคีย์!FR71</f>
        <v>0</v>
      </c>
      <c r="J49" s="8">
        <f>ช่องคีย์!FS71</f>
        <v>0</v>
      </c>
      <c r="K49" s="31">
        <f>+G49*H49</f>
        <v>0</v>
      </c>
    </row>
    <row r="50" spans="1:11" ht="23.4">
      <c r="A50" s="7" t="s">
        <v>282</v>
      </c>
      <c r="B50" s="8">
        <f>ช่องคีย์!FU71</f>
        <v>0</v>
      </c>
      <c r="C50" s="8">
        <f>ช่องคีย์!FV71</f>
        <v>0</v>
      </c>
      <c r="D50" s="8">
        <f>ช่องคีย์!FW71</f>
        <v>0</v>
      </c>
      <c r="E50" s="8">
        <f>ช่องคีย์!FX71</f>
        <v>0</v>
      </c>
      <c r="F50" s="8">
        <f>ช่องคีย์!FY71</f>
        <v>0</v>
      </c>
      <c r="G50" s="8">
        <f>ช่องคีย์!FZ71</f>
        <v>0</v>
      </c>
      <c r="H50" s="8">
        <f>ช่องคีย์!GA71</f>
        <v>0</v>
      </c>
      <c r="I50" s="8">
        <f>ช่องคีย์!GB71</f>
        <v>0</v>
      </c>
      <c r="J50" s="8">
        <f>ช่องคีย์!GC71</f>
        <v>0</v>
      </c>
      <c r="K50" s="31">
        <f>+G50*H50</f>
        <v>0</v>
      </c>
    </row>
    <row r="51" spans="1:11" ht="23.4">
      <c r="A51" s="7" t="s">
        <v>123</v>
      </c>
      <c r="B51" s="8">
        <f>ช่องคีย์!CS71</f>
        <v>0</v>
      </c>
      <c r="C51" s="8">
        <f>ช่องคีย์!CT71</f>
        <v>0</v>
      </c>
      <c r="D51" s="8">
        <f>ช่องคีย์!CU71</f>
        <v>0</v>
      </c>
      <c r="E51" s="8">
        <f>ช่องคีย์!CV71</f>
        <v>0</v>
      </c>
      <c r="F51" s="8">
        <f>ช่องคีย์!CW71</f>
        <v>0</v>
      </c>
      <c r="G51" s="8">
        <f>ช่องคีย์!CX71</f>
        <v>0</v>
      </c>
      <c r="H51" s="8">
        <f>ช่องคีย์!CY71</f>
        <v>0</v>
      </c>
      <c r="I51" s="8">
        <f>ช่องคีย์!CZ71</f>
        <v>0</v>
      </c>
      <c r="J51" s="8">
        <f>ช่องคีย์!DA71</f>
        <v>0</v>
      </c>
      <c r="K51" s="32">
        <f>+G51*H51</f>
        <v>0</v>
      </c>
    </row>
    <row r="52" spans="1:11" ht="23.4">
      <c r="A52" s="7" t="s">
        <v>213</v>
      </c>
      <c r="B52" s="8">
        <f>ช่องคีย์!EQ71</f>
        <v>0</v>
      </c>
      <c r="C52" s="8">
        <f>ช่องคีย์!ER71</f>
        <v>0</v>
      </c>
      <c r="D52" s="8">
        <f>ช่องคีย์!ES71</f>
        <v>0</v>
      </c>
      <c r="E52" s="8">
        <f>ช่องคีย์!ET71</f>
        <v>0</v>
      </c>
      <c r="F52" s="8">
        <f>ช่องคีย์!EU71</f>
        <v>0</v>
      </c>
      <c r="G52" s="8">
        <f>ช่องคีย์!EV71</f>
        <v>0</v>
      </c>
      <c r="H52" s="8">
        <f>ช่องคีย์!EW71</f>
        <v>0</v>
      </c>
      <c r="I52" s="8">
        <f>ช่องคีย์!EX71</f>
        <v>0</v>
      </c>
      <c r="J52" s="8">
        <f>ช่องคีย์!EY71</f>
        <v>0</v>
      </c>
      <c r="K52" s="32"/>
    </row>
    <row r="53" spans="1:11" ht="23.4">
      <c r="A53" s="7" t="s">
        <v>327</v>
      </c>
      <c r="B53" s="412">
        <f>ช่องคีย์!GY71</f>
        <v>0</v>
      </c>
      <c r="C53" s="412">
        <f>ช่องคีย์!GZ71</f>
        <v>0</v>
      </c>
      <c r="D53" s="412">
        <f>ช่องคีย์!HA71</f>
        <v>0</v>
      </c>
      <c r="E53" s="412">
        <f>ช่องคีย์!HB71</f>
        <v>0</v>
      </c>
      <c r="F53" s="412">
        <f>ช่องคีย์!HC71</f>
        <v>0</v>
      </c>
      <c r="G53" s="412">
        <f>ช่องคีย์!HD71</f>
        <v>0</v>
      </c>
      <c r="H53" s="412">
        <f>ช่องคีย์!HE71</f>
        <v>0</v>
      </c>
      <c r="I53" s="412">
        <f>ช่องคีย์!HF71</f>
        <v>0</v>
      </c>
      <c r="J53" s="8">
        <f>ช่องคีย์!HG71</f>
        <v>0</v>
      </c>
      <c r="K53" s="32"/>
    </row>
    <row r="54" spans="1:11" ht="23.4">
      <c r="A54" s="11" t="s">
        <v>32</v>
      </c>
      <c r="B54" s="8">
        <f t="shared" ref="B54:G54" si="2">SUM(B35:B51)</f>
        <v>1403</v>
      </c>
      <c r="C54" s="8">
        <f t="shared" si="2"/>
        <v>72</v>
      </c>
      <c r="D54" s="8">
        <f t="shared" si="2"/>
        <v>75</v>
      </c>
      <c r="E54" s="8">
        <f t="shared" si="2"/>
        <v>0</v>
      </c>
      <c r="F54" s="8">
        <f t="shared" si="2"/>
        <v>0</v>
      </c>
      <c r="G54" s="8">
        <f t="shared" si="2"/>
        <v>370</v>
      </c>
      <c r="H54" s="8"/>
      <c r="I54" s="8">
        <f>SUM(I35:I51)</f>
        <v>1180</v>
      </c>
      <c r="J54" s="7">
        <f>SUM(J35:J51)</f>
        <v>367</v>
      </c>
      <c r="K54" s="32"/>
    </row>
    <row r="55" spans="1:11" ht="23.4">
      <c r="A55" s="14"/>
      <c r="B55" s="15"/>
      <c r="C55" s="15"/>
      <c r="D55" s="15"/>
      <c r="E55" s="15"/>
      <c r="F55" s="15"/>
      <c r="G55" s="15"/>
      <c r="H55" s="15"/>
      <c r="I55" s="15"/>
      <c r="J55" s="13"/>
      <c r="K55" s="101"/>
    </row>
    <row r="56" spans="1:11" ht="23.4">
      <c r="A56" s="1351" t="s">
        <v>370</v>
      </c>
      <c r="B56" s="1351"/>
      <c r="C56" s="1351"/>
      <c r="D56" s="1351"/>
      <c r="E56" s="1351"/>
      <c r="F56" s="1351"/>
      <c r="G56" s="1351"/>
      <c r="H56" s="1351"/>
      <c r="I56" s="1351"/>
    </row>
    <row r="57" spans="1:11" ht="23.4">
      <c r="A57" s="1351" t="s">
        <v>373</v>
      </c>
      <c r="B57" s="1351"/>
      <c r="C57" s="1351"/>
      <c r="D57" s="1351"/>
      <c r="E57" s="1351"/>
      <c r="F57" s="1351"/>
      <c r="G57" s="1351"/>
      <c r="H57" s="1351"/>
      <c r="I57" s="1351"/>
    </row>
    <row r="58" spans="1:11" ht="23.4">
      <c r="A58" s="1336" t="s">
        <v>107</v>
      </c>
      <c r="B58" s="1336"/>
      <c r="C58" s="1336"/>
      <c r="D58" s="1336"/>
      <c r="E58" s="1336"/>
      <c r="F58" s="1336"/>
      <c r="G58" s="1336"/>
      <c r="H58" s="1336"/>
      <c r="I58" s="1336"/>
    </row>
    <row r="59" spans="1:11" ht="23.4">
      <c r="A59" s="1" t="s">
        <v>1</v>
      </c>
      <c r="B59" s="1" t="s">
        <v>2</v>
      </c>
      <c r="C59" s="1333" t="s">
        <v>3</v>
      </c>
      <c r="D59" s="1334"/>
      <c r="E59" s="1334"/>
      <c r="F59" s="1334"/>
      <c r="G59" s="1334"/>
      <c r="H59" s="1335"/>
      <c r="I59" s="2"/>
      <c r="J59" s="64"/>
      <c r="K59" s="64"/>
    </row>
    <row r="60" spans="1:11" ht="23.4">
      <c r="A60" s="3"/>
      <c r="B60" s="4" t="s">
        <v>4</v>
      </c>
      <c r="C60" s="4" t="s">
        <v>5</v>
      </c>
      <c r="D60" s="4" t="s">
        <v>6</v>
      </c>
      <c r="E60" s="4" t="s">
        <v>7</v>
      </c>
      <c r="F60" s="4" t="s">
        <v>8</v>
      </c>
      <c r="G60" s="4" t="s">
        <v>9</v>
      </c>
      <c r="H60" s="4" t="s">
        <v>10</v>
      </c>
      <c r="I60" s="3" t="s">
        <v>11</v>
      </c>
      <c r="J60" s="66" t="s">
        <v>202</v>
      </c>
      <c r="K60" s="4" t="s">
        <v>204</v>
      </c>
    </row>
    <row r="61" spans="1:11" ht="23.4">
      <c r="A61" s="3"/>
      <c r="B61" s="4" t="s">
        <v>12</v>
      </c>
      <c r="C61" s="4" t="s">
        <v>13</v>
      </c>
      <c r="D61" s="4" t="s">
        <v>14</v>
      </c>
      <c r="E61" s="4" t="s">
        <v>15</v>
      </c>
      <c r="F61" s="4" t="s">
        <v>16</v>
      </c>
      <c r="G61" s="4" t="s">
        <v>17</v>
      </c>
      <c r="H61" s="4" t="s">
        <v>18</v>
      </c>
      <c r="I61" s="3" t="s">
        <v>19</v>
      </c>
      <c r="J61" s="4" t="s">
        <v>203</v>
      </c>
      <c r="K61" s="65"/>
    </row>
    <row r="62" spans="1:11" ht="23.4">
      <c r="A62" s="5"/>
      <c r="B62" s="5"/>
      <c r="C62" s="6" t="s">
        <v>12</v>
      </c>
      <c r="D62" s="6" t="s">
        <v>12</v>
      </c>
      <c r="E62" s="6" t="s">
        <v>12</v>
      </c>
      <c r="F62" s="6" t="s">
        <v>12</v>
      </c>
      <c r="G62" s="6" t="s">
        <v>12</v>
      </c>
      <c r="H62" s="6" t="s">
        <v>20</v>
      </c>
      <c r="I62" s="5"/>
      <c r="J62" s="61"/>
      <c r="K62" s="61"/>
    </row>
    <row r="63" spans="1:11" ht="23.4">
      <c r="A63" s="7" t="s">
        <v>21</v>
      </c>
      <c r="B63" s="8">
        <f>ช่องคีย์!B72</f>
        <v>0</v>
      </c>
      <c r="C63" s="8">
        <f>ช่องคีย์!C72</f>
        <v>0</v>
      </c>
      <c r="D63" s="8">
        <f>ช่องคีย์!D72</f>
        <v>0</v>
      </c>
      <c r="E63" s="8">
        <f>ช่องคีย์!E72</f>
        <v>0</v>
      </c>
      <c r="F63" s="8">
        <f>ช่องคีย์!F72</f>
        <v>0</v>
      </c>
      <c r="G63" s="8">
        <f>ช่องคีย์!G72</f>
        <v>0</v>
      </c>
      <c r="H63" s="8">
        <f>ช่องคีย์!H72</f>
        <v>645</v>
      </c>
      <c r="I63" s="8">
        <f>ช่องคีย์!I72</f>
        <v>0</v>
      </c>
      <c r="J63" s="8">
        <f>ช่องคีย์!J72</f>
        <v>43</v>
      </c>
      <c r="K63" s="9">
        <f>+G63*H63</f>
        <v>0</v>
      </c>
    </row>
    <row r="64" spans="1:11" ht="23.4">
      <c r="A64" s="7" t="s">
        <v>261</v>
      </c>
      <c r="B64" s="8"/>
      <c r="C64" s="8"/>
      <c r="D64" s="8"/>
      <c r="E64" s="8"/>
      <c r="F64" s="8"/>
      <c r="G64" s="8"/>
      <c r="H64" s="8"/>
      <c r="I64" s="8"/>
      <c r="J64" s="8"/>
      <c r="K64" s="9"/>
    </row>
    <row r="65" spans="1:11" ht="23.4">
      <c r="A65" s="7" t="s">
        <v>262</v>
      </c>
      <c r="B65" s="8"/>
      <c r="C65" s="8"/>
      <c r="D65" s="8"/>
      <c r="E65" s="8"/>
      <c r="F65" s="8"/>
      <c r="G65" s="8"/>
      <c r="H65" s="8"/>
      <c r="I65" s="8"/>
      <c r="J65" s="8"/>
      <c r="K65" s="9"/>
    </row>
    <row r="66" spans="1:11" ht="23.4">
      <c r="A66" s="7" t="s">
        <v>22</v>
      </c>
      <c r="B66" s="8">
        <f>ช่องคีย์!L72</f>
        <v>466</v>
      </c>
      <c r="C66" s="8">
        <f>ช่องคีย์!M72</f>
        <v>42</v>
      </c>
      <c r="D66" s="8">
        <f>ช่องคีย์!N72</f>
        <v>0</v>
      </c>
      <c r="E66" s="8">
        <f>ช่องคีย์!O72</f>
        <v>0</v>
      </c>
      <c r="F66" s="8">
        <f>ช่องคีย์!P72</f>
        <v>0</v>
      </c>
      <c r="G66" s="8">
        <f>ช่องคีย์!Q72</f>
        <v>0</v>
      </c>
      <c r="H66" s="8">
        <f>ช่องคีย์!R72</f>
        <v>0</v>
      </c>
      <c r="I66" s="8">
        <f>ช่องคีย์!S72</f>
        <v>508</v>
      </c>
      <c r="J66" s="8">
        <f>ช่องคีย์!T72</f>
        <v>14</v>
      </c>
      <c r="K66" s="9">
        <f>+G66*H66</f>
        <v>0</v>
      </c>
    </row>
    <row r="67" spans="1:11" ht="23.4">
      <c r="A67" s="7" t="s">
        <v>263</v>
      </c>
      <c r="B67" s="8"/>
      <c r="C67" s="8"/>
      <c r="D67" s="8"/>
      <c r="E67" s="8"/>
      <c r="F67" s="8"/>
      <c r="G67" s="8"/>
      <c r="H67" s="8"/>
      <c r="I67" s="8"/>
      <c r="J67" s="8"/>
      <c r="K67" s="9"/>
    </row>
    <row r="68" spans="1:11" ht="23.4">
      <c r="A68" s="7" t="s">
        <v>243</v>
      </c>
      <c r="B68" s="8">
        <f>ช่องคีย์!CI72</f>
        <v>0</v>
      </c>
      <c r="C68" s="8">
        <f>ช่องคีย์!CJ72</f>
        <v>0</v>
      </c>
      <c r="D68" s="8">
        <f>ช่องคีย์!CK72</f>
        <v>0</v>
      </c>
      <c r="E68" s="8">
        <f>ช่องคีย์!CL72</f>
        <v>0</v>
      </c>
      <c r="F68" s="8">
        <f>ช่องคีย์!CM72</f>
        <v>0</v>
      </c>
      <c r="G68" s="8">
        <f>ช่องคีย์!CN72</f>
        <v>0</v>
      </c>
      <c r="H68" s="8">
        <f>ช่องคีย์!CO72</f>
        <v>670</v>
      </c>
      <c r="I68" s="8">
        <f>ช่องคีย์!CP72</f>
        <v>0</v>
      </c>
      <c r="J68" s="8">
        <f>ช่องคีย์!CQ72</f>
        <v>0</v>
      </c>
      <c r="K68" s="9">
        <f>+G68*H68</f>
        <v>0</v>
      </c>
    </row>
    <row r="69" spans="1:11" ht="23.4">
      <c r="A69" s="7" t="s">
        <v>238</v>
      </c>
      <c r="B69" s="8">
        <f>ช่องคีย์!AF72</f>
        <v>4</v>
      </c>
      <c r="C69" s="8">
        <f>ช่องคีย์!AG72</f>
        <v>2</v>
      </c>
      <c r="D69" s="8">
        <f>ช่องคีย์!AH72</f>
        <v>0</v>
      </c>
      <c r="E69" s="8">
        <f>ช่องคีย์!AI72</f>
        <v>0</v>
      </c>
      <c r="F69" s="8">
        <f>ช่องคีย์!AJ72</f>
        <v>0</v>
      </c>
      <c r="G69" s="8">
        <f>ช่องคีย์!AK72</f>
        <v>0</v>
      </c>
      <c r="H69" s="8">
        <f>ช่องคีย์!AL72</f>
        <v>0</v>
      </c>
      <c r="I69" s="8">
        <f>ช่องคีย์!AM72</f>
        <v>6</v>
      </c>
      <c r="J69" s="8">
        <f>ช่องคีย์!AN72</f>
        <v>2</v>
      </c>
      <c r="K69" s="9"/>
    </row>
    <row r="70" spans="1:11" ht="23.4">
      <c r="A70" s="7" t="s">
        <v>188</v>
      </c>
      <c r="B70" s="8">
        <f>ช่องคีย์!AP72</f>
        <v>0</v>
      </c>
      <c r="C70" s="8">
        <f>ช่องคีย์!AQ72</f>
        <v>0</v>
      </c>
      <c r="D70" s="8">
        <f>ช่องคีย์!AR72</f>
        <v>0</v>
      </c>
      <c r="E70" s="8">
        <f>ช่องคีย์!AS72</f>
        <v>0</v>
      </c>
      <c r="F70" s="8">
        <f>ช่องคีย์!AT72</f>
        <v>0</v>
      </c>
      <c r="G70" s="8">
        <f>ช่องคีย์!AU72</f>
        <v>0</v>
      </c>
      <c r="H70" s="8">
        <f>ช่องคีย์!AV72</f>
        <v>0</v>
      </c>
      <c r="I70" s="8">
        <f>ช่องคีย์!AW72</f>
        <v>0</v>
      </c>
      <c r="J70" s="8">
        <f>ช่องคีย์!AX72</f>
        <v>0</v>
      </c>
      <c r="K70" s="9">
        <f>+G70*H70</f>
        <v>0</v>
      </c>
    </row>
    <row r="71" spans="1:11" ht="23.4">
      <c r="A71" s="7" t="s">
        <v>219</v>
      </c>
      <c r="B71" s="8">
        <f>ช่องคีย์!V72</f>
        <v>8</v>
      </c>
      <c r="C71" s="8">
        <f>ช่องคีย์!W72</f>
        <v>0</v>
      </c>
      <c r="D71" s="8">
        <f>ช่องคีย์!X72</f>
        <v>0</v>
      </c>
      <c r="E71" s="8">
        <f>ช่องคีย์!Y72</f>
        <v>0</v>
      </c>
      <c r="F71" s="8">
        <f>ช่องคีย์!Z72</f>
        <v>0</v>
      </c>
      <c r="G71" s="8">
        <f>ช่องคีย์!AA72</f>
        <v>0</v>
      </c>
      <c r="H71" s="8">
        <f>ช่องคีย์!AB72</f>
        <v>0</v>
      </c>
      <c r="I71" s="8">
        <f>ช่องคีย์!AC72</f>
        <v>8</v>
      </c>
      <c r="J71" s="8">
        <f>ช่องคีย์!AD72</f>
        <v>1</v>
      </c>
      <c r="K71" s="9">
        <f>+G71*H71</f>
        <v>0</v>
      </c>
    </row>
    <row r="72" spans="1:11" ht="23.4">
      <c r="A72" s="7" t="s">
        <v>208</v>
      </c>
      <c r="B72" s="8">
        <f>ช่องคีย์!DM72</f>
        <v>0</v>
      </c>
      <c r="C72" s="8">
        <f>ช่องคีย์!DN72</f>
        <v>0</v>
      </c>
      <c r="D72" s="8">
        <f>ช่องคีย์!DO72</f>
        <v>0</v>
      </c>
      <c r="E72" s="8">
        <f>ช่องคีย์!DP72</f>
        <v>0</v>
      </c>
      <c r="F72" s="8">
        <f>ช่องคีย์!DQ72</f>
        <v>0</v>
      </c>
      <c r="G72" s="8">
        <f>ช่องคีย์!DR72</f>
        <v>0</v>
      </c>
      <c r="H72" s="8">
        <f>ช่องคีย์!DS72</f>
        <v>142</v>
      </c>
      <c r="I72" s="8">
        <f>ช่องคีย์!DT72</f>
        <v>0</v>
      </c>
      <c r="J72" s="8">
        <f>ช่องคีย์!DU72</f>
        <v>3</v>
      </c>
      <c r="K72" s="19">
        <f>+G72*H72</f>
        <v>0</v>
      </c>
    </row>
    <row r="73" spans="1:11" ht="23.4">
      <c r="A73" s="7" t="s">
        <v>27</v>
      </c>
      <c r="B73" s="8">
        <f>ช่องคีย์!AZ72</f>
        <v>31</v>
      </c>
      <c r="C73" s="8">
        <f>ช่องคีย์!BA72</f>
        <v>0</v>
      </c>
      <c r="D73" s="8">
        <f>ช่องคีย์!BB72</f>
        <v>0</v>
      </c>
      <c r="E73" s="8">
        <f>ช่องคีย์!BC72</f>
        <v>0</v>
      </c>
      <c r="F73" s="8">
        <f>ช่องคีย์!BD72</f>
        <v>0</v>
      </c>
      <c r="G73" s="8">
        <f>ช่องคีย์!BE72</f>
        <v>0</v>
      </c>
      <c r="H73" s="8">
        <f>ช่องคีย์!BF72</f>
        <v>3500</v>
      </c>
      <c r="I73" s="8">
        <f>ช่องคีย์!BG72</f>
        <v>31</v>
      </c>
      <c r="J73" s="8">
        <f>ช่องคีย์!BH72</f>
        <v>11</v>
      </c>
      <c r="K73" s="10"/>
    </row>
    <row r="74" spans="1:11" ht="23.4">
      <c r="A74" s="7" t="s">
        <v>28</v>
      </c>
      <c r="B74" s="8">
        <f>ช่องคีย์!BJ72</f>
        <v>31</v>
      </c>
      <c r="C74" s="8">
        <f>ช่องคีย์!BK72</f>
        <v>0</v>
      </c>
      <c r="D74" s="8">
        <f>ช่องคีย์!BL72</f>
        <v>0</v>
      </c>
      <c r="E74" s="8">
        <f>ช่องคีย์!BM72</f>
        <v>0</v>
      </c>
      <c r="F74" s="8">
        <f>ช่องคีย์!BN72</f>
        <v>0</v>
      </c>
      <c r="G74" s="8">
        <f>ช่องคีย์!BO72</f>
        <v>0</v>
      </c>
      <c r="H74" s="8">
        <f>ช่องคีย์!BP72</f>
        <v>11500</v>
      </c>
      <c r="I74" s="8">
        <f>ช่องคีย์!BV72</f>
        <v>31</v>
      </c>
      <c r="J74" s="8">
        <f>ช่องคีย์!BW72</f>
        <v>4</v>
      </c>
      <c r="K74" s="10"/>
    </row>
    <row r="75" spans="1:11" ht="23.4">
      <c r="A75" s="7" t="s">
        <v>259</v>
      </c>
      <c r="B75" s="8">
        <f>ช่องคีย์!FA72</f>
        <v>22</v>
      </c>
      <c r="C75" s="8">
        <f>ช่องคีย์!FB72</f>
        <v>0</v>
      </c>
      <c r="D75" s="8">
        <f>ช่องคีย์!FC72</f>
        <v>0</v>
      </c>
      <c r="E75" s="8">
        <f>ช่องคีย์!FD72</f>
        <v>0</v>
      </c>
      <c r="F75" s="8">
        <f>ช่องคีย์!FE72</f>
        <v>0</v>
      </c>
      <c r="G75" s="8">
        <f>ช่องคีย์!FF72</f>
        <v>0</v>
      </c>
      <c r="H75" s="8">
        <f>ช่องคีย์!FG72</f>
        <v>0</v>
      </c>
      <c r="I75" s="8">
        <f>ช่องคีย์!FH72</f>
        <v>22</v>
      </c>
      <c r="J75" s="8">
        <f>ช่องคีย์!FI72</f>
        <v>4</v>
      </c>
      <c r="K75" s="9">
        <f>+G75*H75</f>
        <v>0</v>
      </c>
    </row>
    <row r="76" spans="1:11" ht="23.4">
      <c r="A76" s="7" t="s">
        <v>166</v>
      </c>
      <c r="B76" s="8">
        <v>0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>
        <v>0</v>
      </c>
      <c r="J76" s="35"/>
      <c r="K76" s="10">
        <v>0</v>
      </c>
    </row>
    <row r="77" spans="1:11" ht="23.4">
      <c r="A77" s="7" t="s">
        <v>281</v>
      </c>
      <c r="B77" s="8">
        <f>ช่องคีย์!FK72</f>
        <v>0</v>
      </c>
      <c r="C77" s="8">
        <f>ช่องคีย์!FL72</f>
        <v>0</v>
      </c>
      <c r="D77" s="8">
        <f>ช่องคีย์!FM72</f>
        <v>0</v>
      </c>
      <c r="E77" s="8">
        <f>ช่องคีย์!FN72</f>
        <v>0</v>
      </c>
      <c r="F77" s="8">
        <f>ช่องคีย์!FO72</f>
        <v>0</v>
      </c>
      <c r="G77" s="8">
        <f>ช่องคีย์!FP72</f>
        <v>0</v>
      </c>
      <c r="H77" s="8">
        <f>ช่องคีย์!FQ72</f>
        <v>0</v>
      </c>
      <c r="I77" s="8">
        <f>ช่องคีย์!FR72</f>
        <v>0</v>
      </c>
      <c r="J77" s="8">
        <f>ช่องคีย์!FS72</f>
        <v>0</v>
      </c>
      <c r="K77" s="9">
        <f>+G77*H77</f>
        <v>0</v>
      </c>
    </row>
    <row r="78" spans="1:11" ht="23.4">
      <c r="A78" s="7" t="s">
        <v>282</v>
      </c>
      <c r="B78" s="8">
        <f>ช่องคีย์!FU72</f>
        <v>0</v>
      </c>
      <c r="C78" s="8">
        <f>ช่องคีย์!FV72</f>
        <v>0</v>
      </c>
      <c r="D78" s="8">
        <f>ช่องคีย์!FW72</f>
        <v>0</v>
      </c>
      <c r="E78" s="8">
        <f>ช่องคีย์!FX72</f>
        <v>0</v>
      </c>
      <c r="F78" s="8">
        <f>ช่องคีย์!FY72</f>
        <v>0</v>
      </c>
      <c r="G78" s="8">
        <f>ช่องคีย์!FZ72</f>
        <v>0</v>
      </c>
      <c r="H78" s="8">
        <f>ช่องคีย์!GA72</f>
        <v>0</v>
      </c>
      <c r="I78" s="8">
        <f>ช่องคีย์!GB72</f>
        <v>0</v>
      </c>
      <c r="J78" s="8">
        <f>ช่องคีย์!GC72</f>
        <v>0</v>
      </c>
      <c r="K78" s="10"/>
    </row>
    <row r="79" spans="1:11" ht="23.4">
      <c r="A79" s="7" t="s">
        <v>188</v>
      </c>
      <c r="B79" s="8">
        <f>ช่องคีย์!HI72</f>
        <v>0</v>
      </c>
      <c r="C79" s="8">
        <f>ช่องคีย์!HJ72</f>
        <v>0</v>
      </c>
      <c r="D79" s="8">
        <f>ช่องคีย์!HK72</f>
        <v>0</v>
      </c>
      <c r="E79" s="8">
        <f>ช่องคีย์!HL72</f>
        <v>0</v>
      </c>
      <c r="F79" s="8">
        <f>ช่องคีย์!HM72</f>
        <v>0</v>
      </c>
      <c r="G79" s="8">
        <f>ช่องคีย์!HN72</f>
        <v>0</v>
      </c>
      <c r="H79" s="8">
        <f>ช่องคีย์!HO72</f>
        <v>0</v>
      </c>
      <c r="I79" s="8">
        <f>ช่องคีย์!HP72</f>
        <v>0</v>
      </c>
      <c r="J79" s="8">
        <f>ช่องคีย์!HQ72</f>
        <v>0</v>
      </c>
      <c r="K79" s="10"/>
    </row>
    <row r="80" spans="1:11" ht="23.4">
      <c r="A80" s="7" t="s">
        <v>123</v>
      </c>
      <c r="B80" s="8">
        <f>ช่องคีย์!CS72</f>
        <v>0</v>
      </c>
      <c r="C80" s="8">
        <f>ช่องคีย์!CT72</f>
        <v>0</v>
      </c>
      <c r="D80" s="8">
        <f>ช่องคีย์!CU72</f>
        <v>0</v>
      </c>
      <c r="E80" s="8">
        <f>ช่องคีย์!CV72</f>
        <v>0</v>
      </c>
      <c r="F80" s="8">
        <f>ช่องคีย์!CW72</f>
        <v>0</v>
      </c>
      <c r="G80" s="8">
        <f>ช่องคีย์!CX72</f>
        <v>0</v>
      </c>
      <c r="H80" s="8">
        <f>ช่องคีย์!CY72</f>
        <v>0</v>
      </c>
      <c r="I80" s="8">
        <f>ช่องคีย์!CZ72</f>
        <v>0</v>
      </c>
      <c r="J80" s="8">
        <f>ช่องคีย์!DA72</f>
        <v>0</v>
      </c>
      <c r="K80" s="10"/>
    </row>
    <row r="81" spans="1:11" ht="23.4">
      <c r="A81" s="7" t="s">
        <v>327</v>
      </c>
      <c r="B81" s="412">
        <f>ช่องคีย์!GY72</f>
        <v>0</v>
      </c>
      <c r="C81" s="412">
        <f>ช่องคีย์!GZ72</f>
        <v>0</v>
      </c>
      <c r="D81" s="412">
        <f>ช่องคีย์!HA72</f>
        <v>0</v>
      </c>
      <c r="E81" s="412">
        <f>ช่องคีย์!HB72</f>
        <v>0</v>
      </c>
      <c r="F81" s="412">
        <f>ช่องคีย์!HC72</f>
        <v>0</v>
      </c>
      <c r="G81" s="412">
        <f>ช่องคีย์!HD72</f>
        <v>0</v>
      </c>
      <c r="H81" s="412">
        <f>ช่องคีย์!HE72</f>
        <v>0</v>
      </c>
      <c r="I81" s="412">
        <f>ช่องคีย์!HF72</f>
        <v>0</v>
      </c>
      <c r="J81" s="8">
        <f>ช่องคีย์!HG72</f>
        <v>0</v>
      </c>
      <c r="K81" s="10"/>
    </row>
    <row r="82" spans="1:11" ht="23.4">
      <c r="A82" s="11" t="s">
        <v>32</v>
      </c>
      <c r="B82" s="8">
        <f t="shared" ref="B82:G82" si="3">SUM(B63:B77)</f>
        <v>562</v>
      </c>
      <c r="C82" s="8">
        <f t="shared" si="3"/>
        <v>44</v>
      </c>
      <c r="D82" s="8">
        <f t="shared" si="3"/>
        <v>0</v>
      </c>
      <c r="E82" s="8">
        <f t="shared" si="3"/>
        <v>0</v>
      </c>
      <c r="F82" s="8">
        <f t="shared" si="3"/>
        <v>0</v>
      </c>
      <c r="G82" s="8">
        <f t="shared" si="3"/>
        <v>0</v>
      </c>
      <c r="H82" s="8"/>
      <c r="I82" s="8">
        <f>SUM(I63:I77)</f>
        <v>606</v>
      </c>
      <c r="J82" s="35">
        <f>SUM(J63:J77)</f>
        <v>82</v>
      </c>
      <c r="K82" s="10"/>
    </row>
    <row r="83" spans="1:11" ht="23.4">
      <c r="A83" s="14"/>
      <c r="B83" s="15"/>
      <c r="C83" s="15"/>
      <c r="D83" s="15"/>
      <c r="E83" s="15"/>
      <c r="F83" s="15"/>
      <c r="G83" s="15"/>
      <c r="H83" s="15"/>
      <c r="I83" s="15"/>
      <c r="J83" s="39"/>
      <c r="K83" s="104"/>
    </row>
    <row r="84" spans="1:11" ht="23.4">
      <c r="A84" s="1351" t="s">
        <v>370</v>
      </c>
      <c r="B84" s="1351"/>
      <c r="C84" s="1351"/>
      <c r="D84" s="1351"/>
      <c r="E84" s="1351"/>
      <c r="F84" s="1351"/>
      <c r="G84" s="1351"/>
      <c r="H84" s="1351"/>
      <c r="I84" s="1351"/>
    </row>
    <row r="85" spans="1:11" ht="23.4">
      <c r="A85" s="1351" t="s">
        <v>374</v>
      </c>
      <c r="B85" s="1351"/>
      <c r="C85" s="1351"/>
      <c r="D85" s="1351"/>
      <c r="E85" s="1351"/>
      <c r="F85" s="1351"/>
      <c r="G85" s="1351"/>
      <c r="H85" s="1351"/>
      <c r="I85" s="1351"/>
    </row>
    <row r="86" spans="1:11" ht="23.4">
      <c r="A86" s="1336" t="s">
        <v>108</v>
      </c>
      <c r="B86" s="1336"/>
      <c r="C86" s="1336"/>
      <c r="D86" s="1336"/>
      <c r="E86" s="1336"/>
      <c r="F86" s="1336"/>
      <c r="G86" s="1336"/>
      <c r="H86" s="1336"/>
      <c r="I86" s="1336"/>
    </row>
    <row r="87" spans="1:11" ht="23.4">
      <c r="A87" s="1" t="s">
        <v>1</v>
      </c>
      <c r="B87" s="1" t="s">
        <v>2</v>
      </c>
      <c r="C87" s="1333" t="s">
        <v>3</v>
      </c>
      <c r="D87" s="1334"/>
      <c r="E87" s="1334"/>
      <c r="F87" s="1334"/>
      <c r="G87" s="1334"/>
      <c r="H87" s="1335"/>
      <c r="I87" s="2"/>
      <c r="J87" s="64"/>
      <c r="K87" s="64"/>
    </row>
    <row r="88" spans="1:11" ht="23.4">
      <c r="A88" s="3"/>
      <c r="B88" s="4" t="s">
        <v>4</v>
      </c>
      <c r="C88" s="4" t="s">
        <v>5</v>
      </c>
      <c r="D88" s="4" t="s">
        <v>6</v>
      </c>
      <c r="E88" s="4" t="s">
        <v>7</v>
      </c>
      <c r="F88" s="4" t="s">
        <v>8</v>
      </c>
      <c r="G88" s="4" t="s">
        <v>9</v>
      </c>
      <c r="H88" s="4" t="s">
        <v>10</v>
      </c>
      <c r="I88" s="3" t="s">
        <v>11</v>
      </c>
      <c r="J88" s="66" t="s">
        <v>202</v>
      </c>
      <c r="K88" s="4" t="s">
        <v>204</v>
      </c>
    </row>
    <row r="89" spans="1:11" ht="23.4">
      <c r="A89" s="3"/>
      <c r="B89" s="4" t="s">
        <v>12</v>
      </c>
      <c r="C89" s="4" t="s">
        <v>13</v>
      </c>
      <c r="D89" s="4" t="s">
        <v>14</v>
      </c>
      <c r="E89" s="4" t="s">
        <v>15</v>
      </c>
      <c r="F89" s="4" t="s">
        <v>16</v>
      </c>
      <c r="G89" s="4" t="s">
        <v>17</v>
      </c>
      <c r="H89" s="4" t="s">
        <v>18</v>
      </c>
      <c r="I89" s="3" t="s">
        <v>19</v>
      </c>
      <c r="J89" s="4" t="s">
        <v>203</v>
      </c>
      <c r="K89" s="65"/>
    </row>
    <row r="90" spans="1:11" ht="23.4">
      <c r="A90" s="5"/>
      <c r="B90" s="5"/>
      <c r="C90" s="6" t="s">
        <v>12</v>
      </c>
      <c r="D90" s="6" t="s">
        <v>12</v>
      </c>
      <c r="E90" s="6" t="s">
        <v>12</v>
      </c>
      <c r="F90" s="6" t="s">
        <v>12</v>
      </c>
      <c r="G90" s="6" t="s">
        <v>12</v>
      </c>
      <c r="H90" s="6" t="s">
        <v>20</v>
      </c>
      <c r="I90" s="5"/>
      <c r="J90" s="61"/>
      <c r="K90" s="61"/>
    </row>
    <row r="91" spans="1:11" ht="23.4">
      <c r="A91" s="7" t="s">
        <v>21</v>
      </c>
      <c r="B91" s="8">
        <f>ช่องคีย์!B73</f>
        <v>0</v>
      </c>
      <c r="C91" s="8">
        <f>ช่องคีย์!C73</f>
        <v>0</v>
      </c>
      <c r="D91" s="8">
        <f>ช่องคีย์!D73</f>
        <v>0</v>
      </c>
      <c r="E91" s="8">
        <f>ช่องคีย์!E73</f>
        <v>0</v>
      </c>
      <c r="F91" s="8">
        <f>ช่องคีย์!F73</f>
        <v>0</v>
      </c>
      <c r="G91" s="8">
        <f>ช่องคีย์!G73</f>
        <v>0</v>
      </c>
      <c r="H91" s="8">
        <f>ช่องคีย์!H73</f>
        <v>645</v>
      </c>
      <c r="I91" s="8">
        <f>ช่องคีย์!I73</f>
        <v>0</v>
      </c>
      <c r="J91" s="8">
        <f>ช่องคีย์!J73</f>
        <v>13</v>
      </c>
      <c r="K91" s="9">
        <f>+G91*H91</f>
        <v>0</v>
      </c>
    </row>
    <row r="92" spans="1:11" ht="23.4">
      <c r="A92" s="7" t="s">
        <v>261</v>
      </c>
      <c r="B92" s="8"/>
      <c r="C92" s="8"/>
      <c r="D92" s="8"/>
      <c r="E92" s="8"/>
      <c r="F92" s="8"/>
      <c r="G92" s="8"/>
      <c r="H92" s="8"/>
      <c r="I92" s="8"/>
      <c r="J92" s="8"/>
      <c r="K92" s="9"/>
    </row>
    <row r="93" spans="1:11" ht="23.4">
      <c r="A93" s="7" t="s">
        <v>262</v>
      </c>
      <c r="B93" s="8"/>
      <c r="C93" s="8"/>
      <c r="D93" s="8"/>
      <c r="E93" s="8"/>
      <c r="F93" s="8"/>
      <c r="G93" s="8"/>
      <c r="H93" s="8"/>
      <c r="I93" s="8"/>
      <c r="J93" s="8"/>
      <c r="K93" s="9"/>
    </row>
    <row r="94" spans="1:11" ht="23.4">
      <c r="A94" s="7" t="s">
        <v>22</v>
      </c>
      <c r="B94" s="8">
        <f>ช่องคีย์!L73</f>
        <v>116</v>
      </c>
      <c r="C94" s="8">
        <f>ช่องคีย์!M73</f>
        <v>11</v>
      </c>
      <c r="D94" s="8">
        <f>ช่องคีย์!N73</f>
        <v>0</v>
      </c>
      <c r="E94" s="8">
        <f>ช่องคีย์!O73</f>
        <v>0</v>
      </c>
      <c r="F94" s="8">
        <f>ช่องคีย์!P73</f>
        <v>0</v>
      </c>
      <c r="G94" s="8">
        <f>ช่องคีย์!Q73</f>
        <v>0</v>
      </c>
      <c r="H94" s="8">
        <f>ช่องคีย์!R73</f>
        <v>0</v>
      </c>
      <c r="I94" s="8">
        <f>ช่องคีย์!S73</f>
        <v>127</v>
      </c>
      <c r="J94" s="8">
        <f>ช่องคีย์!T73</f>
        <v>9</v>
      </c>
      <c r="K94" s="9">
        <f>+G94*H94</f>
        <v>0</v>
      </c>
    </row>
    <row r="95" spans="1:11" ht="23.4">
      <c r="A95" s="7" t="s">
        <v>263</v>
      </c>
      <c r="B95" s="8"/>
      <c r="C95" s="8"/>
      <c r="D95" s="8"/>
      <c r="E95" s="8"/>
      <c r="F95" s="8"/>
      <c r="G95" s="8"/>
      <c r="H95" s="8"/>
      <c r="I95" s="8"/>
      <c r="J95" s="8"/>
      <c r="K95" s="9"/>
    </row>
    <row r="96" spans="1:11" ht="23.4">
      <c r="A96" s="7" t="s">
        <v>243</v>
      </c>
      <c r="B96" s="8">
        <f>ช่องคีย์!CI73</f>
        <v>0</v>
      </c>
      <c r="C96" s="8">
        <f>ช่องคีย์!CJ73</f>
        <v>0</v>
      </c>
      <c r="D96" s="8">
        <f>ช่องคีย์!CK73</f>
        <v>0</v>
      </c>
      <c r="E96" s="8">
        <f>ช่องคีย์!CL73</f>
        <v>0</v>
      </c>
      <c r="F96" s="8">
        <f>ช่องคีย์!CM73</f>
        <v>0</v>
      </c>
      <c r="G96" s="8">
        <f>ช่องคีย์!CN73</f>
        <v>0</v>
      </c>
      <c r="H96" s="8">
        <f>ช่องคีย์!CO73</f>
        <v>670</v>
      </c>
      <c r="I96" s="8">
        <f>ช่องคีย์!CP73</f>
        <v>0</v>
      </c>
      <c r="J96" s="8">
        <f>ช่องคีย์!CQ73</f>
        <v>0</v>
      </c>
      <c r="K96" s="9">
        <f>+G96*H96</f>
        <v>0</v>
      </c>
    </row>
    <row r="97" spans="1:11" ht="23.4">
      <c r="A97" s="7" t="s">
        <v>238</v>
      </c>
      <c r="B97" s="8">
        <f>ช่องคีย์!AF73</f>
        <v>0</v>
      </c>
      <c r="C97" s="8">
        <f>ช่องคีย์!AG73</f>
        <v>0</v>
      </c>
      <c r="D97" s="8">
        <f>ช่องคีย์!AH73</f>
        <v>0</v>
      </c>
      <c r="E97" s="8">
        <f>ช่องคีย์!AI73</f>
        <v>0</v>
      </c>
      <c r="F97" s="8">
        <f>ช่องคีย์!AJ73</f>
        <v>0</v>
      </c>
      <c r="G97" s="8">
        <f>ช่องคีย์!AK73</f>
        <v>0</v>
      </c>
      <c r="H97" s="8">
        <f>ช่องคีย์!AL73</f>
        <v>0</v>
      </c>
      <c r="I97" s="8">
        <f>ช่องคีย์!AM73</f>
        <v>0</v>
      </c>
      <c r="J97" s="8">
        <f>ช่องคีย์!AN73</f>
        <v>0</v>
      </c>
      <c r="K97" s="9"/>
    </row>
    <row r="98" spans="1:11" ht="23.4">
      <c r="A98" s="7" t="s">
        <v>188</v>
      </c>
      <c r="B98" s="8">
        <f>ช่องคีย์!AP73</f>
        <v>0</v>
      </c>
      <c r="C98" s="8">
        <f>ช่องคีย์!AQ73</f>
        <v>0</v>
      </c>
      <c r="D98" s="8">
        <f>ช่องคีย์!AR73</f>
        <v>0</v>
      </c>
      <c r="E98" s="8">
        <f>ช่องคีย์!AS73</f>
        <v>0</v>
      </c>
      <c r="F98" s="8">
        <f>ช่องคีย์!AT73</f>
        <v>0</v>
      </c>
      <c r="G98" s="8">
        <f>ช่องคีย์!AU73</f>
        <v>0</v>
      </c>
      <c r="H98" s="8">
        <f>ช่องคีย์!AV73</f>
        <v>0</v>
      </c>
      <c r="I98" s="8">
        <f>ช่องคีย์!AW73</f>
        <v>0</v>
      </c>
      <c r="J98" s="8">
        <f>ช่องคีย์!AX73</f>
        <v>0</v>
      </c>
      <c r="K98" s="9">
        <f>+G98*H98</f>
        <v>0</v>
      </c>
    </row>
    <row r="99" spans="1:11" ht="23.4">
      <c r="A99" s="7" t="s">
        <v>219</v>
      </c>
      <c r="B99" s="8">
        <f>ช่องคีย์!V73</f>
        <v>0</v>
      </c>
      <c r="C99" s="8">
        <f>ช่องคีย์!W73</f>
        <v>0</v>
      </c>
      <c r="D99" s="8">
        <f>ช่องคีย์!X73</f>
        <v>0</v>
      </c>
      <c r="E99" s="8">
        <f>ช่องคีย์!Y73</f>
        <v>0</v>
      </c>
      <c r="F99" s="8">
        <f>ช่องคีย์!Z73</f>
        <v>0</v>
      </c>
      <c r="G99" s="8">
        <f>ช่องคีย์!AA73</f>
        <v>0</v>
      </c>
      <c r="H99" s="8">
        <f>ช่องคีย์!AB73</f>
        <v>0</v>
      </c>
      <c r="I99" s="8">
        <f>ช่องคีย์!AC73</f>
        <v>0</v>
      </c>
      <c r="J99" s="8">
        <f>ช่องคีย์!AD73</f>
        <v>0</v>
      </c>
      <c r="K99" s="9">
        <f>+G99*H99</f>
        <v>0</v>
      </c>
    </row>
    <row r="100" spans="1:11" ht="23.4">
      <c r="A100" s="7" t="s">
        <v>208</v>
      </c>
      <c r="B100" s="8">
        <f>ช่องคีย์!DM73</f>
        <v>0</v>
      </c>
      <c r="C100" s="8">
        <f>ช่องคีย์!DN73</f>
        <v>0</v>
      </c>
      <c r="D100" s="8">
        <f>ช่องคีย์!DO73</f>
        <v>0</v>
      </c>
      <c r="E100" s="8">
        <f>ช่องคีย์!DP73</f>
        <v>0</v>
      </c>
      <c r="F100" s="8">
        <f>ช่องคีย์!DQ73</f>
        <v>0</v>
      </c>
      <c r="G100" s="8">
        <f>ช่องคีย์!DR73</f>
        <v>0</v>
      </c>
      <c r="H100" s="8">
        <f>ช่องคีย์!DS73</f>
        <v>142</v>
      </c>
      <c r="I100" s="8">
        <f>ช่องคีย์!DT73</f>
        <v>0</v>
      </c>
      <c r="J100" s="8">
        <f>ช่องคีย์!DU73</f>
        <v>0</v>
      </c>
      <c r="K100" s="19">
        <f>ช่องคีย์!DV73</f>
        <v>4</v>
      </c>
    </row>
    <row r="101" spans="1:11" ht="23.4">
      <c r="A101" s="7" t="s">
        <v>27</v>
      </c>
      <c r="B101" s="8">
        <f>ช่องคีย์!AZ73</f>
        <v>0</v>
      </c>
      <c r="C101" s="8">
        <f>ช่องคีย์!BA73</f>
        <v>0</v>
      </c>
      <c r="D101" s="8">
        <f>ช่องคีย์!BB73</f>
        <v>0</v>
      </c>
      <c r="E101" s="8">
        <f>ช่องคีย์!BC73</f>
        <v>0</v>
      </c>
      <c r="F101" s="8">
        <f>ช่องคีย์!BD73</f>
        <v>0</v>
      </c>
      <c r="G101" s="8">
        <f>ช่องคีย์!BE73</f>
        <v>0</v>
      </c>
      <c r="H101" s="8">
        <f>ช่องคีย์!BF73</f>
        <v>3500</v>
      </c>
      <c r="I101" s="8">
        <f>ช่องคีย์!BG73</f>
        <v>0</v>
      </c>
      <c r="J101" s="35"/>
      <c r="K101" s="10"/>
    </row>
    <row r="102" spans="1:11" ht="23.4">
      <c r="A102" s="7" t="s">
        <v>28</v>
      </c>
      <c r="B102" s="8">
        <f>ช่องคีย์!BJ73</f>
        <v>0</v>
      </c>
      <c r="C102" s="8">
        <f>ช่องคีย์!BK73</f>
        <v>0</v>
      </c>
      <c r="D102" s="8">
        <f>ช่องคีย์!BL73</f>
        <v>0</v>
      </c>
      <c r="E102" s="8">
        <f>ช่องคีย์!BM73</f>
        <v>0</v>
      </c>
      <c r="F102" s="8">
        <f>ช่องคีย์!BN73</f>
        <v>0</v>
      </c>
      <c r="G102" s="8">
        <f>ช่องคีย์!BO73</f>
        <v>0</v>
      </c>
      <c r="H102" s="8">
        <f>ช่องคีย์!BP73</f>
        <v>11500</v>
      </c>
      <c r="I102" s="8">
        <f>ช่องคีย์!BV73</f>
        <v>0</v>
      </c>
      <c r="J102" s="35"/>
      <c r="K102" s="10"/>
    </row>
    <row r="103" spans="1:11" ht="23.4">
      <c r="A103" s="7" t="s">
        <v>259</v>
      </c>
      <c r="B103" s="8">
        <f>ช่องคีย์!FA73</f>
        <v>0</v>
      </c>
      <c r="C103" s="8">
        <f>ช่องคีย์!FB73</f>
        <v>0</v>
      </c>
      <c r="D103" s="8">
        <f>ช่องคีย์!FC73</f>
        <v>0</v>
      </c>
      <c r="E103" s="8">
        <f>ช่องคีย์!FD73</f>
        <v>0</v>
      </c>
      <c r="F103" s="8">
        <f>ช่องคีย์!FE73</f>
        <v>0</v>
      </c>
      <c r="G103" s="8">
        <f>ช่องคีย์!FF73</f>
        <v>0</v>
      </c>
      <c r="H103" s="8">
        <f>ช่องคีย์!FG73</f>
        <v>0</v>
      </c>
      <c r="I103" s="8">
        <f>ช่องคีย์!FH73</f>
        <v>0</v>
      </c>
      <c r="J103" s="8">
        <f>ช่องคีย์!FI73</f>
        <v>0</v>
      </c>
      <c r="K103" s="10"/>
    </row>
    <row r="104" spans="1:11" ht="23.4">
      <c r="A104" s="7" t="s">
        <v>30</v>
      </c>
      <c r="B104" s="8"/>
      <c r="C104" s="8"/>
      <c r="D104" s="8"/>
      <c r="E104" s="8"/>
      <c r="F104" s="8"/>
      <c r="G104" s="8"/>
      <c r="H104" s="8"/>
      <c r="I104" s="8"/>
      <c r="J104" s="35"/>
      <c r="K104" s="10"/>
    </row>
    <row r="105" spans="1:11" ht="23.4">
      <c r="A105" s="7" t="s">
        <v>31</v>
      </c>
      <c r="B105" s="8"/>
      <c r="C105" s="8"/>
      <c r="D105" s="8"/>
      <c r="E105" s="8"/>
      <c r="F105" s="8"/>
      <c r="G105" s="8"/>
      <c r="H105" s="8"/>
      <c r="I105" s="8"/>
      <c r="J105" s="35"/>
      <c r="K105" s="10"/>
    </row>
    <row r="106" spans="1:11" ht="23.4">
      <c r="A106" s="7" t="s">
        <v>281</v>
      </c>
      <c r="B106" s="8">
        <f>ช่องคีย์!FK73</f>
        <v>0</v>
      </c>
      <c r="C106" s="8">
        <f>ช่องคีย์!FL73</f>
        <v>0</v>
      </c>
      <c r="D106" s="8">
        <f>ช่องคีย์!FM73</f>
        <v>0</v>
      </c>
      <c r="E106" s="8">
        <f>ช่องคีย์!FN73</f>
        <v>0</v>
      </c>
      <c r="F106" s="8">
        <f>ช่องคีย์!FO73</f>
        <v>0</v>
      </c>
      <c r="G106" s="8">
        <f>ช่องคีย์!FP73</f>
        <v>0</v>
      </c>
      <c r="H106" s="8">
        <f>ช่องคีย์!FQ73</f>
        <v>0</v>
      </c>
      <c r="I106" s="8">
        <f>ช่องคีย์!FR73</f>
        <v>0</v>
      </c>
      <c r="J106" s="8">
        <f>ช่องคีย์!FS73</f>
        <v>0</v>
      </c>
      <c r="K106" s="9">
        <f>+G106*H106</f>
        <v>0</v>
      </c>
    </row>
    <row r="107" spans="1:11" ht="23.4">
      <c r="A107" s="7" t="s">
        <v>282</v>
      </c>
      <c r="B107" s="8">
        <f>ช่องคีย์!FU73</f>
        <v>0</v>
      </c>
      <c r="C107" s="8">
        <f>ช่องคีย์!FV73</f>
        <v>0</v>
      </c>
      <c r="D107" s="8">
        <f>ช่องคีย์!FW73</f>
        <v>0</v>
      </c>
      <c r="E107" s="8">
        <f>ช่องคีย์!FX73</f>
        <v>0</v>
      </c>
      <c r="F107" s="8">
        <f>ช่องคีย์!FY73</f>
        <v>0</v>
      </c>
      <c r="G107" s="8">
        <f>ช่องคีย์!FZ73</f>
        <v>0</v>
      </c>
      <c r="H107" s="8">
        <f>ช่องคีย์!GA73</f>
        <v>0</v>
      </c>
      <c r="I107" s="8">
        <f>ช่องคีย์!GB73</f>
        <v>0</v>
      </c>
      <c r="J107" s="8">
        <f>ช่องคีย์!GC73</f>
        <v>0</v>
      </c>
      <c r="K107" s="10"/>
    </row>
    <row r="108" spans="1:11" ht="23.4">
      <c r="A108" s="7" t="s">
        <v>123</v>
      </c>
      <c r="B108" s="8">
        <f>ช่องคีย์!CS73</f>
        <v>0</v>
      </c>
      <c r="C108" s="8">
        <f>ช่องคีย์!CT73</f>
        <v>0</v>
      </c>
      <c r="D108" s="8">
        <f>ช่องคีย์!CU73</f>
        <v>0</v>
      </c>
      <c r="E108" s="8">
        <f>ช่องคีย์!CV73</f>
        <v>0</v>
      </c>
      <c r="F108" s="8">
        <f>ช่องคีย์!CW73</f>
        <v>0</v>
      </c>
      <c r="G108" s="8">
        <f>ช่องคีย์!CX73</f>
        <v>0</v>
      </c>
      <c r="H108" s="8">
        <f>ช่องคีย์!CY73</f>
        <v>0</v>
      </c>
      <c r="I108" s="8">
        <f>ช่องคีย์!CZ73</f>
        <v>0</v>
      </c>
      <c r="J108" s="8">
        <f>ช่องคีย์!DA73</f>
        <v>0</v>
      </c>
      <c r="K108" s="10"/>
    </row>
    <row r="109" spans="1:11" ht="23.4">
      <c r="A109" s="7" t="s">
        <v>327</v>
      </c>
      <c r="B109" s="412">
        <f>ช่องคีย์!GY73</f>
        <v>0</v>
      </c>
      <c r="C109" s="412">
        <f>ช่องคีย์!GZ73</f>
        <v>0</v>
      </c>
      <c r="D109" s="412">
        <f>ช่องคีย์!HA73</f>
        <v>0</v>
      </c>
      <c r="E109" s="412">
        <f>ช่องคีย์!HB73</f>
        <v>0</v>
      </c>
      <c r="F109" s="412">
        <f>ช่องคีย์!HC73</f>
        <v>0</v>
      </c>
      <c r="G109" s="412">
        <f>ช่องคีย์!HD73</f>
        <v>0</v>
      </c>
      <c r="H109" s="412">
        <f>ช่องคีย์!HE73</f>
        <v>0</v>
      </c>
      <c r="I109" s="412">
        <f>ช่องคีย์!HF73</f>
        <v>0</v>
      </c>
      <c r="J109" s="8">
        <f>ช่องคีย์!HG73</f>
        <v>0</v>
      </c>
      <c r="K109" s="10"/>
    </row>
    <row r="110" spans="1:11" ht="23.4">
      <c r="A110" s="11" t="s">
        <v>32</v>
      </c>
      <c r="B110" s="8">
        <f t="shared" ref="B110:G110" si="4">SUM(B91:B108)</f>
        <v>116</v>
      </c>
      <c r="C110" s="8">
        <f t="shared" si="4"/>
        <v>11</v>
      </c>
      <c r="D110" s="8">
        <f t="shared" si="4"/>
        <v>0</v>
      </c>
      <c r="E110" s="8">
        <f t="shared" si="4"/>
        <v>0</v>
      </c>
      <c r="F110" s="8">
        <f t="shared" si="4"/>
        <v>0</v>
      </c>
      <c r="G110" s="8">
        <f t="shared" si="4"/>
        <v>0</v>
      </c>
      <c r="H110" s="8"/>
      <c r="I110" s="8">
        <f>SUM(I91:I108)</f>
        <v>127</v>
      </c>
      <c r="J110" s="35">
        <f>SUM(J91:J108)</f>
        <v>22</v>
      </c>
      <c r="K110" s="12"/>
    </row>
    <row r="111" spans="1:11" ht="23.4">
      <c r="A111" s="1351" t="s">
        <v>370</v>
      </c>
      <c r="B111" s="1351"/>
      <c r="C111" s="1351"/>
      <c r="D111" s="1351"/>
      <c r="E111" s="1351"/>
      <c r="F111" s="1351"/>
      <c r="G111" s="1351"/>
      <c r="H111" s="1351"/>
      <c r="I111" s="1351"/>
    </row>
    <row r="112" spans="1:11" ht="23.4">
      <c r="A112" s="1351" t="s">
        <v>373</v>
      </c>
      <c r="B112" s="1351"/>
      <c r="C112" s="1351"/>
      <c r="D112" s="1351"/>
      <c r="E112" s="1351"/>
      <c r="F112" s="1351"/>
      <c r="G112" s="1351"/>
      <c r="H112" s="1351"/>
      <c r="I112" s="1351"/>
    </row>
    <row r="113" spans="1:11" ht="23.4">
      <c r="A113" s="1336" t="s">
        <v>109</v>
      </c>
      <c r="B113" s="1336"/>
      <c r="C113" s="1336"/>
      <c r="D113" s="1336"/>
      <c r="E113" s="1336"/>
      <c r="F113" s="1336"/>
      <c r="G113" s="1336"/>
      <c r="H113" s="1336"/>
      <c r="I113" s="1336"/>
    </row>
    <row r="114" spans="1:11" ht="23.4">
      <c r="A114" s="1" t="s">
        <v>1</v>
      </c>
      <c r="B114" s="1" t="s">
        <v>2</v>
      </c>
      <c r="C114" s="1333" t="s">
        <v>3</v>
      </c>
      <c r="D114" s="1334"/>
      <c r="E114" s="1334"/>
      <c r="F114" s="1334"/>
      <c r="G114" s="1334"/>
      <c r="H114" s="1335"/>
      <c r="I114" s="2"/>
      <c r="J114" s="64"/>
      <c r="K114" s="64"/>
    </row>
    <row r="115" spans="1:11" ht="23.4">
      <c r="A115" s="3"/>
      <c r="B115" s="4" t="s">
        <v>4</v>
      </c>
      <c r="C115" s="4" t="s">
        <v>5</v>
      </c>
      <c r="D115" s="4" t="s">
        <v>6</v>
      </c>
      <c r="E115" s="4" t="s">
        <v>7</v>
      </c>
      <c r="F115" s="4" t="s">
        <v>8</v>
      </c>
      <c r="G115" s="4" t="s">
        <v>9</v>
      </c>
      <c r="H115" s="4" t="s">
        <v>10</v>
      </c>
      <c r="I115" s="4" t="s">
        <v>11</v>
      </c>
      <c r="J115" s="66" t="s">
        <v>202</v>
      </c>
      <c r="K115" s="4" t="s">
        <v>204</v>
      </c>
    </row>
    <row r="116" spans="1:11" ht="23.4">
      <c r="A116" s="3"/>
      <c r="B116" s="4" t="s">
        <v>12</v>
      </c>
      <c r="C116" s="4" t="s">
        <v>13</v>
      </c>
      <c r="D116" s="4" t="s">
        <v>14</v>
      </c>
      <c r="E116" s="4" t="s">
        <v>15</v>
      </c>
      <c r="F116" s="4" t="s">
        <v>16</v>
      </c>
      <c r="G116" s="4" t="s">
        <v>17</v>
      </c>
      <c r="H116" s="4" t="s">
        <v>18</v>
      </c>
      <c r="I116" s="4" t="s">
        <v>19</v>
      </c>
      <c r="J116" s="4" t="s">
        <v>203</v>
      </c>
      <c r="K116" s="65"/>
    </row>
    <row r="117" spans="1:11" ht="23.4">
      <c r="A117" s="5"/>
      <c r="B117" s="5"/>
      <c r="C117" s="6" t="s">
        <v>12</v>
      </c>
      <c r="D117" s="6" t="s">
        <v>12</v>
      </c>
      <c r="E117" s="6" t="s">
        <v>12</v>
      </c>
      <c r="F117" s="6" t="s">
        <v>12</v>
      </c>
      <c r="G117" s="6" t="s">
        <v>12</v>
      </c>
      <c r="H117" s="6" t="s">
        <v>20</v>
      </c>
      <c r="I117" s="5"/>
      <c r="J117" s="61"/>
      <c r="K117" s="61"/>
    </row>
    <row r="118" spans="1:11" ht="23.4">
      <c r="A118" s="7" t="s">
        <v>21</v>
      </c>
      <c r="B118" s="8">
        <f>ช่องคีย์!B74</f>
        <v>0</v>
      </c>
      <c r="C118" s="8">
        <f>ช่องคีย์!C74</f>
        <v>0</v>
      </c>
      <c r="D118" s="8">
        <f>ช่องคีย์!D74</f>
        <v>0</v>
      </c>
      <c r="E118" s="8">
        <f>ช่องคีย์!E74</f>
        <v>0</v>
      </c>
      <c r="F118" s="8">
        <f>ช่องคีย์!F74</f>
        <v>0</v>
      </c>
      <c r="G118" s="8">
        <f>ช่องคีย์!G74</f>
        <v>0</v>
      </c>
      <c r="H118" s="8">
        <f>ช่องคีย์!H74</f>
        <v>645</v>
      </c>
      <c r="I118" s="8">
        <f>ช่องคีย์!I74</f>
        <v>0</v>
      </c>
      <c r="J118" s="8">
        <f>ช่องคีย์!J74</f>
        <v>33</v>
      </c>
      <c r="K118" s="9">
        <f>+G118*H118</f>
        <v>0</v>
      </c>
    </row>
    <row r="119" spans="1:11" ht="23.4">
      <c r="A119" s="7" t="s">
        <v>261</v>
      </c>
      <c r="B119" s="8"/>
      <c r="C119" s="8"/>
      <c r="D119" s="8"/>
      <c r="E119" s="8"/>
      <c r="F119" s="8"/>
      <c r="G119" s="8"/>
      <c r="H119" s="8"/>
      <c r="I119" s="8"/>
      <c r="J119" s="8"/>
      <c r="K119" s="9"/>
    </row>
    <row r="120" spans="1:11" ht="23.4">
      <c r="A120" s="7" t="s">
        <v>262</v>
      </c>
      <c r="B120" s="8"/>
      <c r="C120" s="8"/>
      <c r="D120" s="8"/>
      <c r="E120" s="8"/>
      <c r="F120" s="8"/>
      <c r="G120" s="8"/>
      <c r="H120" s="8"/>
      <c r="I120" s="8"/>
      <c r="J120" s="8"/>
      <c r="K120" s="9"/>
    </row>
    <row r="121" spans="1:11" ht="23.4">
      <c r="A121" s="7" t="s">
        <v>22</v>
      </c>
      <c r="B121" s="8">
        <f>ช่องคีย์!L74</f>
        <v>434</v>
      </c>
      <c r="C121" s="8">
        <f>ช่องคีย์!M74</f>
        <v>60</v>
      </c>
      <c r="D121" s="8">
        <f>ช่องคีย์!N74</f>
        <v>0</v>
      </c>
      <c r="E121" s="8">
        <f>ช่องคีย์!O74</f>
        <v>0</v>
      </c>
      <c r="F121" s="8">
        <f>ช่องคีย์!P74</f>
        <v>0</v>
      </c>
      <c r="G121" s="8">
        <f>ช่องคีย์!Q74</f>
        <v>0</v>
      </c>
      <c r="H121" s="8">
        <f>ช่องคีย์!R74</f>
        <v>0</v>
      </c>
      <c r="I121" s="8">
        <f>ช่องคีย์!S74</f>
        <v>494</v>
      </c>
      <c r="J121" s="8">
        <f>ช่องคีย์!T74</f>
        <v>66</v>
      </c>
      <c r="K121" s="9">
        <f t="shared" ref="K121:K136" si="5">+G121*H121</f>
        <v>0</v>
      </c>
    </row>
    <row r="122" spans="1:11" ht="23.4">
      <c r="A122" s="7" t="s">
        <v>263</v>
      </c>
      <c r="B122" s="8"/>
      <c r="C122" s="8"/>
      <c r="D122" s="8"/>
      <c r="E122" s="8"/>
      <c r="F122" s="8"/>
      <c r="G122" s="8"/>
      <c r="H122" s="8"/>
      <c r="I122" s="8"/>
      <c r="J122" s="8"/>
      <c r="K122" s="9"/>
    </row>
    <row r="123" spans="1:11" ht="23.4">
      <c r="A123" s="7" t="s">
        <v>217</v>
      </c>
      <c r="B123" s="8">
        <f>ช่องคีย์!AF74</f>
        <v>46</v>
      </c>
      <c r="C123" s="8">
        <f>ช่องคีย์!AG74</f>
        <v>0</v>
      </c>
      <c r="D123" s="8">
        <f>ช่องคีย์!AH74</f>
        <v>0</v>
      </c>
      <c r="E123" s="8">
        <f>ช่องคีย์!AI74</f>
        <v>0</v>
      </c>
      <c r="F123" s="8">
        <f>ช่องคีย์!AJ74</f>
        <v>0</v>
      </c>
      <c r="G123" s="8">
        <f>ช่องคีย์!AK74</f>
        <v>0</v>
      </c>
      <c r="H123" s="8">
        <f>ช่องคีย์!AL74</f>
        <v>0</v>
      </c>
      <c r="I123" s="8">
        <f>ช่องคีย์!AM74</f>
        <v>46</v>
      </c>
      <c r="J123" s="8">
        <f>ช่องคีย์!AN74</f>
        <v>6</v>
      </c>
      <c r="K123" s="9">
        <f t="shared" si="5"/>
        <v>0</v>
      </c>
    </row>
    <row r="124" spans="1:11" ht="23.4">
      <c r="A124" s="7" t="s">
        <v>216</v>
      </c>
      <c r="B124" s="8">
        <f>ช่องคีย์!CI74</f>
        <v>0</v>
      </c>
      <c r="C124" s="8">
        <f>ช่องคีย์!CJ74</f>
        <v>0</v>
      </c>
      <c r="D124" s="8">
        <f>ช่องคีย์!CK74</f>
        <v>0</v>
      </c>
      <c r="E124" s="8">
        <f>ช่องคีย์!CL74</f>
        <v>0</v>
      </c>
      <c r="F124" s="8">
        <f>ช่องคีย์!CM74</f>
        <v>0</v>
      </c>
      <c r="G124" s="8">
        <f>ช่องคีย์!CN74</f>
        <v>0</v>
      </c>
      <c r="H124" s="8">
        <f>ช่องคีย์!CO74</f>
        <v>670</v>
      </c>
      <c r="I124" s="8">
        <f>ช่องคีย์!CP74</f>
        <v>0</v>
      </c>
      <c r="J124" s="8">
        <f>ช่องคีย์!CQ74</f>
        <v>0</v>
      </c>
      <c r="K124" s="9">
        <f t="shared" si="5"/>
        <v>0</v>
      </c>
    </row>
    <row r="125" spans="1:11" ht="23.4">
      <c r="A125" s="7" t="s">
        <v>188</v>
      </c>
      <c r="B125" s="8">
        <f>ช่องคีย์!AP74</f>
        <v>0</v>
      </c>
      <c r="C125" s="8">
        <f>ช่องคีย์!AQ74</f>
        <v>0</v>
      </c>
      <c r="D125" s="8">
        <f>ช่องคีย์!AR74</f>
        <v>0</v>
      </c>
      <c r="E125" s="8">
        <f>ช่องคีย์!AS74</f>
        <v>0</v>
      </c>
      <c r="F125" s="8">
        <f>ช่องคีย์!AT74</f>
        <v>0</v>
      </c>
      <c r="G125" s="8">
        <f>ช่องคีย์!AU74</f>
        <v>0</v>
      </c>
      <c r="H125" s="8">
        <f>ช่องคีย์!AV74</f>
        <v>0</v>
      </c>
      <c r="I125" s="8">
        <f>ช่องคีย์!AW74</f>
        <v>0</v>
      </c>
      <c r="J125" s="8">
        <f>ช่องคีย์!AX74</f>
        <v>0</v>
      </c>
      <c r="K125" s="9">
        <f t="shared" si="5"/>
        <v>0</v>
      </c>
    </row>
    <row r="126" spans="1:11" ht="23.4">
      <c r="A126" s="7" t="s">
        <v>219</v>
      </c>
      <c r="B126" s="8">
        <f>ช่องคีย์!V74</f>
        <v>153</v>
      </c>
      <c r="C126" s="8">
        <f>ช่องคีย์!W74</f>
        <v>0</v>
      </c>
      <c r="D126" s="8">
        <f>ช่องคีย์!X74</f>
        <v>0</v>
      </c>
      <c r="E126" s="8">
        <f>ช่องคีย์!Y74</f>
        <v>0</v>
      </c>
      <c r="F126" s="8">
        <f>ช่องคีย์!Z74</f>
        <v>0</v>
      </c>
      <c r="G126" s="8">
        <f>ช่องคีย์!AA74</f>
        <v>0</v>
      </c>
      <c r="H126" s="8">
        <f>ช่องคีย์!AB74</f>
        <v>0</v>
      </c>
      <c r="I126" s="8">
        <f>ช่องคีย์!AC74</f>
        <v>153</v>
      </c>
      <c r="J126" s="8">
        <f>ช่องคีย์!AD74</f>
        <v>25</v>
      </c>
      <c r="K126" s="9">
        <f t="shared" si="5"/>
        <v>0</v>
      </c>
    </row>
    <row r="127" spans="1:11" ht="23.4">
      <c r="A127" s="7" t="s">
        <v>208</v>
      </c>
      <c r="B127" s="8">
        <f>ช่องคีย์!DM74</f>
        <v>0</v>
      </c>
      <c r="C127" s="8">
        <f>ช่องคีย์!DN74</f>
        <v>0</v>
      </c>
      <c r="D127" s="8">
        <f>ช่องคีย์!DO74</f>
        <v>0</v>
      </c>
      <c r="E127" s="8">
        <f>ช่องคีย์!DP74</f>
        <v>0</v>
      </c>
      <c r="F127" s="8">
        <f>ช่องคีย์!DQ74</f>
        <v>0</v>
      </c>
      <c r="G127" s="8">
        <f>ช่องคีย์!DR74</f>
        <v>0</v>
      </c>
      <c r="H127" s="8">
        <f>ช่องคีย์!DS74</f>
        <v>142</v>
      </c>
      <c r="I127" s="8">
        <f>ช่องคีย์!DT74</f>
        <v>0</v>
      </c>
      <c r="J127" s="8">
        <f>ช่องคีย์!DU74</f>
        <v>0</v>
      </c>
      <c r="K127" s="19">
        <f>ช่องคีย์!DV74</f>
        <v>5</v>
      </c>
    </row>
    <row r="128" spans="1:11" ht="23.4">
      <c r="A128" s="7" t="s">
        <v>27</v>
      </c>
      <c r="B128" s="8">
        <f>ช่องคีย์!AZ74</f>
        <v>295</v>
      </c>
      <c r="C128" s="8">
        <f>ช่องคีย์!BA74</f>
        <v>0</v>
      </c>
      <c r="D128" s="8">
        <f>ช่องคีย์!BB74</f>
        <v>0</v>
      </c>
      <c r="E128" s="8">
        <f>ช่องคีย์!BC74</f>
        <v>0</v>
      </c>
      <c r="F128" s="8">
        <f>ช่องคีย์!BD74</f>
        <v>0</v>
      </c>
      <c r="G128" s="8">
        <f>ช่องคีย์!BE74</f>
        <v>0</v>
      </c>
      <c r="H128" s="8">
        <f>ช่องคีย์!BF74</f>
        <v>3500</v>
      </c>
      <c r="I128" s="8">
        <f>ช่องคีย์!BG74</f>
        <v>295</v>
      </c>
      <c r="J128" s="8">
        <f>ช่องคีย์!BH74</f>
        <v>185</v>
      </c>
      <c r="K128" s="9">
        <f t="shared" si="5"/>
        <v>0</v>
      </c>
    </row>
    <row r="129" spans="1:11" ht="23.4">
      <c r="A129" s="7" t="s">
        <v>28</v>
      </c>
      <c r="B129" s="8">
        <f>ช่องคีย์!BJ74</f>
        <v>303</v>
      </c>
      <c r="C129" s="8">
        <f>ช่องคีย์!BK74</f>
        <v>0</v>
      </c>
      <c r="D129" s="8">
        <f>ช่องคีย์!BL74</f>
        <v>46</v>
      </c>
      <c r="E129" s="8">
        <f>ช่องคีย์!BM74</f>
        <v>0</v>
      </c>
      <c r="F129" s="8">
        <f>ช่องคีย์!BN74</f>
        <v>0</v>
      </c>
      <c r="G129" s="8">
        <f>ช่องคีย์!BO74</f>
        <v>125</v>
      </c>
      <c r="H129" s="8">
        <f>ช่องคีย์!BP74</f>
        <v>11500</v>
      </c>
      <c r="I129" s="8">
        <f>ช่องคีย์!BV74</f>
        <v>224</v>
      </c>
      <c r="J129" s="35">
        <v>3</v>
      </c>
      <c r="K129" s="9">
        <f t="shared" si="5"/>
        <v>1437500</v>
      </c>
    </row>
    <row r="130" spans="1:11" ht="23.4">
      <c r="A130" s="7" t="s">
        <v>275</v>
      </c>
      <c r="B130" s="8">
        <f>ช่องคีย์!BY74</f>
        <v>0</v>
      </c>
      <c r="C130" s="8">
        <f>ช่องคีย์!BZ74</f>
        <v>0</v>
      </c>
      <c r="D130" s="8">
        <f>ช่องคีย์!CA74</f>
        <v>0</v>
      </c>
      <c r="E130" s="8">
        <f>ช่องคีย์!CB74</f>
        <v>0</v>
      </c>
      <c r="F130" s="8">
        <f>ช่องคีย์!CC74</f>
        <v>0</v>
      </c>
      <c r="G130" s="8">
        <f>ช่องคีย์!CD74</f>
        <v>0</v>
      </c>
      <c r="H130" s="8">
        <f>ช่องคีย์!CE74</f>
        <v>0</v>
      </c>
      <c r="I130" s="8">
        <f>ช่องคีย์!CF74</f>
        <v>0</v>
      </c>
      <c r="J130" s="8">
        <f>ช่องคีย์!CG74</f>
        <v>0</v>
      </c>
      <c r="K130" s="9"/>
    </row>
    <row r="131" spans="1:11" ht="23.4">
      <c r="A131" s="7" t="s">
        <v>259</v>
      </c>
      <c r="B131" s="8">
        <f>ช่องคีย์!FA74</f>
        <v>0</v>
      </c>
      <c r="C131" s="8">
        <f>ช่องคีย์!FB74</f>
        <v>0</v>
      </c>
      <c r="D131" s="8">
        <f>ช่องคีย์!FC74</f>
        <v>0</v>
      </c>
      <c r="E131" s="8">
        <f>ช่องคีย์!FD74</f>
        <v>0</v>
      </c>
      <c r="F131" s="8">
        <f>ช่องคีย์!FE74</f>
        <v>0</v>
      </c>
      <c r="G131" s="8">
        <f>ช่องคีย์!FF74</f>
        <v>0</v>
      </c>
      <c r="H131" s="8">
        <f>ช่องคีย์!FG74</f>
        <v>0</v>
      </c>
      <c r="I131" s="8">
        <f>ช่องคีย์!FH74</f>
        <v>0</v>
      </c>
      <c r="J131" s="8">
        <f>ช่องคีย์!FI74</f>
        <v>0</v>
      </c>
      <c r="K131" s="9">
        <f t="shared" si="5"/>
        <v>0</v>
      </c>
    </row>
    <row r="132" spans="1:11" ht="23.4">
      <c r="A132" s="7" t="s">
        <v>30</v>
      </c>
      <c r="B132" s="8"/>
      <c r="C132" s="8"/>
      <c r="D132" s="8"/>
      <c r="E132" s="8"/>
      <c r="F132" s="8"/>
      <c r="G132" s="8"/>
      <c r="H132" s="8"/>
      <c r="I132" s="8"/>
      <c r="J132" s="35"/>
      <c r="K132" s="9">
        <f t="shared" si="5"/>
        <v>0</v>
      </c>
    </row>
    <row r="133" spans="1:11" ht="23.4">
      <c r="A133" s="7" t="s">
        <v>281</v>
      </c>
      <c r="B133" s="8">
        <f>ช่องคีย์!FK74</f>
        <v>0</v>
      </c>
      <c r="C133" s="8">
        <f>ช่องคีย์!FL74</f>
        <v>0</v>
      </c>
      <c r="D133" s="8">
        <f>ช่องคีย์!FM74</f>
        <v>0</v>
      </c>
      <c r="E133" s="8">
        <f>ช่องคีย์!FN74</f>
        <v>0</v>
      </c>
      <c r="F133" s="8">
        <f>ช่องคีย์!FO74</f>
        <v>0</v>
      </c>
      <c r="G133" s="8">
        <f>ช่องคีย์!FP74</f>
        <v>0</v>
      </c>
      <c r="H133" s="8">
        <f>ช่องคีย์!FQ74</f>
        <v>0</v>
      </c>
      <c r="I133" s="8">
        <f>ช่องคีย์!FR74</f>
        <v>0</v>
      </c>
      <c r="J133" s="8">
        <f>ช่องคีย์!FS74</f>
        <v>0</v>
      </c>
      <c r="K133" s="9">
        <f t="shared" si="5"/>
        <v>0</v>
      </c>
    </row>
    <row r="134" spans="1:11" ht="23.4">
      <c r="A134" s="7" t="s">
        <v>282</v>
      </c>
      <c r="B134" s="8">
        <f>ช่องคีย์!FU74</f>
        <v>0</v>
      </c>
      <c r="C134" s="8">
        <f>ช่องคีย์!FV74</f>
        <v>0</v>
      </c>
      <c r="D134" s="8">
        <f>ช่องคีย์!FW74</f>
        <v>0</v>
      </c>
      <c r="E134" s="8">
        <f>ช่องคีย์!FX74</f>
        <v>0</v>
      </c>
      <c r="F134" s="8">
        <f>ช่องคีย์!FY74</f>
        <v>0</v>
      </c>
      <c r="G134" s="8">
        <f>ช่องคีย์!FZ74</f>
        <v>0</v>
      </c>
      <c r="H134" s="8">
        <f>ช่องคีย์!GA74</f>
        <v>0</v>
      </c>
      <c r="I134" s="8">
        <f>ช่องคีย์!GB74</f>
        <v>0</v>
      </c>
      <c r="J134" s="8">
        <f>ช่องคีย์!GC74</f>
        <v>0</v>
      </c>
      <c r="K134" s="9">
        <f>+G134*H134</f>
        <v>0</v>
      </c>
    </row>
    <row r="135" spans="1:11" ht="23.4">
      <c r="A135" s="7" t="s">
        <v>123</v>
      </c>
      <c r="B135" s="8">
        <f>ช่องคีย์!CS74</f>
        <v>0</v>
      </c>
      <c r="C135" s="8">
        <f>ช่องคีย์!CT74</f>
        <v>0</v>
      </c>
      <c r="D135" s="8">
        <f>ช่องคีย์!CU74</f>
        <v>0</v>
      </c>
      <c r="E135" s="8">
        <f>ช่องคีย์!CV74</f>
        <v>0</v>
      </c>
      <c r="F135" s="8">
        <f>ช่องคีย์!CW74</f>
        <v>0</v>
      </c>
      <c r="G135" s="8">
        <f>ช่องคีย์!CX74</f>
        <v>0</v>
      </c>
      <c r="H135" s="8">
        <f>ช่องคีย์!CY74</f>
        <v>0</v>
      </c>
      <c r="I135" s="8">
        <f>ช่องคีย์!CZ74</f>
        <v>0</v>
      </c>
      <c r="J135" s="8">
        <f>ช่องคีย์!DA74</f>
        <v>0</v>
      </c>
      <c r="K135" s="9">
        <f t="shared" si="5"/>
        <v>0</v>
      </c>
    </row>
    <row r="136" spans="1:11" ht="23.4">
      <c r="A136" s="7" t="s">
        <v>286</v>
      </c>
      <c r="B136" s="8">
        <f>ช่องคีย์!GY74</f>
        <v>0</v>
      </c>
      <c r="C136" s="8"/>
      <c r="D136" s="8"/>
      <c r="E136" s="8"/>
      <c r="F136" s="8"/>
      <c r="G136" s="8"/>
      <c r="H136" s="8"/>
      <c r="I136" s="8"/>
      <c r="J136" s="8"/>
      <c r="K136" s="9">
        <f t="shared" si="5"/>
        <v>0</v>
      </c>
    </row>
    <row r="137" spans="1:11" ht="23.4">
      <c r="A137" s="7" t="s">
        <v>327</v>
      </c>
      <c r="B137" s="412">
        <f>ช่องคีย์!GY74</f>
        <v>0</v>
      </c>
      <c r="C137" s="412">
        <f>ช่องคีย์!GZ74</f>
        <v>0</v>
      </c>
      <c r="D137" s="412">
        <f>ช่องคีย์!HA74</f>
        <v>0</v>
      </c>
      <c r="E137" s="412">
        <f>ช่องคีย์!HB74</f>
        <v>0</v>
      </c>
      <c r="F137" s="412">
        <f>ช่องคีย์!HC74</f>
        <v>0</v>
      </c>
      <c r="G137" s="412">
        <f>ช่องคีย์!HD74</f>
        <v>0</v>
      </c>
      <c r="H137" s="412">
        <f>ช่องคีย์!HE74</f>
        <v>0</v>
      </c>
      <c r="I137" s="412">
        <f>ช่องคีย์!HF74</f>
        <v>0</v>
      </c>
      <c r="J137" s="8">
        <f>ช่องคีย์!HG74</f>
        <v>0</v>
      </c>
      <c r="K137" s="9"/>
    </row>
    <row r="138" spans="1:11" ht="23.4">
      <c r="A138" s="11" t="s">
        <v>32</v>
      </c>
      <c r="B138" s="8"/>
      <c r="C138" s="8"/>
      <c r="D138" s="8"/>
      <c r="E138" s="8"/>
      <c r="F138" s="8"/>
      <c r="G138" s="8"/>
      <c r="H138" s="8"/>
      <c r="I138" s="8"/>
      <c r="J138" s="35"/>
      <c r="K138" s="10"/>
    </row>
    <row r="139" spans="1:11" ht="23.4">
      <c r="A139" s="1351" t="s">
        <v>370</v>
      </c>
      <c r="B139" s="1351"/>
      <c r="C139" s="1351"/>
      <c r="D139" s="1351"/>
      <c r="E139" s="1351"/>
      <c r="F139" s="1351"/>
      <c r="G139" s="1351"/>
      <c r="H139" s="1351"/>
      <c r="I139" s="1351"/>
    </row>
    <row r="140" spans="1:11" ht="23.4">
      <c r="A140" s="1351" t="s">
        <v>374</v>
      </c>
      <c r="B140" s="1351"/>
      <c r="C140" s="1351"/>
      <c r="D140" s="1351"/>
      <c r="E140" s="1351"/>
      <c r="F140" s="1351"/>
      <c r="G140" s="1351"/>
      <c r="H140" s="1351"/>
      <c r="I140" s="1351"/>
    </row>
    <row r="141" spans="1:11" ht="23.4">
      <c r="A141" s="1336" t="s">
        <v>110</v>
      </c>
      <c r="B141" s="1336"/>
      <c r="C141" s="1336"/>
      <c r="D141" s="1336"/>
      <c r="E141" s="1336"/>
      <c r="F141" s="1336"/>
      <c r="G141" s="1336"/>
      <c r="H141" s="1336"/>
      <c r="I141" s="1336"/>
    </row>
    <row r="142" spans="1:11" ht="23.4">
      <c r="A142" s="1" t="s">
        <v>1</v>
      </c>
      <c r="B142" s="1" t="s">
        <v>2</v>
      </c>
      <c r="C142" s="1333" t="s">
        <v>3</v>
      </c>
      <c r="D142" s="1334"/>
      <c r="E142" s="1334"/>
      <c r="F142" s="1334"/>
      <c r="G142" s="1334"/>
      <c r="H142" s="1335"/>
      <c r="I142" s="2"/>
      <c r="J142" s="64"/>
      <c r="K142" s="64"/>
    </row>
    <row r="143" spans="1:11" ht="23.4">
      <c r="A143" s="3"/>
      <c r="B143" s="4" t="s">
        <v>4</v>
      </c>
      <c r="C143" s="4" t="s">
        <v>5</v>
      </c>
      <c r="D143" s="4" t="s">
        <v>6</v>
      </c>
      <c r="E143" s="4" t="s">
        <v>7</v>
      </c>
      <c r="F143" s="4" t="s">
        <v>8</v>
      </c>
      <c r="G143" s="4" t="s">
        <v>9</v>
      </c>
      <c r="H143" s="4" t="s">
        <v>10</v>
      </c>
      <c r="I143" s="3" t="s">
        <v>11</v>
      </c>
      <c r="J143" s="66" t="s">
        <v>202</v>
      </c>
      <c r="K143" s="4" t="s">
        <v>204</v>
      </c>
    </row>
    <row r="144" spans="1:11" ht="23.4">
      <c r="A144" s="3"/>
      <c r="B144" s="4" t="s">
        <v>12</v>
      </c>
      <c r="C144" s="4" t="s">
        <v>13</v>
      </c>
      <c r="D144" s="4" t="s">
        <v>14</v>
      </c>
      <c r="E144" s="4" t="s">
        <v>15</v>
      </c>
      <c r="F144" s="4" t="s">
        <v>16</v>
      </c>
      <c r="G144" s="4" t="s">
        <v>17</v>
      </c>
      <c r="H144" s="4" t="s">
        <v>18</v>
      </c>
      <c r="I144" s="3" t="s">
        <v>19</v>
      </c>
      <c r="J144" s="4" t="s">
        <v>203</v>
      </c>
      <c r="K144" s="65"/>
    </row>
    <row r="145" spans="1:11" ht="23.4">
      <c r="A145" s="5"/>
      <c r="B145" s="5"/>
      <c r="C145" s="6" t="s">
        <v>12</v>
      </c>
      <c r="D145" s="6" t="s">
        <v>12</v>
      </c>
      <c r="E145" s="6" t="s">
        <v>12</v>
      </c>
      <c r="F145" s="6" t="s">
        <v>12</v>
      </c>
      <c r="G145" s="6" t="s">
        <v>12</v>
      </c>
      <c r="H145" s="6" t="s">
        <v>20</v>
      </c>
      <c r="I145" s="5"/>
      <c r="J145" s="61"/>
      <c r="K145" s="61"/>
    </row>
    <row r="146" spans="1:11" ht="23.4">
      <c r="A146" s="7" t="s">
        <v>21</v>
      </c>
      <c r="B146" s="8">
        <f>ช่องคีย์!B75</f>
        <v>0</v>
      </c>
      <c r="C146" s="8">
        <f>ช่องคีย์!C75</f>
        <v>0</v>
      </c>
      <c r="D146" s="8">
        <f>ช่องคีย์!D75</f>
        <v>0</v>
      </c>
      <c r="E146" s="8">
        <f>ช่องคีย์!E75</f>
        <v>0</v>
      </c>
      <c r="F146" s="8">
        <f>ช่องคีย์!F75</f>
        <v>0</v>
      </c>
      <c r="G146" s="8">
        <f>ช่องคีย์!G75</f>
        <v>0</v>
      </c>
      <c r="H146" s="8">
        <f>ช่องคีย์!H75</f>
        <v>645</v>
      </c>
      <c r="I146" s="8">
        <f>ช่องคีย์!I75</f>
        <v>0</v>
      </c>
      <c r="J146" s="8">
        <f>ช่องคีย์!J75</f>
        <v>81</v>
      </c>
      <c r="K146" s="9">
        <f>+G146*H146</f>
        <v>0</v>
      </c>
    </row>
    <row r="147" spans="1:11" ht="23.4">
      <c r="A147" s="7" t="s">
        <v>22</v>
      </c>
      <c r="B147" s="8">
        <f>ช่องคีย์!L75</f>
        <v>1163</v>
      </c>
      <c r="C147" s="8">
        <f>ช่องคีย์!M75</f>
        <v>89</v>
      </c>
      <c r="D147" s="8">
        <f>ช่องคีย์!N75</f>
        <v>0</v>
      </c>
      <c r="E147" s="8">
        <f>ช่องคีย์!O75</f>
        <v>0</v>
      </c>
      <c r="F147" s="8">
        <f>ช่องคีย์!P75</f>
        <v>0</v>
      </c>
      <c r="G147" s="8">
        <f>ช่องคีย์!Q75</f>
        <v>0</v>
      </c>
      <c r="H147" s="8">
        <f>ช่องคีย์!R75</f>
        <v>0</v>
      </c>
      <c r="I147" s="8">
        <f>ช่องคีย์!S75</f>
        <v>1252</v>
      </c>
      <c r="J147" s="8">
        <f>ช่องคีย์!T75</f>
        <v>158</v>
      </c>
      <c r="K147" s="9">
        <f>+G147*H147</f>
        <v>0</v>
      </c>
    </row>
    <row r="148" spans="1:11" ht="23.4">
      <c r="A148" s="7" t="s">
        <v>263</v>
      </c>
      <c r="B148" s="8"/>
      <c r="C148" s="8"/>
      <c r="D148" s="8"/>
      <c r="E148" s="8"/>
      <c r="F148" s="8"/>
      <c r="G148" s="8"/>
      <c r="H148" s="8"/>
      <c r="I148" s="8"/>
      <c r="J148" s="8"/>
      <c r="K148" s="9"/>
    </row>
    <row r="149" spans="1:11" ht="23.4">
      <c r="A149" s="7" t="s">
        <v>243</v>
      </c>
      <c r="B149" s="8">
        <f>ช่องคีย์!CI75</f>
        <v>0</v>
      </c>
      <c r="C149" s="8">
        <f>ช่องคีย์!CJ75</f>
        <v>0</v>
      </c>
      <c r="D149" s="8">
        <f>ช่องคีย์!CK75</f>
        <v>0</v>
      </c>
      <c r="E149" s="8">
        <f>ช่องคีย์!CL75</f>
        <v>0</v>
      </c>
      <c r="F149" s="8">
        <f>ช่องคีย์!CM75</f>
        <v>0</v>
      </c>
      <c r="G149" s="8">
        <f>ช่องคีย์!CN75</f>
        <v>0</v>
      </c>
      <c r="H149" s="8">
        <f>ช่องคีย์!CO75</f>
        <v>670</v>
      </c>
      <c r="I149" s="8">
        <f>ช่องคีย์!CP75</f>
        <v>0</v>
      </c>
      <c r="J149" s="8">
        <f>ช่องคีย์!CQ75</f>
        <v>0</v>
      </c>
      <c r="K149" s="9">
        <f>+G149*H149</f>
        <v>0</v>
      </c>
    </row>
    <row r="150" spans="1:11" ht="23.4">
      <c r="A150" s="7" t="s">
        <v>238</v>
      </c>
      <c r="B150" s="8">
        <f>ช่องคีย์!AF75</f>
        <v>0</v>
      </c>
      <c r="C150" s="8">
        <f>ช่องคีย์!AG75</f>
        <v>0</v>
      </c>
      <c r="D150" s="8">
        <f>ช่องคีย์!AH75</f>
        <v>0</v>
      </c>
      <c r="E150" s="8">
        <f>ช่องคีย์!AI75</f>
        <v>0</v>
      </c>
      <c r="F150" s="8">
        <f>ช่องคีย์!AJ75</f>
        <v>0</v>
      </c>
      <c r="G150" s="8">
        <f>ช่องคีย์!AK75</f>
        <v>0</v>
      </c>
      <c r="H150" s="8">
        <f>ช่องคีย์!AL75</f>
        <v>0</v>
      </c>
      <c r="I150" s="8">
        <f>ช่องคีย์!AM75</f>
        <v>0</v>
      </c>
      <c r="J150" s="8">
        <f>ช่องคีย์!AN75</f>
        <v>0</v>
      </c>
      <c r="K150" s="9"/>
    </row>
    <row r="151" spans="1:11" ht="23.4">
      <c r="A151" s="7" t="s">
        <v>188</v>
      </c>
      <c r="B151" s="8">
        <f>ช่องคีย์!AP75</f>
        <v>0</v>
      </c>
      <c r="C151" s="8">
        <f>ช่องคีย์!AQ75</f>
        <v>0</v>
      </c>
      <c r="D151" s="8">
        <f>ช่องคีย์!AR75</f>
        <v>0</v>
      </c>
      <c r="E151" s="8">
        <f>ช่องคีย์!AS75</f>
        <v>0</v>
      </c>
      <c r="F151" s="8">
        <f>ช่องคีย์!AT75</f>
        <v>0</v>
      </c>
      <c r="G151" s="8">
        <f>ช่องคีย์!AU75</f>
        <v>0</v>
      </c>
      <c r="H151" s="8">
        <f>ช่องคีย์!AV75</f>
        <v>0</v>
      </c>
      <c r="I151" s="8">
        <f>ช่องคีย์!AW75</f>
        <v>0</v>
      </c>
      <c r="J151" s="8">
        <f>ช่องคีย์!AX75</f>
        <v>0</v>
      </c>
      <c r="K151" s="9">
        <f t="shared" ref="K151:K161" si="6">+G151*H151</f>
        <v>0</v>
      </c>
    </row>
    <row r="152" spans="1:11" ht="23.4">
      <c r="A152" s="7" t="s">
        <v>219</v>
      </c>
      <c r="B152" s="8">
        <f>ช่องคีย์!V75</f>
        <v>0</v>
      </c>
      <c r="C152" s="8">
        <f>ช่องคีย์!W75</f>
        <v>0</v>
      </c>
      <c r="D152" s="8">
        <f>ช่องคีย์!X75</f>
        <v>0</v>
      </c>
      <c r="E152" s="8">
        <f>ช่องคีย์!Y75</f>
        <v>0</v>
      </c>
      <c r="F152" s="8">
        <f>ช่องคีย์!Z75</f>
        <v>0</v>
      </c>
      <c r="G152" s="8">
        <f>ช่องคีย์!AA75</f>
        <v>0</v>
      </c>
      <c r="H152" s="8">
        <f>ช่องคีย์!AB75</f>
        <v>0</v>
      </c>
      <c r="I152" s="8">
        <f>ช่องคีย์!AC75</f>
        <v>0</v>
      </c>
      <c r="J152" s="8">
        <f>ช่องคีย์!AD75</f>
        <v>0</v>
      </c>
      <c r="K152" s="9">
        <f t="shared" si="6"/>
        <v>0</v>
      </c>
    </row>
    <row r="153" spans="1:11" ht="23.4">
      <c r="A153" s="7" t="s">
        <v>208</v>
      </c>
      <c r="B153" s="8">
        <f>ช่องคีย์!DM75</f>
        <v>0</v>
      </c>
      <c r="C153" s="8">
        <f>ช่องคีย์!DN75</f>
        <v>0</v>
      </c>
      <c r="D153" s="8">
        <f>ช่องคีย์!DO75</f>
        <v>0</v>
      </c>
      <c r="E153" s="8">
        <f>ช่องคีย์!DP75</f>
        <v>0</v>
      </c>
      <c r="F153" s="8">
        <f>ช่องคีย์!DQ75</f>
        <v>0</v>
      </c>
      <c r="G153" s="8">
        <f>ช่องคีย์!DR75</f>
        <v>0</v>
      </c>
      <c r="H153" s="8">
        <f>ช่องคีย์!DS75</f>
        <v>142</v>
      </c>
      <c r="I153" s="8">
        <f>ช่องคีย์!DT75</f>
        <v>0</v>
      </c>
      <c r="J153" s="8">
        <f>ช่องคีย์!DU75</f>
        <v>6</v>
      </c>
      <c r="K153" s="19">
        <f>+G153*H153</f>
        <v>0</v>
      </c>
    </row>
    <row r="154" spans="1:11" ht="23.4">
      <c r="A154" s="7" t="s">
        <v>27</v>
      </c>
      <c r="B154" s="8">
        <f>ช่องคีย์!AZ75</f>
        <v>168</v>
      </c>
      <c r="C154" s="8">
        <f>ช่องคีย์!BA75</f>
        <v>0</v>
      </c>
      <c r="D154" s="8">
        <f>ช่องคีย์!BB75</f>
        <v>0</v>
      </c>
      <c r="E154" s="8">
        <f>ช่องคีย์!BC75</f>
        <v>0</v>
      </c>
      <c r="F154" s="8">
        <f>ช่องคีย์!BD75</f>
        <v>0</v>
      </c>
      <c r="G154" s="8">
        <f>ช่องคีย์!BE75</f>
        <v>0</v>
      </c>
      <c r="H154" s="8">
        <f>ช่องคีย์!BF75</f>
        <v>3500</v>
      </c>
      <c r="I154" s="8">
        <f>ช่องคีย์!BG75</f>
        <v>168</v>
      </c>
      <c r="J154" s="8">
        <f>ช่องคีย์!BH75</f>
        <v>186</v>
      </c>
      <c r="K154" s="9">
        <f t="shared" si="6"/>
        <v>0</v>
      </c>
    </row>
    <row r="155" spans="1:11" ht="23.4">
      <c r="A155" s="7" t="s">
        <v>28</v>
      </c>
      <c r="B155" s="8">
        <f>ช่องคีย์!BJ75</f>
        <v>671</v>
      </c>
      <c r="C155" s="8">
        <f>ช่องคีย์!BK75</f>
        <v>0</v>
      </c>
      <c r="D155" s="8">
        <f>ช่องคีย์!BL75</f>
        <v>68</v>
      </c>
      <c r="E155" s="8">
        <f>ช่องคีย์!BM75</f>
        <v>0</v>
      </c>
      <c r="F155" s="8">
        <f>ช่องคีย์!BN75</f>
        <v>0</v>
      </c>
      <c r="G155" s="8">
        <f>ช่องคีย์!BO75</f>
        <v>264</v>
      </c>
      <c r="H155" s="8">
        <f>ช่องคีย์!BP75</f>
        <v>11500</v>
      </c>
      <c r="I155" s="8">
        <f>ช่องคีย์!BV75</f>
        <v>475</v>
      </c>
      <c r="J155" s="7">
        <v>16</v>
      </c>
      <c r="K155" s="9">
        <f t="shared" si="6"/>
        <v>3036000</v>
      </c>
    </row>
    <row r="156" spans="1:11" ht="23.4">
      <c r="A156" s="7" t="s">
        <v>259</v>
      </c>
      <c r="B156" s="8">
        <f>ช่องคีย์!FA75</f>
        <v>5</v>
      </c>
      <c r="C156" s="8">
        <f>ช่องคีย์!FB75</f>
        <v>0</v>
      </c>
      <c r="D156" s="8">
        <f>ช่องคีย์!FC75</f>
        <v>0</v>
      </c>
      <c r="E156" s="8">
        <f>ช่องคีย์!FD75</f>
        <v>0</v>
      </c>
      <c r="F156" s="8">
        <f>ช่องคีย์!FE75</f>
        <v>0</v>
      </c>
      <c r="G156" s="8">
        <f>ช่องคีย์!FF75</f>
        <v>0</v>
      </c>
      <c r="H156" s="8">
        <f>ช่องคีย์!FG75</f>
        <v>0</v>
      </c>
      <c r="I156" s="8">
        <f>ช่องคีย์!FH75</f>
        <v>5</v>
      </c>
      <c r="J156" s="8">
        <f>ช่องคีย์!FI75</f>
        <v>1</v>
      </c>
      <c r="K156" s="9">
        <f t="shared" si="6"/>
        <v>0</v>
      </c>
    </row>
    <row r="157" spans="1:11" ht="23.4">
      <c r="A157" s="7" t="s">
        <v>30</v>
      </c>
      <c r="B157" s="8"/>
      <c r="C157" s="8"/>
      <c r="D157" s="8"/>
      <c r="E157" s="8"/>
      <c r="F157" s="8"/>
      <c r="G157" s="8"/>
      <c r="H157" s="8"/>
      <c r="I157" s="8"/>
      <c r="J157" s="7"/>
      <c r="K157" s="9">
        <f t="shared" si="6"/>
        <v>0</v>
      </c>
    </row>
    <row r="158" spans="1:11" ht="23.4">
      <c r="A158" s="7" t="s">
        <v>281</v>
      </c>
      <c r="B158" s="8">
        <f>ช่องคีย์!FK75</f>
        <v>0</v>
      </c>
      <c r="C158" s="8">
        <f>ช่องคีย์!FL75</f>
        <v>0</v>
      </c>
      <c r="D158" s="8">
        <f>ช่องคีย์!FM75</f>
        <v>0</v>
      </c>
      <c r="E158" s="8">
        <f>ช่องคีย์!FN75</f>
        <v>0</v>
      </c>
      <c r="F158" s="8">
        <f>ช่องคีย์!FO75</f>
        <v>0</v>
      </c>
      <c r="G158" s="8">
        <f>ช่องคีย์!FP75</f>
        <v>0</v>
      </c>
      <c r="H158" s="8">
        <f>ช่องคีย์!FQ75</f>
        <v>0</v>
      </c>
      <c r="I158" s="8">
        <f>ช่องคีย์!FR75</f>
        <v>0</v>
      </c>
      <c r="J158" s="8">
        <f>ช่องคีย์!FS75</f>
        <v>0</v>
      </c>
      <c r="K158" s="9">
        <f t="shared" si="6"/>
        <v>0</v>
      </c>
    </row>
    <row r="159" spans="1:11" ht="23.4">
      <c r="A159" s="7" t="s">
        <v>282</v>
      </c>
      <c r="B159" s="8">
        <f>ช่องคีย์!FU75</f>
        <v>0</v>
      </c>
      <c r="C159" s="8">
        <f>ช่องคีย์!FV75</f>
        <v>0</v>
      </c>
      <c r="D159" s="8">
        <f>ช่องคีย์!FW75</f>
        <v>0</v>
      </c>
      <c r="E159" s="8">
        <f>ช่องคีย์!FX75</f>
        <v>0</v>
      </c>
      <c r="F159" s="8">
        <f>ช่องคีย์!FY75</f>
        <v>0</v>
      </c>
      <c r="G159" s="8">
        <f>ช่องคีย์!FZ75</f>
        <v>0</v>
      </c>
      <c r="H159" s="8">
        <f>ช่องคีย์!GA75</f>
        <v>0</v>
      </c>
      <c r="I159" s="8">
        <f>ช่องคีย์!GB75</f>
        <v>0</v>
      </c>
      <c r="J159" s="8">
        <f>ช่องคีย์!GC75</f>
        <v>0</v>
      </c>
      <c r="K159" s="9"/>
    </row>
    <row r="160" spans="1:11" ht="23.4">
      <c r="A160" s="7" t="s">
        <v>123</v>
      </c>
      <c r="B160" s="8">
        <f>ช่องคีย์!CS75</f>
        <v>0</v>
      </c>
      <c r="C160" s="8">
        <f>ช่องคีย์!CT75</f>
        <v>0</v>
      </c>
      <c r="D160" s="8">
        <f>ช่องคีย์!CU75</f>
        <v>0</v>
      </c>
      <c r="E160" s="8">
        <f>ช่องคีย์!CV75</f>
        <v>0</v>
      </c>
      <c r="F160" s="8">
        <f>ช่องคีย์!CW75</f>
        <v>0</v>
      </c>
      <c r="G160" s="8">
        <f>ช่องคีย์!CX75</f>
        <v>0</v>
      </c>
      <c r="H160" s="8">
        <f>ช่องคีย์!CY75</f>
        <v>0</v>
      </c>
      <c r="I160" s="8">
        <f>ช่องคีย์!CZ75</f>
        <v>0</v>
      </c>
      <c r="J160" s="8">
        <f>ช่องคีย์!DA75</f>
        <v>0</v>
      </c>
      <c r="K160" s="9">
        <f t="shared" si="6"/>
        <v>0</v>
      </c>
    </row>
    <row r="161" spans="1:11" ht="23.4">
      <c r="A161" s="7" t="s">
        <v>303</v>
      </c>
      <c r="B161" s="8">
        <f>ช่องคีย์!EG75</f>
        <v>0</v>
      </c>
      <c r="C161" s="8">
        <f>ช่องคีย์!EH75</f>
        <v>0</v>
      </c>
      <c r="D161" s="8">
        <f>ช่องคีย์!EI75</f>
        <v>0</v>
      </c>
      <c r="E161" s="8">
        <f>ช่องคีย์!EJ75</f>
        <v>0</v>
      </c>
      <c r="F161" s="8">
        <f>ช่องคีย์!EK75</f>
        <v>0</v>
      </c>
      <c r="G161" s="8">
        <f>ช่องคีย์!EL75</f>
        <v>0</v>
      </c>
      <c r="H161" s="8">
        <f>ช่องคีย์!EM75</f>
        <v>0</v>
      </c>
      <c r="I161" s="8">
        <f>ช่องคีย์!EN75</f>
        <v>0</v>
      </c>
      <c r="J161" s="8">
        <f>ช่องคีย์!EO75</f>
        <v>0</v>
      </c>
      <c r="K161" s="9">
        <f t="shared" si="6"/>
        <v>0</v>
      </c>
    </row>
    <row r="162" spans="1:11" ht="23.4">
      <c r="A162" s="7" t="s">
        <v>290</v>
      </c>
      <c r="B162" s="8"/>
      <c r="C162" s="8"/>
      <c r="D162" s="8"/>
      <c r="E162" s="8"/>
      <c r="F162" s="8"/>
      <c r="G162" s="8"/>
      <c r="H162" s="8"/>
      <c r="I162" s="8"/>
      <c r="J162" s="8"/>
      <c r="K162" s="9"/>
    </row>
    <row r="163" spans="1:11" ht="23.4">
      <c r="A163" s="7" t="s">
        <v>196</v>
      </c>
      <c r="B163" s="8">
        <f>ช่องคีย์!DW75</f>
        <v>0</v>
      </c>
      <c r="C163" s="8">
        <f>ช่องคีย์!DX75</f>
        <v>0</v>
      </c>
      <c r="D163" s="8">
        <f>ช่องคีย์!DY75</f>
        <v>0</v>
      </c>
      <c r="E163" s="8">
        <f>ช่องคีย์!DZ75</f>
        <v>0</v>
      </c>
      <c r="F163" s="8">
        <f>ช่องคีย์!EA75</f>
        <v>0</v>
      </c>
      <c r="G163" s="8">
        <f>ช่องคีย์!EB75</f>
        <v>0</v>
      </c>
      <c r="H163" s="8">
        <f>ช่องคีย์!EC75</f>
        <v>0</v>
      </c>
      <c r="I163" s="8">
        <f>ช่องคีย์!ED75</f>
        <v>0</v>
      </c>
      <c r="J163" s="8">
        <f>ช่องคีย์!EE75</f>
        <v>0</v>
      </c>
      <c r="K163" s="9"/>
    </row>
    <row r="164" spans="1:11" ht="23.4">
      <c r="A164" s="7" t="s">
        <v>310</v>
      </c>
      <c r="B164" s="8">
        <f>ช่องคีย์!GE75</f>
        <v>0</v>
      </c>
      <c r="C164" s="8">
        <f>ช่องคีย์!GF75</f>
        <v>0</v>
      </c>
      <c r="D164" s="8">
        <f>ช่องคีย์!GG75</f>
        <v>0</v>
      </c>
      <c r="E164" s="8">
        <f>ช่องคีย์!GH75</f>
        <v>0</v>
      </c>
      <c r="F164" s="8">
        <f>ช่องคีย์!GI75</f>
        <v>0</v>
      </c>
      <c r="G164" s="8">
        <f>ช่องคีย์!GJ75</f>
        <v>0</v>
      </c>
      <c r="H164" s="8">
        <f>ช่องคีย์!GK75</f>
        <v>0</v>
      </c>
      <c r="I164" s="8">
        <f>ช่องคีย์!GL75</f>
        <v>0</v>
      </c>
      <c r="J164" s="8">
        <f>ช่องคีย์!GM75</f>
        <v>0</v>
      </c>
      <c r="K164" s="9"/>
    </row>
    <row r="165" spans="1:11" ht="23.4">
      <c r="A165" s="7" t="s">
        <v>312</v>
      </c>
      <c r="B165" s="8">
        <f>ช่องคีย์!GO75</f>
        <v>0</v>
      </c>
      <c r="C165" s="8">
        <f>ช่องคีย์!GP75</f>
        <v>0</v>
      </c>
      <c r="D165" s="8">
        <f>ช่องคีย์!GQ75</f>
        <v>0</v>
      </c>
      <c r="E165" s="8">
        <f>ช่องคีย์!GR75</f>
        <v>0</v>
      </c>
      <c r="F165" s="8">
        <f>ช่องคีย์!GS75</f>
        <v>0</v>
      </c>
      <c r="G165" s="8">
        <f>ช่องคีย์!GT75</f>
        <v>0</v>
      </c>
      <c r="H165" s="8">
        <f>ช่องคีย์!GU75</f>
        <v>0</v>
      </c>
      <c r="I165" s="8">
        <f>ช่องคีย์!GV75</f>
        <v>0</v>
      </c>
      <c r="J165" s="8">
        <f>ช่องคีย์!GW75</f>
        <v>0</v>
      </c>
      <c r="K165" s="9"/>
    </row>
    <row r="166" spans="1:11" ht="23.4">
      <c r="A166" s="7" t="s">
        <v>327</v>
      </c>
      <c r="B166" s="412">
        <f>ช่องคีย์!GY75</f>
        <v>0</v>
      </c>
      <c r="C166" s="412">
        <f>ช่องคีย์!GZ75</f>
        <v>0</v>
      </c>
      <c r="D166" s="412">
        <f>ช่องคีย์!HA75</f>
        <v>0</v>
      </c>
      <c r="E166" s="412">
        <f>ช่องคีย์!HB75</f>
        <v>0</v>
      </c>
      <c r="F166" s="412">
        <f>ช่องคีย์!HC75</f>
        <v>0</v>
      </c>
      <c r="G166" s="412">
        <f>ช่องคีย์!HD75</f>
        <v>0</v>
      </c>
      <c r="H166" s="412">
        <f>ช่องคีย์!HE75</f>
        <v>0</v>
      </c>
      <c r="I166" s="412">
        <f>ช่องคีย์!HF75</f>
        <v>0</v>
      </c>
      <c r="J166" s="8">
        <f>ช่องคีย์!HG75</f>
        <v>0</v>
      </c>
      <c r="K166" s="9"/>
    </row>
    <row r="167" spans="1:11" ht="23.4">
      <c r="A167" s="11" t="s">
        <v>32</v>
      </c>
      <c r="B167" s="8">
        <f t="shared" ref="B167:G167" si="7">SUM(B146:B161)</f>
        <v>2007</v>
      </c>
      <c r="C167" s="8">
        <f t="shared" si="7"/>
        <v>89</v>
      </c>
      <c r="D167" s="8">
        <f t="shared" si="7"/>
        <v>68</v>
      </c>
      <c r="E167" s="8">
        <f t="shared" si="7"/>
        <v>0</v>
      </c>
      <c r="F167" s="8">
        <f t="shared" si="7"/>
        <v>0</v>
      </c>
      <c r="G167" s="8">
        <f t="shared" si="7"/>
        <v>264</v>
      </c>
      <c r="H167" s="8"/>
      <c r="I167" s="8">
        <f>SUM(I146:I161)</f>
        <v>1900</v>
      </c>
      <c r="J167" s="7">
        <f>SUM(J146:J161)</f>
        <v>448</v>
      </c>
      <c r="K167" s="12"/>
    </row>
    <row r="168" spans="1:11" ht="23.4">
      <c r="A168" s="14"/>
      <c r="B168" s="15"/>
      <c r="C168" s="15"/>
      <c r="D168" s="15"/>
      <c r="E168" s="15"/>
      <c r="F168" s="15"/>
      <c r="G168" s="15"/>
      <c r="H168" s="15"/>
      <c r="I168" s="15"/>
      <c r="J168" s="13"/>
      <c r="K168" s="109"/>
    </row>
    <row r="169" spans="1:11" ht="23.4">
      <c r="A169" s="1351" t="s">
        <v>370</v>
      </c>
      <c r="B169" s="1351"/>
      <c r="C169" s="1351"/>
      <c r="D169" s="1351"/>
      <c r="E169" s="1351"/>
      <c r="F169" s="1351"/>
      <c r="G169" s="1351"/>
      <c r="H169" s="1351"/>
      <c r="I169" s="1351"/>
    </row>
    <row r="170" spans="1:11" ht="23.4">
      <c r="A170" s="1351" t="s">
        <v>373</v>
      </c>
      <c r="B170" s="1351"/>
      <c r="C170" s="1351"/>
      <c r="D170" s="1351"/>
      <c r="E170" s="1351"/>
      <c r="F170" s="1351"/>
      <c r="G170" s="1351"/>
      <c r="H170" s="1351"/>
      <c r="I170" s="1351"/>
    </row>
    <row r="171" spans="1:11" ht="23.4">
      <c r="A171" s="1336" t="s">
        <v>111</v>
      </c>
      <c r="B171" s="1336"/>
      <c r="C171" s="1336"/>
      <c r="D171" s="1336"/>
      <c r="E171" s="1336"/>
      <c r="F171" s="1336"/>
      <c r="G171" s="1336"/>
      <c r="H171" s="1336"/>
      <c r="I171" s="1336"/>
    </row>
    <row r="172" spans="1:11" ht="23.4">
      <c r="A172" s="1" t="s">
        <v>1</v>
      </c>
      <c r="B172" s="1" t="s">
        <v>2</v>
      </c>
      <c r="C172" s="1333" t="s">
        <v>3</v>
      </c>
      <c r="D172" s="1334"/>
      <c r="E172" s="1334"/>
      <c r="F172" s="1334"/>
      <c r="G172" s="1334"/>
      <c r="H172" s="1335"/>
      <c r="I172" s="2"/>
      <c r="J172" s="64"/>
      <c r="K172" s="64"/>
    </row>
    <row r="173" spans="1:11" ht="23.4">
      <c r="A173" s="3"/>
      <c r="B173" s="4" t="s">
        <v>4</v>
      </c>
      <c r="C173" s="4" t="s">
        <v>5</v>
      </c>
      <c r="D173" s="4" t="s">
        <v>6</v>
      </c>
      <c r="E173" s="4" t="s">
        <v>7</v>
      </c>
      <c r="F173" s="4" t="s">
        <v>8</v>
      </c>
      <c r="G173" s="4" t="s">
        <v>9</v>
      </c>
      <c r="H173" s="4" t="s">
        <v>10</v>
      </c>
      <c r="I173" s="3" t="s">
        <v>11</v>
      </c>
      <c r="J173" s="66" t="s">
        <v>202</v>
      </c>
      <c r="K173" s="4" t="s">
        <v>204</v>
      </c>
    </row>
    <row r="174" spans="1:11" ht="23.4">
      <c r="A174" s="3"/>
      <c r="B174" s="4" t="s">
        <v>12</v>
      </c>
      <c r="C174" s="4" t="s">
        <v>13</v>
      </c>
      <c r="D174" s="4" t="s">
        <v>14</v>
      </c>
      <c r="E174" s="4" t="s">
        <v>15</v>
      </c>
      <c r="F174" s="4" t="s">
        <v>16</v>
      </c>
      <c r="G174" s="4" t="s">
        <v>17</v>
      </c>
      <c r="H174" s="4" t="s">
        <v>18</v>
      </c>
      <c r="I174" s="3" t="s">
        <v>19</v>
      </c>
      <c r="J174" s="4" t="s">
        <v>203</v>
      </c>
      <c r="K174" s="65"/>
    </row>
    <row r="175" spans="1:11" ht="23.4">
      <c r="A175" s="5"/>
      <c r="B175" s="5"/>
      <c r="C175" s="6" t="s">
        <v>12</v>
      </c>
      <c r="D175" s="6" t="s">
        <v>12</v>
      </c>
      <c r="E175" s="6" t="s">
        <v>12</v>
      </c>
      <c r="F175" s="6" t="s">
        <v>12</v>
      </c>
      <c r="G175" s="6" t="s">
        <v>12</v>
      </c>
      <c r="H175" s="6" t="s">
        <v>20</v>
      </c>
      <c r="I175" s="5"/>
      <c r="J175" s="61"/>
      <c r="K175" s="61"/>
    </row>
    <row r="176" spans="1:11" ht="23.4">
      <c r="A176" s="7" t="s">
        <v>21</v>
      </c>
      <c r="B176" s="8">
        <f>ช่องคีย์!B76</f>
        <v>3</v>
      </c>
      <c r="C176" s="8">
        <f>ช่องคีย์!C76</f>
        <v>0</v>
      </c>
      <c r="D176" s="8">
        <f>ช่องคีย์!D76</f>
        <v>0</v>
      </c>
      <c r="E176" s="8">
        <f>ช่องคีย์!E76</f>
        <v>0</v>
      </c>
      <c r="F176" s="8">
        <f>ช่องคีย์!F76</f>
        <v>0</v>
      </c>
      <c r="G176" s="8">
        <f>ช่องคีย์!G76</f>
        <v>3</v>
      </c>
      <c r="H176" s="8">
        <f>ช่องคีย์!H76</f>
        <v>645</v>
      </c>
      <c r="I176" s="8">
        <f>ช่องคีย์!I76</f>
        <v>0</v>
      </c>
      <c r="J176" s="8">
        <f>ช่องคีย์!J76</f>
        <v>121</v>
      </c>
      <c r="K176" s="9">
        <f>+G176*H176</f>
        <v>1935</v>
      </c>
    </row>
    <row r="177" spans="1:11" ht="23.4">
      <c r="A177" s="7" t="s">
        <v>261</v>
      </c>
      <c r="B177" s="8"/>
      <c r="C177" s="8"/>
      <c r="D177" s="8"/>
      <c r="E177" s="8"/>
      <c r="F177" s="8"/>
      <c r="G177" s="8"/>
      <c r="H177" s="8"/>
      <c r="I177" s="8"/>
      <c r="J177" s="8"/>
      <c r="K177" s="9"/>
    </row>
    <row r="178" spans="1:11" ht="23.4">
      <c r="A178" s="7" t="s">
        <v>262</v>
      </c>
      <c r="B178" s="8"/>
      <c r="C178" s="8"/>
      <c r="D178" s="8"/>
      <c r="E178" s="8"/>
      <c r="F178" s="8"/>
      <c r="G178" s="8"/>
      <c r="H178" s="8"/>
      <c r="I178" s="8"/>
      <c r="J178" s="8"/>
      <c r="K178" s="9"/>
    </row>
    <row r="179" spans="1:11" ht="23.4">
      <c r="A179" s="7" t="s">
        <v>22</v>
      </c>
      <c r="B179" s="8">
        <f>ช่องคีย์!L76</f>
        <v>566</v>
      </c>
      <c r="C179" s="8">
        <f>ช่องคีย์!M76</f>
        <v>25</v>
      </c>
      <c r="D179" s="8">
        <f>ช่องคีย์!N76</f>
        <v>0</v>
      </c>
      <c r="E179" s="8">
        <f>ช่องคีย์!O76</f>
        <v>0</v>
      </c>
      <c r="F179" s="8">
        <f>ช่องคีย์!P76</f>
        <v>0</v>
      </c>
      <c r="G179" s="8">
        <f>ช่องคีย์!Q76</f>
        <v>0</v>
      </c>
      <c r="H179" s="8">
        <f>ช่องคีย์!R76</f>
        <v>0</v>
      </c>
      <c r="I179" s="8">
        <f>ช่องคีย์!S76</f>
        <v>591</v>
      </c>
      <c r="J179" s="8">
        <f>ช่องคีย์!T76</f>
        <v>74</v>
      </c>
      <c r="K179" s="9">
        <f>+G179*H179</f>
        <v>0</v>
      </c>
    </row>
    <row r="180" spans="1:11" ht="23.4">
      <c r="A180" s="7" t="s">
        <v>263</v>
      </c>
      <c r="B180" s="8"/>
      <c r="C180" s="8"/>
      <c r="D180" s="8"/>
      <c r="E180" s="8"/>
      <c r="F180" s="8"/>
      <c r="G180" s="8"/>
      <c r="H180" s="8"/>
      <c r="I180" s="8"/>
      <c r="J180" s="8"/>
      <c r="K180" s="9"/>
    </row>
    <row r="181" spans="1:11" ht="23.4">
      <c r="A181" s="7" t="s">
        <v>243</v>
      </c>
      <c r="B181" s="8">
        <f>ช่องคีย์!CI76</f>
        <v>0</v>
      </c>
      <c r="C181" s="8">
        <f>ช่องคีย์!CJ76</f>
        <v>0</v>
      </c>
      <c r="D181" s="8">
        <f>ช่องคีย์!CK76</f>
        <v>0</v>
      </c>
      <c r="E181" s="8">
        <f>ช่องคีย์!CL76</f>
        <v>0</v>
      </c>
      <c r="F181" s="8">
        <f>ช่องคีย์!CM76</f>
        <v>0</v>
      </c>
      <c r="G181" s="8">
        <f>ช่องคีย์!CN76</f>
        <v>0</v>
      </c>
      <c r="H181" s="8">
        <f>ช่องคีย์!CO76</f>
        <v>670</v>
      </c>
      <c r="I181" s="8">
        <f>ช่องคีย์!CP76</f>
        <v>0</v>
      </c>
      <c r="J181" s="8">
        <f>ช่องคีย์!CQ76</f>
        <v>0</v>
      </c>
      <c r="K181" s="9">
        <f>+G181*H181</f>
        <v>0</v>
      </c>
    </row>
    <row r="182" spans="1:11" ht="23.4">
      <c r="A182" s="7" t="s">
        <v>238</v>
      </c>
      <c r="B182" s="8">
        <f>ช่องคีย์!AF76</f>
        <v>0</v>
      </c>
      <c r="C182" s="8">
        <f>ช่องคีย์!AG76</f>
        <v>0</v>
      </c>
      <c r="D182" s="8">
        <f>ช่องคีย์!AH76</f>
        <v>0</v>
      </c>
      <c r="E182" s="8">
        <f>ช่องคีย์!AI76</f>
        <v>0</v>
      </c>
      <c r="F182" s="8">
        <f>ช่องคีย์!AJ76</f>
        <v>0</v>
      </c>
      <c r="G182" s="8">
        <f>ช่องคีย์!AK76</f>
        <v>0</v>
      </c>
      <c r="H182" s="8">
        <f>ช่องคีย์!AL76</f>
        <v>0</v>
      </c>
      <c r="I182" s="8">
        <f>ช่องคีย์!AM76</f>
        <v>0</v>
      </c>
      <c r="J182" s="8">
        <f>ช่องคีย์!AN76</f>
        <v>0</v>
      </c>
      <c r="K182" s="9">
        <f>+G182*H182</f>
        <v>0</v>
      </c>
    </row>
    <row r="183" spans="1:11" ht="23.4">
      <c r="A183" s="7" t="s">
        <v>188</v>
      </c>
      <c r="B183" s="8">
        <f>ช่องคีย์!AP76</f>
        <v>0</v>
      </c>
      <c r="C183" s="8">
        <f>ช่องคีย์!AQ76</f>
        <v>0</v>
      </c>
      <c r="D183" s="8">
        <f>ช่องคีย์!AR76</f>
        <v>0</v>
      </c>
      <c r="E183" s="8">
        <f>ช่องคีย์!AS76</f>
        <v>0</v>
      </c>
      <c r="F183" s="8">
        <f>ช่องคีย์!AT76</f>
        <v>0</v>
      </c>
      <c r="G183" s="8">
        <f>ช่องคีย์!AU76</f>
        <v>0</v>
      </c>
      <c r="H183" s="8">
        <f>ช่องคีย์!AV76</f>
        <v>0</v>
      </c>
      <c r="I183" s="8">
        <f>ช่องคีย์!AW76</f>
        <v>0</v>
      </c>
      <c r="J183" s="8">
        <f>ช่องคีย์!AX76</f>
        <v>0</v>
      </c>
      <c r="K183" s="9">
        <f>+G183*H183</f>
        <v>0</v>
      </c>
    </row>
    <row r="184" spans="1:11" ht="23.4">
      <c r="A184" s="7" t="s">
        <v>188</v>
      </c>
      <c r="B184" s="8">
        <f>ช่องคีย์!HI76</f>
        <v>0</v>
      </c>
      <c r="C184" s="8">
        <f>ช่องคีย์!HJ76</f>
        <v>0</v>
      </c>
      <c r="D184" s="8">
        <f>ช่องคีย์!HK76</f>
        <v>0</v>
      </c>
      <c r="E184" s="8">
        <f>ช่องคีย์!HL76</f>
        <v>0</v>
      </c>
      <c r="F184" s="8">
        <f>ช่องคีย์!HM76</f>
        <v>0</v>
      </c>
      <c r="G184" s="8">
        <f>ช่องคีย์!HN76</f>
        <v>0</v>
      </c>
      <c r="H184" s="8">
        <f>ช่องคีย์!HO76</f>
        <v>0</v>
      </c>
      <c r="I184" s="8">
        <f>ช่องคีย์!HP76</f>
        <v>0</v>
      </c>
      <c r="J184" s="8">
        <f>ช่องคีย์!HQ76</f>
        <v>0</v>
      </c>
      <c r="K184" s="9"/>
    </row>
    <row r="185" spans="1:11" ht="23.4">
      <c r="A185" s="7" t="s">
        <v>219</v>
      </c>
      <c r="B185" s="8">
        <f>ช่องคีย์!V76</f>
        <v>0</v>
      </c>
      <c r="C185" s="8">
        <f>ช่องคีย์!W76</f>
        <v>0</v>
      </c>
      <c r="D185" s="8">
        <f>ช่องคีย์!X76</f>
        <v>0</v>
      </c>
      <c r="E185" s="8">
        <f>ช่องคีย์!Y76</f>
        <v>0</v>
      </c>
      <c r="F185" s="8">
        <f>ช่องคีย์!Z76</f>
        <v>0</v>
      </c>
      <c r="G185" s="8">
        <f>ช่องคีย์!AA76</f>
        <v>0</v>
      </c>
      <c r="H185" s="8">
        <f>ช่องคีย์!AB76</f>
        <v>0</v>
      </c>
      <c r="I185" s="8">
        <f>ช่องคีย์!AC76</f>
        <v>0</v>
      </c>
      <c r="J185" s="8">
        <f>ช่องคีย์!AD76</f>
        <v>0</v>
      </c>
      <c r="K185" s="9">
        <f>+G185*H185</f>
        <v>0</v>
      </c>
    </row>
    <row r="186" spans="1:11" ht="23.4">
      <c r="A186" s="7" t="s">
        <v>208</v>
      </c>
      <c r="B186" s="8">
        <f>ช่องคีย์!DM76</f>
        <v>0</v>
      </c>
      <c r="C186" s="8">
        <f>ช่องคีย์!DN76</f>
        <v>0</v>
      </c>
      <c r="D186" s="8">
        <f>ช่องคีย์!DO76</f>
        <v>0</v>
      </c>
      <c r="E186" s="8">
        <f>ช่องคีย์!DP76</f>
        <v>0</v>
      </c>
      <c r="F186" s="8">
        <f>ช่องคีย์!DQ76</f>
        <v>0</v>
      </c>
      <c r="G186" s="8">
        <f>ช่องคีย์!DR76</f>
        <v>0</v>
      </c>
      <c r="H186" s="8">
        <f>ช่องคีย์!DS76</f>
        <v>142</v>
      </c>
      <c r="I186" s="8">
        <f>ช่องคีย์!DT76</f>
        <v>0</v>
      </c>
      <c r="J186" s="8">
        <f>ช่องคีย์!DU76</f>
        <v>0</v>
      </c>
      <c r="K186" s="19">
        <f>ช่องคีย์!DV76</f>
        <v>7</v>
      </c>
    </row>
    <row r="187" spans="1:11" ht="23.4">
      <c r="A187" s="7" t="s">
        <v>27</v>
      </c>
      <c r="B187" s="8">
        <f>ช่องคีย์!AZ76</f>
        <v>638</v>
      </c>
      <c r="C187" s="8">
        <f>ช่องคีย์!BA76</f>
        <v>0</v>
      </c>
      <c r="D187" s="8">
        <f>ช่องคีย์!BB76</f>
        <v>0</v>
      </c>
      <c r="E187" s="8">
        <f>ช่องคีย์!BC76</f>
        <v>0</v>
      </c>
      <c r="F187" s="8">
        <f>ช่องคีย์!BD76</f>
        <v>0</v>
      </c>
      <c r="G187" s="8">
        <f>ช่องคีย์!BE76</f>
        <v>0</v>
      </c>
      <c r="H187" s="8">
        <f>ช่องคีย์!BF76</f>
        <v>3500</v>
      </c>
      <c r="I187" s="8">
        <f>ช่องคีย์!BG76</f>
        <v>638</v>
      </c>
      <c r="J187" s="8">
        <f>ช่องคีย์!BH76</f>
        <v>318</v>
      </c>
      <c r="K187" s="12">
        <f>+H187*G187</f>
        <v>0</v>
      </c>
    </row>
    <row r="188" spans="1:11" ht="23.4">
      <c r="A188" s="7" t="s">
        <v>28</v>
      </c>
      <c r="B188" s="8">
        <f>ช่องคีย์!BJ76</f>
        <v>1200</v>
      </c>
      <c r="C188" s="8">
        <f>ช่องคีย์!BK76</f>
        <v>0</v>
      </c>
      <c r="D188" s="8">
        <f>ช่องคีย์!BL76</f>
        <v>325</v>
      </c>
      <c r="E188" s="8">
        <f>ช่องคีย์!BM76</f>
        <v>0</v>
      </c>
      <c r="F188" s="8">
        <f>ช่องคีย์!BN76</f>
        <v>0</v>
      </c>
      <c r="G188" s="8">
        <f>ช่องคีย์!BO76</f>
        <v>562</v>
      </c>
      <c r="H188" s="8">
        <f>ช่องคีย์!BP76</f>
        <v>11500</v>
      </c>
      <c r="I188" s="8">
        <f>ช่องคีย์!BV76</f>
        <v>963</v>
      </c>
      <c r="J188" s="8">
        <f>ช่องคีย์!BW76</f>
        <v>337</v>
      </c>
      <c r="K188" s="9">
        <f>+G188*H188</f>
        <v>6463000</v>
      </c>
    </row>
    <row r="189" spans="1:11" ht="23.4">
      <c r="A189" s="7" t="s">
        <v>259</v>
      </c>
      <c r="B189" s="8">
        <f>ช่องคีย์!FA76</f>
        <v>20</v>
      </c>
      <c r="C189" s="8">
        <f>ช่องคีย์!FB76</f>
        <v>0</v>
      </c>
      <c r="D189" s="8">
        <f>ช่องคีย์!FC76</f>
        <v>0</v>
      </c>
      <c r="E189" s="8">
        <f>ช่องคีย์!FD76</f>
        <v>0</v>
      </c>
      <c r="F189" s="8">
        <f>ช่องคีย์!FE76</f>
        <v>0</v>
      </c>
      <c r="G189" s="8">
        <f>ช่องคีย์!FF76</f>
        <v>0</v>
      </c>
      <c r="H189" s="8">
        <f>ช่องคีย์!FG76</f>
        <v>0</v>
      </c>
      <c r="I189" s="8">
        <f>ช่องคีย์!FH76</f>
        <v>20</v>
      </c>
      <c r="J189" s="8">
        <f>ช่องคีย์!FI76</f>
        <v>2</v>
      </c>
      <c r="K189" s="10"/>
    </row>
    <row r="190" spans="1:11" ht="23.4">
      <c r="A190" s="7" t="s">
        <v>275</v>
      </c>
      <c r="B190" s="8">
        <f>ช่องคีย์!BY76</f>
        <v>0</v>
      </c>
      <c r="C190" s="8">
        <f>ช่องคีย์!BZ76</f>
        <v>0</v>
      </c>
      <c r="D190" s="8">
        <f>ช่องคีย์!CA76</f>
        <v>0</v>
      </c>
      <c r="E190" s="8">
        <f>ช่องคีย์!CB76</f>
        <v>0</v>
      </c>
      <c r="F190" s="8">
        <f>ช่องคีย์!CC76</f>
        <v>0</v>
      </c>
      <c r="G190" s="8">
        <f>ช่องคีย์!CD76</f>
        <v>0</v>
      </c>
      <c r="H190" s="8">
        <f>ช่องคีย์!CE76</f>
        <v>0</v>
      </c>
      <c r="I190" s="8">
        <f>ช่องคีย์!CF76</f>
        <v>0</v>
      </c>
      <c r="J190" s="8">
        <f>ช่องคีย์!CG76</f>
        <v>0</v>
      </c>
      <c r="K190" s="10"/>
    </row>
    <row r="191" spans="1:11" ht="23.4">
      <c r="A191" s="7" t="s">
        <v>30</v>
      </c>
      <c r="B191" s="8"/>
      <c r="C191" s="8"/>
      <c r="D191" s="8"/>
      <c r="E191" s="8"/>
      <c r="F191" s="8"/>
      <c r="G191" s="8"/>
      <c r="H191" s="8"/>
      <c r="I191" s="8"/>
      <c r="J191" s="35"/>
      <c r="K191" s="10"/>
    </row>
    <row r="192" spans="1:11" ht="23.4">
      <c r="A192" s="7" t="s">
        <v>281</v>
      </c>
      <c r="B192" s="8">
        <f>ช่องคีย์!FK76</f>
        <v>0</v>
      </c>
      <c r="C192" s="8">
        <f>ช่องคีย์!FL76</f>
        <v>0</v>
      </c>
      <c r="D192" s="8">
        <f>ช่องคีย์!FM76</f>
        <v>0</v>
      </c>
      <c r="E192" s="8">
        <f>ช่องคีย์!FN76</f>
        <v>0</v>
      </c>
      <c r="F192" s="8">
        <f>ช่องคีย์!FO76</f>
        <v>0</v>
      </c>
      <c r="G192" s="8">
        <f>ช่องคีย์!FP76</f>
        <v>0</v>
      </c>
      <c r="H192" s="8">
        <f>ช่องคีย์!FQ76</f>
        <v>0</v>
      </c>
      <c r="I192" s="8">
        <f>ช่องคีย์!FR76</f>
        <v>0</v>
      </c>
      <c r="J192" s="8">
        <f>ช่องคีย์!FS76</f>
        <v>0</v>
      </c>
      <c r="K192" s="9">
        <f>+G192*H192</f>
        <v>0</v>
      </c>
    </row>
    <row r="193" spans="1:11" ht="23.4">
      <c r="A193" s="7" t="s">
        <v>282</v>
      </c>
      <c r="B193" s="8">
        <f>ช่องคีย์!FU76</f>
        <v>0</v>
      </c>
      <c r="C193" s="8">
        <f>ช่องคีย์!FV76</f>
        <v>0</v>
      </c>
      <c r="D193" s="8">
        <f>ช่องคีย์!FW76</f>
        <v>0</v>
      </c>
      <c r="E193" s="8">
        <f>ช่องคีย์!FX76</f>
        <v>0</v>
      </c>
      <c r="F193" s="8">
        <f>ช่องคีย์!FY76</f>
        <v>0</v>
      </c>
      <c r="G193" s="8">
        <f>ช่องคีย์!FZ76</f>
        <v>0</v>
      </c>
      <c r="H193" s="8">
        <f>ช่องคีย์!GA76</f>
        <v>0</v>
      </c>
      <c r="I193" s="8">
        <f>ช่องคีย์!GB76</f>
        <v>0</v>
      </c>
      <c r="J193" s="8">
        <f>ช่องคีย์!GC76</f>
        <v>0</v>
      </c>
      <c r="K193" s="10"/>
    </row>
    <row r="194" spans="1:11" ht="23.4">
      <c r="A194" s="7" t="s">
        <v>123</v>
      </c>
      <c r="B194" s="8">
        <f>ช่องคีย์!CS76</f>
        <v>0</v>
      </c>
      <c r="C194" s="8">
        <f>ช่องคีย์!CT76</f>
        <v>0</v>
      </c>
      <c r="D194" s="8">
        <f>ช่องคีย์!CU76</f>
        <v>0</v>
      </c>
      <c r="E194" s="8">
        <f>ช่องคีย์!CV76</f>
        <v>0</v>
      </c>
      <c r="F194" s="8">
        <f>ช่องคีย์!CW76</f>
        <v>0</v>
      </c>
      <c r="G194" s="8">
        <f>ช่องคีย์!CX76</f>
        <v>0</v>
      </c>
      <c r="H194" s="8">
        <f>ช่องคีย์!CY76</f>
        <v>0</v>
      </c>
      <c r="I194" s="8">
        <f>ช่องคีย์!CZ76</f>
        <v>0</v>
      </c>
      <c r="J194" s="8">
        <f>ช่องคีย์!DA76</f>
        <v>0</v>
      </c>
      <c r="K194" s="9">
        <f>+G194*H194</f>
        <v>0</v>
      </c>
    </row>
    <row r="195" spans="1:11" ht="23.4">
      <c r="A195" s="7" t="s">
        <v>252</v>
      </c>
      <c r="B195" s="8">
        <f>ช่องคีย์!DC76</f>
        <v>0</v>
      </c>
      <c r="C195" s="8">
        <f>ช่องคีย์!DD76</f>
        <v>0</v>
      </c>
      <c r="D195" s="8">
        <f>ช่องคีย์!DE76</f>
        <v>0</v>
      </c>
      <c r="E195" s="8">
        <f>ช่องคีย์!DF76</f>
        <v>0</v>
      </c>
      <c r="F195" s="8">
        <f>ช่องคีย์!DG76</f>
        <v>0</v>
      </c>
      <c r="G195" s="8">
        <f>ช่องคีย์!DH76</f>
        <v>0</v>
      </c>
      <c r="H195" s="8">
        <f>ช่องคีย์!DI76</f>
        <v>0</v>
      </c>
      <c r="I195" s="8">
        <f>ช่องคีย์!DJ76</f>
        <v>0</v>
      </c>
      <c r="J195" s="8">
        <f>ช่องคีย์!DK76</f>
        <v>0</v>
      </c>
      <c r="K195" s="9">
        <f>+G195*H195</f>
        <v>0</v>
      </c>
    </row>
    <row r="196" spans="1:11" ht="23.4">
      <c r="A196" s="7" t="s">
        <v>213</v>
      </c>
      <c r="B196" s="8">
        <f>ช่องคีย์!EQ76</f>
        <v>0</v>
      </c>
      <c r="C196" s="8">
        <f>ช่องคีย์!ER76</f>
        <v>0</v>
      </c>
      <c r="D196" s="8">
        <f>ช่องคีย์!ES76</f>
        <v>0</v>
      </c>
      <c r="E196" s="8">
        <f>ช่องคีย์!ET76</f>
        <v>0</v>
      </c>
      <c r="F196" s="8">
        <f>ช่องคีย์!EU76</f>
        <v>0</v>
      </c>
      <c r="G196" s="8">
        <f>ช่องคีย์!EV76</f>
        <v>0</v>
      </c>
      <c r="H196" s="8">
        <f>ช่องคีย์!EW76</f>
        <v>0</v>
      </c>
      <c r="I196" s="8">
        <f>ช่องคีย์!EX76</f>
        <v>0</v>
      </c>
      <c r="J196" s="8">
        <f>ช่องคีย์!EY76</f>
        <v>0</v>
      </c>
      <c r="K196" s="9"/>
    </row>
    <row r="197" spans="1:11" ht="23.4">
      <c r="A197" s="7" t="s">
        <v>327</v>
      </c>
      <c r="B197" s="412">
        <f>ช่องคีย์!GY76</f>
        <v>0</v>
      </c>
      <c r="C197" s="412">
        <f>ช่องคีย์!GZ76</f>
        <v>0</v>
      </c>
      <c r="D197" s="412">
        <f>ช่องคีย์!HA76</f>
        <v>0</v>
      </c>
      <c r="E197" s="412">
        <f>ช่องคีย์!HB76</f>
        <v>0</v>
      </c>
      <c r="F197" s="412">
        <f>ช่องคีย์!HC76</f>
        <v>0</v>
      </c>
      <c r="G197" s="412">
        <f>ช่องคีย์!HD76</f>
        <v>0</v>
      </c>
      <c r="H197" s="412">
        <f>ช่องคีย์!HE76</f>
        <v>0</v>
      </c>
      <c r="I197" s="412">
        <f>ช่องคีย์!HF76</f>
        <v>0</v>
      </c>
      <c r="J197" s="8">
        <f>ช่องคีย์!HG76</f>
        <v>0</v>
      </c>
      <c r="K197" s="9"/>
    </row>
    <row r="198" spans="1:11" ht="23.4">
      <c r="A198" s="11" t="s">
        <v>32</v>
      </c>
      <c r="B198" s="8">
        <f t="shared" ref="B198:G198" si="8">SUM(B176:B192)</f>
        <v>2427</v>
      </c>
      <c r="C198" s="8">
        <f t="shared" si="8"/>
        <v>25</v>
      </c>
      <c r="D198" s="8">
        <f t="shared" si="8"/>
        <v>325</v>
      </c>
      <c r="E198" s="8">
        <f t="shared" si="8"/>
        <v>0</v>
      </c>
      <c r="F198" s="8">
        <f t="shared" si="8"/>
        <v>0</v>
      </c>
      <c r="G198" s="8">
        <f t="shared" si="8"/>
        <v>565</v>
      </c>
      <c r="H198" s="8"/>
      <c r="I198" s="8">
        <f>SUM(I176:I192)</f>
        <v>2212</v>
      </c>
      <c r="J198" s="35">
        <f>SUM(J176:J192)</f>
        <v>852</v>
      </c>
      <c r="K198" s="10"/>
    </row>
    <row r="199" spans="1:11" ht="23.4">
      <c r="A199" s="1351" t="s">
        <v>370</v>
      </c>
      <c r="B199" s="1351"/>
      <c r="C199" s="1351"/>
      <c r="D199" s="1351"/>
      <c r="E199" s="1351"/>
      <c r="F199" s="1351"/>
      <c r="G199" s="1351"/>
      <c r="H199" s="1351"/>
      <c r="I199" s="1351"/>
    </row>
    <row r="200" spans="1:11" ht="23.4">
      <c r="A200" s="1351" t="s">
        <v>374</v>
      </c>
      <c r="B200" s="1351"/>
      <c r="C200" s="1351"/>
      <c r="D200" s="1351"/>
      <c r="E200" s="1351"/>
      <c r="F200" s="1351"/>
      <c r="G200" s="1351"/>
      <c r="H200" s="1351"/>
      <c r="I200" s="1351"/>
    </row>
    <row r="201" spans="1:11" ht="23.4">
      <c r="A201" s="1336" t="s">
        <v>112</v>
      </c>
      <c r="B201" s="1336"/>
      <c r="C201" s="1336"/>
      <c r="D201" s="1336"/>
      <c r="E201" s="1336"/>
      <c r="F201" s="1336"/>
      <c r="G201" s="1336"/>
      <c r="H201" s="1336"/>
      <c r="I201" s="1336"/>
    </row>
    <row r="202" spans="1:11" ht="23.4">
      <c r="A202" s="1" t="s">
        <v>1</v>
      </c>
      <c r="B202" s="1" t="s">
        <v>2</v>
      </c>
      <c r="C202" s="1333" t="s">
        <v>3</v>
      </c>
      <c r="D202" s="1334"/>
      <c r="E202" s="1334"/>
      <c r="F202" s="1334"/>
      <c r="G202" s="1334"/>
      <c r="H202" s="1335"/>
      <c r="I202" s="2"/>
      <c r="J202" s="64"/>
      <c r="K202" s="64"/>
    </row>
    <row r="203" spans="1:11" ht="23.4">
      <c r="A203" s="3"/>
      <c r="B203" s="4" t="s">
        <v>4</v>
      </c>
      <c r="C203" s="4" t="s">
        <v>5</v>
      </c>
      <c r="D203" s="4" t="s">
        <v>6</v>
      </c>
      <c r="E203" s="4" t="s">
        <v>7</v>
      </c>
      <c r="F203" s="4" t="s">
        <v>8</v>
      </c>
      <c r="G203" s="4" t="s">
        <v>9</v>
      </c>
      <c r="H203" s="4" t="s">
        <v>10</v>
      </c>
      <c r="I203" s="3" t="s">
        <v>11</v>
      </c>
      <c r="J203" s="66" t="s">
        <v>202</v>
      </c>
      <c r="K203" s="4" t="s">
        <v>204</v>
      </c>
    </row>
    <row r="204" spans="1:11" ht="23.4">
      <c r="A204" s="3"/>
      <c r="B204" s="4" t="s">
        <v>12</v>
      </c>
      <c r="C204" s="4" t="s">
        <v>13</v>
      </c>
      <c r="D204" s="4" t="s">
        <v>14</v>
      </c>
      <c r="E204" s="4" t="s">
        <v>15</v>
      </c>
      <c r="F204" s="4" t="s">
        <v>16</v>
      </c>
      <c r="G204" s="4" t="s">
        <v>17</v>
      </c>
      <c r="H204" s="4" t="s">
        <v>18</v>
      </c>
      <c r="I204" s="3" t="s">
        <v>19</v>
      </c>
      <c r="J204" s="4" t="s">
        <v>203</v>
      </c>
      <c r="K204" s="65"/>
    </row>
    <row r="205" spans="1:11" ht="23.4">
      <c r="A205" s="5"/>
      <c r="B205" s="5"/>
      <c r="C205" s="6" t="s">
        <v>12</v>
      </c>
      <c r="D205" s="6" t="s">
        <v>12</v>
      </c>
      <c r="E205" s="6" t="s">
        <v>12</v>
      </c>
      <c r="F205" s="6" t="s">
        <v>12</v>
      </c>
      <c r="G205" s="6" t="s">
        <v>12</v>
      </c>
      <c r="H205" s="6" t="s">
        <v>20</v>
      </c>
      <c r="I205" s="5"/>
      <c r="J205" s="61"/>
      <c r="K205" s="61"/>
    </row>
    <row r="206" spans="1:11" ht="23.4">
      <c r="A206" s="7" t="s">
        <v>21</v>
      </c>
      <c r="B206" s="8">
        <f>ช่องคีย์!B77</f>
        <v>0</v>
      </c>
      <c r="C206" s="8">
        <f>ช่องคีย์!C77</f>
        <v>0</v>
      </c>
      <c r="D206" s="8">
        <f>ช่องคีย์!D77</f>
        <v>0</v>
      </c>
      <c r="E206" s="8">
        <f>ช่องคีย์!E77</f>
        <v>0</v>
      </c>
      <c r="F206" s="8">
        <f>ช่องคีย์!F77</f>
        <v>0</v>
      </c>
      <c r="G206" s="8">
        <f>ช่องคีย์!G77</f>
        <v>0</v>
      </c>
      <c r="H206" s="8">
        <f>ช่องคีย์!H77</f>
        <v>645</v>
      </c>
      <c r="I206" s="8">
        <f>ช่องคีย์!I77</f>
        <v>0</v>
      </c>
      <c r="J206" s="8">
        <f>ช่องคีย์!J77</f>
        <v>27</v>
      </c>
      <c r="K206" s="9">
        <f>+G206*H206</f>
        <v>0</v>
      </c>
    </row>
    <row r="207" spans="1:11" ht="23.4">
      <c r="A207" s="7" t="s">
        <v>261</v>
      </c>
      <c r="B207" s="8"/>
      <c r="C207" s="8"/>
      <c r="D207" s="8"/>
      <c r="E207" s="8"/>
      <c r="F207" s="8"/>
      <c r="G207" s="8"/>
      <c r="H207" s="8"/>
      <c r="I207" s="8"/>
      <c r="J207" s="8"/>
      <c r="K207" s="9"/>
    </row>
    <row r="208" spans="1:11" ht="23.4">
      <c r="A208" s="7" t="s">
        <v>262</v>
      </c>
      <c r="B208" s="8"/>
      <c r="C208" s="8"/>
      <c r="D208" s="8"/>
      <c r="E208" s="8"/>
      <c r="F208" s="8"/>
      <c r="G208" s="8"/>
      <c r="H208" s="8"/>
      <c r="I208" s="8"/>
      <c r="J208" s="8"/>
      <c r="K208" s="9"/>
    </row>
    <row r="209" spans="1:11" ht="23.4">
      <c r="A209" s="7" t="s">
        <v>22</v>
      </c>
      <c r="B209" s="8">
        <f>ช่องคีย์!L77</f>
        <v>262</v>
      </c>
      <c r="C209" s="8">
        <f>ช่องคีย์!M77</f>
        <v>20</v>
      </c>
      <c r="D209" s="8">
        <f>ช่องคีย์!N77</f>
        <v>0</v>
      </c>
      <c r="E209" s="8">
        <f>ช่องคีย์!O77</f>
        <v>0</v>
      </c>
      <c r="F209" s="8">
        <f>ช่องคีย์!P77</f>
        <v>0</v>
      </c>
      <c r="G209" s="8">
        <f>ช่องคีย์!Q77</f>
        <v>0</v>
      </c>
      <c r="H209" s="8">
        <f>ช่องคีย์!R77</f>
        <v>0</v>
      </c>
      <c r="I209" s="8">
        <f>ช่องคีย์!S77</f>
        <v>282</v>
      </c>
      <c r="J209" s="8">
        <f>ช่องคีย์!T77</f>
        <v>17</v>
      </c>
      <c r="K209" s="9">
        <f>+G209*H209</f>
        <v>0</v>
      </c>
    </row>
    <row r="210" spans="1:11" ht="23.4">
      <c r="A210" s="7" t="s">
        <v>263</v>
      </c>
      <c r="B210" s="8"/>
      <c r="C210" s="8"/>
      <c r="D210" s="8"/>
      <c r="E210" s="8"/>
      <c r="F210" s="8"/>
      <c r="G210" s="8"/>
      <c r="H210" s="8"/>
      <c r="I210" s="8"/>
      <c r="J210" s="8"/>
      <c r="K210" s="9"/>
    </row>
    <row r="211" spans="1:11" ht="23.4">
      <c r="A211" s="7" t="s">
        <v>243</v>
      </c>
      <c r="B211" s="8">
        <f>ช่องคีย์!CI77</f>
        <v>0</v>
      </c>
      <c r="C211" s="8">
        <f>ช่องคีย์!CJ77</f>
        <v>0</v>
      </c>
      <c r="D211" s="8">
        <f>ช่องคีย์!CK77</f>
        <v>0</v>
      </c>
      <c r="E211" s="8">
        <f>ช่องคีย์!CL77</f>
        <v>0</v>
      </c>
      <c r="F211" s="8">
        <f>ช่องคีย์!CM77</f>
        <v>0</v>
      </c>
      <c r="G211" s="8">
        <f>ช่องคีย์!CN77</f>
        <v>0</v>
      </c>
      <c r="H211" s="8">
        <f>ช่องคีย์!CO77</f>
        <v>670</v>
      </c>
      <c r="I211" s="8">
        <f>ช่องคีย์!CP77</f>
        <v>0</v>
      </c>
      <c r="J211" s="8">
        <f>ช่องคีย์!CQ77</f>
        <v>0</v>
      </c>
      <c r="K211" s="9">
        <f>+G211*H211</f>
        <v>0</v>
      </c>
    </row>
    <row r="212" spans="1:11" ht="23.4">
      <c r="A212" s="7" t="s">
        <v>238</v>
      </c>
      <c r="B212" s="8">
        <f>ช่องคีย์!AF77</f>
        <v>0</v>
      </c>
      <c r="C212" s="8">
        <f>ช่องคีย์!AG77</f>
        <v>0</v>
      </c>
      <c r="D212" s="8">
        <f>ช่องคีย์!AH77</f>
        <v>0</v>
      </c>
      <c r="E212" s="8">
        <f>ช่องคีย์!AI77</f>
        <v>0</v>
      </c>
      <c r="F212" s="8">
        <f>ช่องคีย์!AJ77</f>
        <v>0</v>
      </c>
      <c r="G212" s="8">
        <f>ช่องคีย์!AK77</f>
        <v>0</v>
      </c>
      <c r="H212" s="8">
        <f>ช่องคีย์!AL77</f>
        <v>0</v>
      </c>
      <c r="I212" s="8">
        <f>ช่องคีย์!AM77</f>
        <v>0</v>
      </c>
      <c r="J212" s="8">
        <f>ช่องคีย์!AN77</f>
        <v>0</v>
      </c>
      <c r="K212" s="9"/>
    </row>
    <row r="213" spans="1:11" ht="23.4">
      <c r="A213" s="7" t="s">
        <v>188</v>
      </c>
      <c r="B213" s="8">
        <f>ช่องคีย์!AP77</f>
        <v>0</v>
      </c>
      <c r="C213" s="8">
        <f>ช่องคีย์!AQ77</f>
        <v>0</v>
      </c>
      <c r="D213" s="8">
        <f>ช่องคีย์!AR77</f>
        <v>0</v>
      </c>
      <c r="E213" s="8">
        <f>ช่องคีย์!AS77</f>
        <v>0</v>
      </c>
      <c r="F213" s="8">
        <f>ช่องคีย์!AT77</f>
        <v>0</v>
      </c>
      <c r="G213" s="8">
        <f>ช่องคีย์!AU77</f>
        <v>0</v>
      </c>
      <c r="H213" s="8">
        <f>ช่องคีย์!AV77</f>
        <v>0</v>
      </c>
      <c r="I213" s="8">
        <f>ช่องคีย์!AW77</f>
        <v>0</v>
      </c>
      <c r="J213" s="8">
        <f>ช่องคีย์!AX77</f>
        <v>0</v>
      </c>
      <c r="K213" s="9">
        <f>+G213*H213</f>
        <v>0</v>
      </c>
    </row>
    <row r="214" spans="1:11" ht="23.4">
      <c r="A214" s="7" t="s">
        <v>219</v>
      </c>
      <c r="B214" s="8">
        <f>ช่องคีย์!V77</f>
        <v>0</v>
      </c>
      <c r="C214" s="8">
        <f>ช่องคีย์!W77</f>
        <v>0</v>
      </c>
      <c r="D214" s="8">
        <f>ช่องคีย์!X77</f>
        <v>0</v>
      </c>
      <c r="E214" s="8">
        <f>ช่องคีย์!Y77</f>
        <v>0</v>
      </c>
      <c r="F214" s="8">
        <f>ช่องคีย์!Z77</f>
        <v>0</v>
      </c>
      <c r="G214" s="8">
        <f>ช่องคีย์!AA77</f>
        <v>0</v>
      </c>
      <c r="H214" s="8">
        <f>ช่องคีย์!AB77</f>
        <v>0</v>
      </c>
      <c r="I214" s="8">
        <f>ช่องคีย์!AC77</f>
        <v>0</v>
      </c>
      <c r="J214" s="8">
        <f>ช่องคีย์!AD77</f>
        <v>0</v>
      </c>
      <c r="K214" s="9">
        <f>+G214*H214</f>
        <v>0</v>
      </c>
    </row>
    <row r="215" spans="1:11" ht="23.4">
      <c r="A215" s="7" t="s">
        <v>208</v>
      </c>
      <c r="B215" s="8">
        <f>ช่องคีย์!DM77</f>
        <v>0</v>
      </c>
      <c r="C215" s="8">
        <f>ช่องคีย์!DN77</f>
        <v>0</v>
      </c>
      <c r="D215" s="8">
        <f>ช่องคีย์!DO77</f>
        <v>0</v>
      </c>
      <c r="E215" s="8">
        <f>ช่องคีย์!DP77</f>
        <v>0</v>
      </c>
      <c r="F215" s="8">
        <f>ช่องคีย์!DQ77</f>
        <v>0</v>
      </c>
      <c r="G215" s="8">
        <f>ช่องคีย์!DR77</f>
        <v>0</v>
      </c>
      <c r="H215" s="8">
        <f>ช่องคีย์!DS77</f>
        <v>142</v>
      </c>
      <c r="I215" s="8">
        <f>ช่องคีย์!DT77</f>
        <v>0</v>
      </c>
      <c r="J215" s="8">
        <f>ช่องคีย์!DU77</f>
        <v>0</v>
      </c>
      <c r="K215" s="19">
        <f>+G215*H215</f>
        <v>0</v>
      </c>
    </row>
    <row r="216" spans="1:11" ht="23.4">
      <c r="A216" s="7" t="s">
        <v>27</v>
      </c>
      <c r="B216" s="8">
        <f>ช่องคีย์!AZ77</f>
        <v>27</v>
      </c>
      <c r="C216" s="8">
        <f>ช่องคีย์!BA77</f>
        <v>0</v>
      </c>
      <c r="D216" s="8">
        <f>ช่องคีย์!BB77</f>
        <v>0</v>
      </c>
      <c r="E216" s="8">
        <f>ช่องคีย์!BC77</f>
        <v>0</v>
      </c>
      <c r="F216" s="8">
        <f>ช่องคีย์!BD77</f>
        <v>0</v>
      </c>
      <c r="G216" s="8">
        <f>ช่องคีย์!BE77</f>
        <v>0</v>
      </c>
      <c r="H216" s="8">
        <f>ช่องคีย์!BF77</f>
        <v>3500</v>
      </c>
      <c r="I216" s="8">
        <f>ช่องคีย์!BG77</f>
        <v>27</v>
      </c>
      <c r="J216" s="8">
        <f>ช่องคีย์!BH77</f>
        <v>10</v>
      </c>
      <c r="K216" s="10"/>
    </row>
    <row r="217" spans="1:11" ht="23.4">
      <c r="A217" s="7" t="s">
        <v>28</v>
      </c>
      <c r="B217" s="8">
        <f>ช่องคีย์!BJ77</f>
        <v>257</v>
      </c>
      <c r="C217" s="8">
        <f>ช่องคีย์!BK77</f>
        <v>0</v>
      </c>
      <c r="D217" s="8">
        <f>ช่องคีย์!BL77</f>
        <v>49</v>
      </c>
      <c r="E217" s="8">
        <f>ช่องคีย์!BM77</f>
        <v>0</v>
      </c>
      <c r="F217" s="8">
        <f>ช่องคีย์!BN77</f>
        <v>0</v>
      </c>
      <c r="G217" s="8">
        <f>ช่องคีย์!BO77</f>
        <v>87</v>
      </c>
      <c r="H217" s="8">
        <f>ช่องคีย์!BP77</f>
        <v>11500</v>
      </c>
      <c r="I217" s="8">
        <f>ช่องคีย์!BV77</f>
        <v>219</v>
      </c>
      <c r="J217" s="7">
        <v>6</v>
      </c>
      <c r="K217" s="9">
        <f>+G217*H217</f>
        <v>1000500</v>
      </c>
    </row>
    <row r="218" spans="1:11" ht="23.4">
      <c r="A218" s="7" t="s">
        <v>275</v>
      </c>
      <c r="B218" s="8">
        <f>ช่องคีย์!BY76</f>
        <v>0</v>
      </c>
      <c r="C218" s="8">
        <f>ช่องคีย์!BZ76</f>
        <v>0</v>
      </c>
      <c r="D218" s="8">
        <f>ช่องคีย์!CA76</f>
        <v>0</v>
      </c>
      <c r="E218" s="8">
        <f>ช่องคีย์!CB76</f>
        <v>0</v>
      </c>
      <c r="F218" s="8">
        <f>ช่องคีย์!CC76</f>
        <v>0</v>
      </c>
      <c r="G218" s="8">
        <f>ช่องคีย์!CD76</f>
        <v>0</v>
      </c>
      <c r="H218" s="8">
        <f>ช่องคีย์!CE76</f>
        <v>0</v>
      </c>
      <c r="I218" s="8">
        <f>ช่องคีย์!CF76</f>
        <v>0</v>
      </c>
      <c r="J218" s="7">
        <v>1</v>
      </c>
      <c r="K218" s="9"/>
    </row>
    <row r="219" spans="1:11" ht="23.4">
      <c r="A219" s="7" t="s">
        <v>259</v>
      </c>
      <c r="B219" s="8">
        <f>ช่องคีย์!FA77</f>
        <v>0</v>
      </c>
      <c r="C219" s="8">
        <f>ช่องคีย์!FB77</f>
        <v>0</v>
      </c>
      <c r="D219" s="8">
        <f>ช่องคีย์!FC77</f>
        <v>0</v>
      </c>
      <c r="E219" s="8">
        <f>ช่องคีย์!FD77</f>
        <v>0</v>
      </c>
      <c r="F219" s="8">
        <f>ช่องคีย์!FE77</f>
        <v>0</v>
      </c>
      <c r="G219" s="8">
        <f>ช่องคีย์!FF77</f>
        <v>0</v>
      </c>
      <c r="H219" s="8">
        <f>ช่องคีย์!FG77</f>
        <v>0</v>
      </c>
      <c r="I219" s="8">
        <f>ช่องคีย์!FH77</f>
        <v>0</v>
      </c>
      <c r="J219" s="8">
        <f>ช่องคีย์!FI77</f>
        <v>0</v>
      </c>
      <c r="K219" s="10"/>
    </row>
    <row r="220" spans="1:11" ht="23.4">
      <c r="A220" s="7" t="s">
        <v>30</v>
      </c>
      <c r="B220" s="8"/>
      <c r="C220" s="8"/>
      <c r="D220" s="8"/>
      <c r="E220" s="8"/>
      <c r="F220" s="8"/>
      <c r="G220" s="8"/>
      <c r="H220" s="8"/>
      <c r="I220" s="8"/>
      <c r="J220" s="7"/>
      <c r="K220" s="10"/>
    </row>
    <row r="221" spans="1:11" ht="23.4">
      <c r="A221" s="7" t="s">
        <v>281</v>
      </c>
      <c r="B221" s="8">
        <f>ช่องคีย์!FK77</f>
        <v>0</v>
      </c>
      <c r="C221" s="8">
        <f>ช่องคีย์!FL77</f>
        <v>0</v>
      </c>
      <c r="D221" s="8">
        <f>ช่องคีย์!FM77</f>
        <v>0</v>
      </c>
      <c r="E221" s="8">
        <f>ช่องคีย์!FN77</f>
        <v>0</v>
      </c>
      <c r="F221" s="8">
        <f>ช่องคีย์!FO77</f>
        <v>0</v>
      </c>
      <c r="G221" s="8">
        <f>ช่องคีย์!FP77</f>
        <v>0</v>
      </c>
      <c r="H221" s="8">
        <f>ช่องคีย์!FQ77</f>
        <v>0</v>
      </c>
      <c r="I221" s="8">
        <f>ช่องคีย์!FR77</f>
        <v>0</v>
      </c>
      <c r="J221" s="8">
        <f>ช่องคีย์!FS77</f>
        <v>0</v>
      </c>
      <c r="K221" s="9">
        <f>+G221*H221</f>
        <v>0</v>
      </c>
    </row>
    <row r="222" spans="1:11" ht="23.4">
      <c r="A222" s="7" t="s">
        <v>282</v>
      </c>
      <c r="B222" s="8">
        <f>ช่องคีย์!FU77</f>
        <v>0</v>
      </c>
      <c r="C222" s="8">
        <f>ช่องคีย์!FV77</f>
        <v>0</v>
      </c>
      <c r="D222" s="8">
        <f>ช่องคีย์!FW77</f>
        <v>0</v>
      </c>
      <c r="E222" s="8">
        <f>ช่องคีย์!FX77</f>
        <v>0</v>
      </c>
      <c r="F222" s="8">
        <f>ช่องคีย์!FY77</f>
        <v>0</v>
      </c>
      <c r="G222" s="8">
        <f>ช่องคีย์!FZ77</f>
        <v>0</v>
      </c>
      <c r="H222" s="8">
        <f>ช่องคีย์!GA77</f>
        <v>0</v>
      </c>
      <c r="I222" s="8">
        <f>ช่องคีย์!GB77</f>
        <v>0</v>
      </c>
      <c r="J222" s="8">
        <f>ช่องคีย์!GC77</f>
        <v>0</v>
      </c>
      <c r="K222" s="12">
        <f>+G222*H222</f>
        <v>0</v>
      </c>
    </row>
    <row r="223" spans="1:11" ht="23.4">
      <c r="A223" s="7" t="s">
        <v>123</v>
      </c>
      <c r="B223" s="8">
        <f>ช่องคีย์!CS77</f>
        <v>0</v>
      </c>
      <c r="C223" s="8">
        <f>ช่องคีย์!CT77</f>
        <v>0</v>
      </c>
      <c r="D223" s="8">
        <f>ช่องคีย์!CU77</f>
        <v>0</v>
      </c>
      <c r="E223" s="8">
        <f>ช่องคีย์!CV77</f>
        <v>0</v>
      </c>
      <c r="F223" s="8">
        <f>ช่องคีย์!CW77</f>
        <v>0</v>
      </c>
      <c r="G223" s="8">
        <f>ช่องคีย์!CX77</f>
        <v>0</v>
      </c>
      <c r="H223" s="8">
        <f>ช่องคีย์!CY77</f>
        <v>0</v>
      </c>
      <c r="I223" s="8">
        <f>ช่องคีย์!CZ77</f>
        <v>0</v>
      </c>
      <c r="J223" s="8">
        <f>ช่องคีย์!DA77</f>
        <v>0</v>
      </c>
      <c r="K223" s="10"/>
    </row>
    <row r="224" spans="1:11" ht="23.4">
      <c r="A224" s="7" t="s">
        <v>327</v>
      </c>
      <c r="B224" s="412">
        <f>ช่องคีย์!GY77</f>
        <v>0</v>
      </c>
      <c r="C224" s="412">
        <f>ช่องคีย์!GZ77</f>
        <v>0</v>
      </c>
      <c r="D224" s="412">
        <f>ช่องคีย์!HA77</f>
        <v>0</v>
      </c>
      <c r="E224" s="412">
        <f>ช่องคีย์!HB77</f>
        <v>0</v>
      </c>
      <c r="F224" s="412">
        <f>ช่องคีย์!HC77</f>
        <v>0</v>
      </c>
      <c r="G224" s="412">
        <f>ช่องคีย์!HD77</f>
        <v>0</v>
      </c>
      <c r="H224" s="412">
        <f>ช่องคีย์!HE77</f>
        <v>0</v>
      </c>
      <c r="I224" s="412">
        <f>ช่องคีย์!HF77</f>
        <v>0</v>
      </c>
      <c r="J224" s="8">
        <f>ช่องคีย์!HG77</f>
        <v>0</v>
      </c>
      <c r="K224" s="10"/>
    </row>
    <row r="225" spans="1:11" ht="23.4">
      <c r="A225" s="11" t="s">
        <v>32</v>
      </c>
      <c r="B225" s="8">
        <f t="shared" ref="B225:G225" si="9">SUM(B206:B224)</f>
        <v>546</v>
      </c>
      <c r="C225" s="8">
        <f t="shared" si="9"/>
        <v>20</v>
      </c>
      <c r="D225" s="8">
        <f t="shared" si="9"/>
        <v>49</v>
      </c>
      <c r="E225" s="8">
        <f t="shared" si="9"/>
        <v>0</v>
      </c>
      <c r="F225" s="8">
        <f t="shared" si="9"/>
        <v>0</v>
      </c>
      <c r="G225" s="8">
        <f t="shared" si="9"/>
        <v>87</v>
      </c>
      <c r="H225" s="8"/>
      <c r="I225" s="8">
        <f>SUM(I206:I224)</f>
        <v>528</v>
      </c>
      <c r="J225" s="7">
        <f>SUM(J206:J224)</f>
        <v>61</v>
      </c>
      <c r="K225" s="12"/>
    </row>
    <row r="226" spans="1:11" ht="23.4">
      <c r="A226" s="1351" t="s">
        <v>370</v>
      </c>
      <c r="B226" s="1351"/>
      <c r="C226" s="1351"/>
      <c r="D226" s="1351"/>
      <c r="E226" s="1351"/>
      <c r="F226" s="1351"/>
      <c r="G226" s="1351"/>
      <c r="H226" s="1351"/>
      <c r="I226" s="1351"/>
    </row>
    <row r="227" spans="1:11" ht="23.4">
      <c r="A227" s="1351" t="s">
        <v>374</v>
      </c>
      <c r="B227" s="1351"/>
      <c r="C227" s="1351"/>
      <c r="D227" s="1351"/>
      <c r="E227" s="1351"/>
      <c r="F227" s="1351"/>
      <c r="G227" s="1351"/>
      <c r="H227" s="1351"/>
      <c r="I227" s="1351"/>
    </row>
    <row r="228" spans="1:11" ht="23.4">
      <c r="A228" s="1336" t="s">
        <v>113</v>
      </c>
      <c r="B228" s="1336"/>
      <c r="C228" s="1336"/>
      <c r="D228" s="1336"/>
      <c r="E228" s="1336"/>
      <c r="F228" s="1336"/>
      <c r="G228" s="1336"/>
      <c r="H228" s="1336"/>
      <c r="I228" s="1336"/>
    </row>
    <row r="229" spans="1:11" ht="23.4">
      <c r="A229" s="1" t="s">
        <v>1</v>
      </c>
      <c r="B229" s="1" t="s">
        <v>2</v>
      </c>
      <c r="C229" s="1333" t="s">
        <v>3</v>
      </c>
      <c r="D229" s="1334"/>
      <c r="E229" s="1334"/>
      <c r="F229" s="1334"/>
      <c r="G229" s="1334"/>
      <c r="H229" s="1335"/>
      <c r="I229" s="2"/>
      <c r="J229" s="64"/>
      <c r="K229" s="64"/>
    </row>
    <row r="230" spans="1:11" ht="23.4">
      <c r="A230" s="3"/>
      <c r="B230" s="4" t="s">
        <v>4</v>
      </c>
      <c r="C230" s="4" t="s">
        <v>5</v>
      </c>
      <c r="D230" s="4" t="s">
        <v>6</v>
      </c>
      <c r="E230" s="4" t="s">
        <v>7</v>
      </c>
      <c r="F230" s="4" t="s">
        <v>8</v>
      </c>
      <c r="G230" s="4" t="s">
        <v>9</v>
      </c>
      <c r="H230" s="4" t="s">
        <v>10</v>
      </c>
      <c r="I230" s="3" t="s">
        <v>11</v>
      </c>
      <c r="J230" s="66" t="s">
        <v>202</v>
      </c>
      <c r="K230" s="4" t="s">
        <v>204</v>
      </c>
    </row>
    <row r="231" spans="1:11" ht="23.4">
      <c r="A231" s="3"/>
      <c r="B231" s="4" t="s">
        <v>12</v>
      </c>
      <c r="C231" s="4" t="s">
        <v>13</v>
      </c>
      <c r="D231" s="4" t="s">
        <v>14</v>
      </c>
      <c r="E231" s="4" t="s">
        <v>15</v>
      </c>
      <c r="F231" s="4" t="s">
        <v>16</v>
      </c>
      <c r="G231" s="4" t="s">
        <v>17</v>
      </c>
      <c r="H231" s="4" t="s">
        <v>18</v>
      </c>
      <c r="I231" s="3" t="s">
        <v>19</v>
      </c>
      <c r="J231" s="4" t="s">
        <v>203</v>
      </c>
      <c r="K231" s="65"/>
    </row>
    <row r="232" spans="1:11" ht="23.4">
      <c r="A232" s="5"/>
      <c r="B232" s="5"/>
      <c r="C232" s="6" t="s">
        <v>12</v>
      </c>
      <c r="D232" s="6" t="s">
        <v>12</v>
      </c>
      <c r="E232" s="6" t="s">
        <v>12</v>
      </c>
      <c r="F232" s="6" t="s">
        <v>12</v>
      </c>
      <c r="G232" s="6" t="s">
        <v>12</v>
      </c>
      <c r="H232" s="6" t="s">
        <v>20</v>
      </c>
      <c r="I232" s="5"/>
      <c r="J232" s="61"/>
      <c r="K232" s="61"/>
    </row>
    <row r="233" spans="1:11" ht="23.4">
      <c r="A233" s="7" t="s">
        <v>21</v>
      </c>
      <c r="B233" s="8">
        <f>ช่องคีย์!B78</f>
        <v>0</v>
      </c>
      <c r="C233" s="8">
        <f>ช่องคีย์!C78</f>
        <v>0</v>
      </c>
      <c r="D233" s="8">
        <f>ช่องคีย์!D78</f>
        <v>0</v>
      </c>
      <c r="E233" s="8">
        <f>ช่องคีย์!E78</f>
        <v>0</v>
      </c>
      <c r="F233" s="8">
        <f>ช่องคีย์!F78</f>
        <v>0</v>
      </c>
      <c r="G233" s="8">
        <f>ช่องคีย์!G78</f>
        <v>0</v>
      </c>
      <c r="H233" s="8">
        <f>ช่องคีย์!H78</f>
        <v>645</v>
      </c>
      <c r="I233" s="8">
        <f>ช่องคีย์!I78</f>
        <v>0</v>
      </c>
      <c r="J233" s="8">
        <f>ช่องคีย์!J78</f>
        <v>7</v>
      </c>
      <c r="K233" s="17">
        <f>+G233*H233</f>
        <v>0</v>
      </c>
    </row>
    <row r="234" spans="1:11" ht="23.4">
      <c r="A234" s="7" t="s">
        <v>261</v>
      </c>
      <c r="B234" s="8"/>
      <c r="C234" s="8"/>
      <c r="D234" s="8"/>
      <c r="E234" s="8"/>
      <c r="F234" s="8"/>
      <c r="G234" s="8"/>
      <c r="H234" s="8"/>
      <c r="I234" s="8"/>
      <c r="J234" s="8"/>
      <c r="K234" s="17"/>
    </row>
    <row r="235" spans="1:11" ht="23.4">
      <c r="A235" s="7" t="s">
        <v>262</v>
      </c>
      <c r="B235" s="8"/>
      <c r="C235" s="8"/>
      <c r="D235" s="8"/>
      <c r="E235" s="8"/>
      <c r="F235" s="8"/>
      <c r="G235" s="8"/>
      <c r="H235" s="8"/>
      <c r="I235" s="8"/>
      <c r="J235" s="8"/>
      <c r="K235" s="17"/>
    </row>
    <row r="236" spans="1:11" ht="23.4">
      <c r="A236" s="7" t="s">
        <v>22</v>
      </c>
      <c r="B236" s="8">
        <f>ช่องคีย์!L78</f>
        <v>146</v>
      </c>
      <c r="C236" s="8">
        <f>ช่องคีย์!M78</f>
        <v>47</v>
      </c>
      <c r="D236" s="8">
        <f>ช่องคีย์!N78</f>
        <v>0</v>
      </c>
      <c r="E236" s="8">
        <f>ช่องคีย์!O78</f>
        <v>0</v>
      </c>
      <c r="F236" s="8">
        <f>ช่องคีย์!P78</f>
        <v>0</v>
      </c>
      <c r="G236" s="8">
        <f>ช่องคีย์!Q78</f>
        <v>0</v>
      </c>
      <c r="H236" s="8">
        <f>ช่องคีย์!R78</f>
        <v>0</v>
      </c>
      <c r="I236" s="8">
        <f>ช่องคีย์!S78</f>
        <v>193</v>
      </c>
      <c r="J236" s="8">
        <f>ช่องคีย์!T78</f>
        <v>18</v>
      </c>
      <c r="K236" s="17">
        <f>+G236*H236</f>
        <v>0</v>
      </c>
    </row>
    <row r="237" spans="1:11" ht="23.4">
      <c r="A237" s="7" t="s">
        <v>263</v>
      </c>
      <c r="B237" s="8"/>
      <c r="C237" s="8"/>
      <c r="D237" s="8"/>
      <c r="E237" s="8"/>
      <c r="F237" s="8"/>
      <c r="G237" s="8"/>
      <c r="H237" s="8"/>
      <c r="I237" s="8"/>
      <c r="J237" s="8"/>
      <c r="K237" s="17"/>
    </row>
    <row r="238" spans="1:11" ht="23.4">
      <c r="A238" s="7" t="s">
        <v>216</v>
      </c>
      <c r="B238" s="8">
        <f>ช่องคีย์!CI78</f>
        <v>0</v>
      </c>
      <c r="C238" s="8">
        <f>ช่องคีย์!CJ78</f>
        <v>0</v>
      </c>
      <c r="D238" s="8">
        <f>ช่องคีย์!CK78</f>
        <v>0</v>
      </c>
      <c r="E238" s="8">
        <f>ช่องคีย์!CL78</f>
        <v>0</v>
      </c>
      <c r="F238" s="8">
        <f>ช่องคีย์!CM78</f>
        <v>0</v>
      </c>
      <c r="G238" s="8">
        <f>ช่องคีย์!CN78</f>
        <v>0</v>
      </c>
      <c r="H238" s="8">
        <f>ช่องคีย์!CO78</f>
        <v>670</v>
      </c>
      <c r="I238" s="8">
        <f>ช่องคีย์!CP78</f>
        <v>0</v>
      </c>
      <c r="J238" s="8">
        <f>ช่องคีย์!CQ78</f>
        <v>0</v>
      </c>
      <c r="K238" s="17">
        <f>+G238*H238</f>
        <v>0</v>
      </c>
    </row>
    <row r="239" spans="1:11" ht="23.4">
      <c r="A239" s="7" t="s">
        <v>217</v>
      </c>
      <c r="B239" s="8">
        <f>ช่องคีย์!AF78</f>
        <v>9</v>
      </c>
      <c r="C239" s="8">
        <f>ช่องคีย์!AG78</f>
        <v>0</v>
      </c>
      <c r="D239" s="8">
        <f>ช่องคีย์!AH78</f>
        <v>0</v>
      </c>
      <c r="E239" s="8">
        <f>ช่องคีย์!AI78</f>
        <v>0</v>
      </c>
      <c r="F239" s="8">
        <f>ช่องคีย์!AJ78</f>
        <v>0</v>
      </c>
      <c r="G239" s="8">
        <f>ช่องคีย์!AK78</f>
        <v>0</v>
      </c>
      <c r="H239" s="8">
        <f>ช่องคีย์!AL78</f>
        <v>0</v>
      </c>
      <c r="I239" s="8">
        <f>ช่องคีย์!AM78</f>
        <v>9</v>
      </c>
      <c r="J239" s="8">
        <f>ช่องคีย์!AN78</f>
        <v>1</v>
      </c>
      <c r="K239" s="17"/>
    </row>
    <row r="240" spans="1:11" ht="23.4">
      <c r="A240" s="7" t="s">
        <v>188</v>
      </c>
      <c r="B240" s="8">
        <f>ช่องคีย์!AP78</f>
        <v>0</v>
      </c>
      <c r="C240" s="8">
        <f>ช่องคีย์!AQ78</f>
        <v>0</v>
      </c>
      <c r="D240" s="8">
        <f>ช่องคีย์!AR78</f>
        <v>0</v>
      </c>
      <c r="E240" s="8">
        <f>ช่องคีย์!AS78</f>
        <v>0</v>
      </c>
      <c r="F240" s="8">
        <f>ช่องคีย์!AT78</f>
        <v>0</v>
      </c>
      <c r="G240" s="8">
        <f>ช่องคีย์!AU78</f>
        <v>0</v>
      </c>
      <c r="H240" s="8">
        <f>ช่องคีย์!AV78</f>
        <v>0</v>
      </c>
      <c r="I240" s="8">
        <f>ช่องคีย์!AW78</f>
        <v>0</v>
      </c>
      <c r="J240" s="8">
        <f>ช่องคีย์!AX78</f>
        <v>0</v>
      </c>
      <c r="K240" s="17">
        <v>0</v>
      </c>
    </row>
    <row r="241" spans="1:11" ht="23.4">
      <c r="A241" s="7" t="s">
        <v>219</v>
      </c>
      <c r="B241" s="8">
        <f>ช่องคีย์!V78</f>
        <v>0</v>
      </c>
      <c r="C241" s="8">
        <f>ช่องคีย์!W78</f>
        <v>0</v>
      </c>
      <c r="D241" s="8">
        <f>ช่องคีย์!X78</f>
        <v>0</v>
      </c>
      <c r="E241" s="8">
        <f>ช่องคีย์!Y78</f>
        <v>0</v>
      </c>
      <c r="F241" s="8">
        <f>ช่องคีย์!Z78</f>
        <v>0</v>
      </c>
      <c r="G241" s="8">
        <f>ช่องคีย์!AA78</f>
        <v>0</v>
      </c>
      <c r="H241" s="8">
        <f>ช่องคีย์!AB78</f>
        <v>0</v>
      </c>
      <c r="I241" s="8">
        <f>ช่องคีย์!AC78</f>
        <v>0</v>
      </c>
      <c r="J241" s="8">
        <f>ช่องคีย์!AD78</f>
        <v>0</v>
      </c>
      <c r="K241" s="17">
        <f>+G241*H241</f>
        <v>0</v>
      </c>
    </row>
    <row r="242" spans="1:11" ht="23.4">
      <c r="A242" s="7" t="s">
        <v>208</v>
      </c>
      <c r="B242" s="8">
        <f>ช่องคีย์!DM78</f>
        <v>0</v>
      </c>
      <c r="C242" s="8">
        <f>ช่องคีย์!DN78</f>
        <v>0</v>
      </c>
      <c r="D242" s="8">
        <f>ช่องคีย์!DO78</f>
        <v>0</v>
      </c>
      <c r="E242" s="8">
        <f>ช่องคีย์!DP78</f>
        <v>0</v>
      </c>
      <c r="F242" s="8">
        <f>ช่องคีย์!DQ78</f>
        <v>0</v>
      </c>
      <c r="G242" s="8">
        <f>ช่องคีย์!DR78</f>
        <v>0</v>
      </c>
      <c r="H242" s="8">
        <f>ช่องคีย์!DS78</f>
        <v>142</v>
      </c>
      <c r="I242" s="8">
        <f>ช่องคีย์!DT78</f>
        <v>0</v>
      </c>
      <c r="J242" s="8">
        <f>ช่องคีย์!DU78</f>
        <v>0</v>
      </c>
      <c r="K242" s="19">
        <f>+G242*H242</f>
        <v>0</v>
      </c>
    </row>
    <row r="243" spans="1:11" ht="23.4">
      <c r="A243" s="7" t="s">
        <v>27</v>
      </c>
      <c r="B243" s="8">
        <f>ช่องคีย์!AZ78</f>
        <v>111</v>
      </c>
      <c r="C243" s="8">
        <f>ช่องคีย์!BA78</f>
        <v>0</v>
      </c>
      <c r="D243" s="8">
        <f>ช่องคีย์!BB78</f>
        <v>0</v>
      </c>
      <c r="E243" s="8">
        <f>ช่องคีย์!BC78</f>
        <v>0</v>
      </c>
      <c r="F243" s="8">
        <f>ช่องคีย์!BD78</f>
        <v>0</v>
      </c>
      <c r="G243" s="8">
        <f>ช่องคีย์!BE78</f>
        <v>0</v>
      </c>
      <c r="H243" s="8">
        <f>ช่องคีย์!BF78</f>
        <v>3500</v>
      </c>
      <c r="I243" s="8">
        <f>ช่องคีย์!BG78</f>
        <v>111</v>
      </c>
      <c r="J243" s="8">
        <f>ช่องคีย์!BH78</f>
        <v>41</v>
      </c>
      <c r="K243" s="17"/>
    </row>
    <row r="244" spans="1:11" ht="23.4">
      <c r="A244" s="7" t="s">
        <v>28</v>
      </c>
      <c r="B244" s="8">
        <f>ช่องคีย์!BJ78</f>
        <v>312</v>
      </c>
      <c r="C244" s="8">
        <f>ช่องคีย์!BK78</f>
        <v>0</v>
      </c>
      <c r="D244" s="8">
        <f>ช่องคีย์!BL78</f>
        <v>84</v>
      </c>
      <c r="E244" s="8">
        <f>ช่องคีย์!BM78</f>
        <v>0</v>
      </c>
      <c r="F244" s="8">
        <f>ช่องคีย์!BN78</f>
        <v>0</v>
      </c>
      <c r="G244" s="8">
        <f>ช่องคีย์!BO78</f>
        <v>167</v>
      </c>
      <c r="H244" s="8">
        <f>ช่องคีย์!BP78</f>
        <v>11500</v>
      </c>
      <c r="I244" s="8">
        <f>ช่องคีย์!BV78</f>
        <v>229</v>
      </c>
      <c r="J244" s="7">
        <v>8</v>
      </c>
      <c r="K244" s="17">
        <f>+G244*H244</f>
        <v>1920500</v>
      </c>
    </row>
    <row r="245" spans="1:11" ht="23.4">
      <c r="A245" s="7" t="s">
        <v>259</v>
      </c>
      <c r="B245" s="8">
        <f>ช่องคีย์!FA78</f>
        <v>16</v>
      </c>
      <c r="C245" s="8">
        <f>ช่องคีย์!FB78</f>
        <v>0</v>
      </c>
      <c r="D245" s="8">
        <f>ช่องคีย์!FC78</f>
        <v>0</v>
      </c>
      <c r="E245" s="8">
        <f>ช่องคีย์!FD78</f>
        <v>0</v>
      </c>
      <c r="F245" s="8">
        <f>ช่องคีย์!FE78</f>
        <v>0</v>
      </c>
      <c r="G245" s="8">
        <f>ช่องคีย์!FF78</f>
        <v>0</v>
      </c>
      <c r="H245" s="8">
        <f>ช่องคีย์!FG78</f>
        <v>0</v>
      </c>
      <c r="I245" s="8">
        <f>ช่องคีย์!FH78</f>
        <v>16</v>
      </c>
      <c r="J245" s="8">
        <f>ช่องคีย์!FI78</f>
        <v>1</v>
      </c>
      <c r="K245" s="18"/>
    </row>
    <row r="246" spans="1:11" ht="23.4">
      <c r="A246" s="7" t="s">
        <v>281</v>
      </c>
      <c r="B246" s="8">
        <f>ช่องคีย์!FK78</f>
        <v>0</v>
      </c>
      <c r="C246" s="8">
        <f>ช่องคีย์!FL78</f>
        <v>0</v>
      </c>
      <c r="D246" s="8">
        <f>ช่องคีย์!FM78</f>
        <v>0</v>
      </c>
      <c r="E246" s="8">
        <f>ช่องคีย์!FN78</f>
        <v>0</v>
      </c>
      <c r="F246" s="8">
        <f>ช่องคีย์!FO78</f>
        <v>0</v>
      </c>
      <c r="G246" s="8">
        <f>ช่องคีย์!FP78</f>
        <v>0</v>
      </c>
      <c r="H246" s="8">
        <f>ช่องคีย์!FQ78</f>
        <v>0</v>
      </c>
      <c r="I246" s="8">
        <f>ช่องคีย์!FR78</f>
        <v>0</v>
      </c>
      <c r="J246" s="8">
        <f>ช่องคีย์!FS78</f>
        <v>0</v>
      </c>
      <c r="K246" s="17">
        <f>+G246*H246</f>
        <v>0</v>
      </c>
    </row>
    <row r="247" spans="1:11" ht="23.4">
      <c r="A247" s="7" t="s">
        <v>282</v>
      </c>
      <c r="B247" s="8">
        <f>ช่องคีย์!FU78</f>
        <v>0</v>
      </c>
      <c r="C247" s="8">
        <f>ช่องคีย์!FV78</f>
        <v>0</v>
      </c>
      <c r="D247" s="8">
        <f>ช่องคีย์!FW78</f>
        <v>0</v>
      </c>
      <c r="E247" s="8">
        <f>ช่องคีย์!FX78</f>
        <v>0</v>
      </c>
      <c r="F247" s="8">
        <f>ช่องคีย์!FY78</f>
        <v>0</v>
      </c>
      <c r="G247" s="8">
        <f>ช่องคีย์!FZ78</f>
        <v>0</v>
      </c>
      <c r="H247" s="8">
        <f>ช่องคีย์!GA78</f>
        <v>0</v>
      </c>
      <c r="I247" s="8">
        <f>ช่องคีย์!GB78</f>
        <v>0</v>
      </c>
      <c r="J247" s="8">
        <f>ช่องคีย์!GC78</f>
        <v>0</v>
      </c>
      <c r="K247" s="19">
        <f>+G247*H247</f>
        <v>0</v>
      </c>
    </row>
    <row r="248" spans="1:11" ht="23.4">
      <c r="A248" s="7" t="s">
        <v>123</v>
      </c>
      <c r="B248" s="8">
        <f>ช่องคีย์!CS78</f>
        <v>0</v>
      </c>
      <c r="C248" s="8">
        <f>ช่องคีย์!CT78</f>
        <v>0</v>
      </c>
      <c r="D248" s="8">
        <f>ช่องคีย์!CU78</f>
        <v>0</v>
      </c>
      <c r="E248" s="8">
        <f>ช่องคีย์!CV78</f>
        <v>0</v>
      </c>
      <c r="F248" s="8">
        <f>ช่องคีย์!CW78</f>
        <v>0</v>
      </c>
      <c r="G248" s="8">
        <f>ช่องคีย์!CX78</f>
        <v>0</v>
      </c>
      <c r="H248" s="8">
        <f>ช่องคีย์!CY78</f>
        <v>0</v>
      </c>
      <c r="I248" s="8">
        <f>ช่องคีย์!CZ78</f>
        <v>0</v>
      </c>
      <c r="J248" s="8">
        <f>ช่องคีย์!DA78</f>
        <v>0</v>
      </c>
      <c r="K248" s="18"/>
    </row>
    <row r="249" spans="1:11" ht="23.4">
      <c r="A249" s="7" t="s">
        <v>327</v>
      </c>
      <c r="B249" s="411">
        <f>ช่องคีย์!GY78</f>
        <v>0</v>
      </c>
      <c r="C249" s="411">
        <f>ช่องคีย์!GZ78</f>
        <v>0</v>
      </c>
      <c r="D249" s="411">
        <f>ช่องคีย์!HA78</f>
        <v>0</v>
      </c>
      <c r="E249" s="411">
        <f>ช่องคีย์!HB78</f>
        <v>0</v>
      </c>
      <c r="F249" s="411">
        <f>ช่องคีย์!HC78</f>
        <v>0</v>
      </c>
      <c r="G249" s="411">
        <f>ช่องคีย์!HD78</f>
        <v>0</v>
      </c>
      <c r="H249" s="411">
        <f>ช่องคีย์!HE78</f>
        <v>0</v>
      </c>
      <c r="I249" s="411">
        <f>ช่องคีย์!HF78</f>
        <v>0</v>
      </c>
      <c r="J249" s="8">
        <f>ช่องคีย์!HG78</f>
        <v>0</v>
      </c>
      <c r="K249" s="18"/>
    </row>
    <row r="250" spans="1:11" ht="23.4">
      <c r="A250" s="11" t="s">
        <v>32</v>
      </c>
      <c r="B250" s="8">
        <f t="shared" ref="B250:G250" si="10">SUM(B233:B248)</f>
        <v>594</v>
      </c>
      <c r="C250" s="8">
        <f t="shared" si="10"/>
        <v>47</v>
      </c>
      <c r="D250" s="8">
        <f t="shared" si="10"/>
        <v>84</v>
      </c>
      <c r="E250" s="8">
        <f t="shared" si="10"/>
        <v>0</v>
      </c>
      <c r="F250" s="8">
        <f t="shared" si="10"/>
        <v>0</v>
      </c>
      <c r="G250" s="8">
        <f t="shared" si="10"/>
        <v>167</v>
      </c>
      <c r="H250" s="8"/>
      <c r="I250" s="8">
        <f>SUM(I233:I248)</f>
        <v>558</v>
      </c>
      <c r="J250" s="7">
        <f>SUM(J233:J248)</f>
        <v>76</v>
      </c>
      <c r="K250" s="19"/>
    </row>
    <row r="251" spans="1:11" ht="23.4">
      <c r="A251" s="14"/>
      <c r="B251" s="15"/>
      <c r="C251" s="15"/>
      <c r="D251" s="15"/>
      <c r="E251" s="15"/>
      <c r="F251" s="15"/>
      <c r="G251" s="15"/>
      <c r="H251" s="15"/>
      <c r="I251" s="15"/>
      <c r="K251" s="16"/>
    </row>
    <row r="252" spans="1:11" ht="23.4">
      <c r="A252" s="14"/>
      <c r="B252" s="15"/>
      <c r="C252" s="15"/>
      <c r="D252" s="15"/>
      <c r="E252" s="15"/>
      <c r="F252" s="15"/>
      <c r="G252" s="15"/>
      <c r="H252" s="15"/>
      <c r="I252" s="15"/>
      <c r="K252" s="16"/>
    </row>
    <row r="253" spans="1:11" ht="23.4">
      <c r="A253" s="1351" t="s">
        <v>370</v>
      </c>
      <c r="B253" s="1351"/>
      <c r="C253" s="1351"/>
      <c r="D253" s="1351"/>
      <c r="E253" s="1351"/>
      <c r="F253" s="1351"/>
      <c r="G253" s="1351"/>
      <c r="H253" s="1351"/>
      <c r="I253" s="1351"/>
      <c r="J253" s="1351"/>
      <c r="K253" s="1351"/>
    </row>
    <row r="254" spans="1:11" ht="23.4">
      <c r="A254" s="1351" t="s">
        <v>374</v>
      </c>
      <c r="B254" s="1351"/>
      <c r="C254" s="1351"/>
      <c r="D254" s="1351"/>
      <c r="E254" s="1351"/>
      <c r="F254" s="1351"/>
      <c r="G254" s="1351"/>
      <c r="H254" s="1351"/>
      <c r="I254" s="1351"/>
      <c r="J254" s="1351"/>
      <c r="K254" s="1351"/>
    </row>
    <row r="255" spans="1:11" ht="23.4">
      <c r="A255" s="1336" t="s">
        <v>114</v>
      </c>
      <c r="B255" s="1336"/>
      <c r="C255" s="1336"/>
      <c r="D255" s="1336"/>
      <c r="E255" s="1336"/>
      <c r="F255" s="1336"/>
      <c r="G255" s="1336"/>
      <c r="H255" s="1336"/>
      <c r="I255" s="1336"/>
      <c r="J255" s="1336"/>
      <c r="K255" s="1336"/>
    </row>
    <row r="256" spans="1:11" ht="23.4">
      <c r="A256" s="1" t="s">
        <v>1</v>
      </c>
      <c r="B256" s="1" t="s">
        <v>2</v>
      </c>
      <c r="C256" s="1333" t="s">
        <v>3</v>
      </c>
      <c r="D256" s="1334"/>
      <c r="E256" s="1334"/>
      <c r="F256" s="1334"/>
      <c r="G256" s="1334"/>
      <c r="H256" s="1335"/>
      <c r="I256" s="2"/>
      <c r="J256" s="64"/>
      <c r="K256" s="64"/>
    </row>
    <row r="257" spans="1:11" ht="23.4">
      <c r="A257" s="3"/>
      <c r="B257" s="4" t="s">
        <v>4</v>
      </c>
      <c r="C257" s="4" t="s">
        <v>5</v>
      </c>
      <c r="D257" s="4" t="s">
        <v>6</v>
      </c>
      <c r="E257" s="4" t="s">
        <v>7</v>
      </c>
      <c r="F257" s="4" t="s">
        <v>8</v>
      </c>
      <c r="G257" s="4" t="s">
        <v>9</v>
      </c>
      <c r="H257" s="4" t="s">
        <v>10</v>
      </c>
      <c r="I257" s="3" t="s">
        <v>11</v>
      </c>
      <c r="J257" s="66" t="s">
        <v>202</v>
      </c>
      <c r="K257" s="4" t="s">
        <v>204</v>
      </c>
    </row>
    <row r="258" spans="1:11" ht="23.4">
      <c r="A258" s="3"/>
      <c r="B258" s="4" t="s">
        <v>12</v>
      </c>
      <c r="C258" s="4" t="s">
        <v>13</v>
      </c>
      <c r="D258" s="4" t="s">
        <v>14</v>
      </c>
      <c r="E258" s="4" t="s">
        <v>15</v>
      </c>
      <c r="F258" s="4" t="s">
        <v>16</v>
      </c>
      <c r="G258" s="4" t="s">
        <v>17</v>
      </c>
      <c r="H258" s="4" t="s">
        <v>18</v>
      </c>
      <c r="I258" s="3" t="s">
        <v>19</v>
      </c>
      <c r="J258" s="4" t="s">
        <v>203</v>
      </c>
      <c r="K258" s="65"/>
    </row>
    <row r="259" spans="1:11" ht="23.4">
      <c r="A259" s="5"/>
      <c r="B259" s="5"/>
      <c r="C259" s="6" t="s">
        <v>12</v>
      </c>
      <c r="D259" s="6" t="s">
        <v>12</v>
      </c>
      <c r="E259" s="6" t="s">
        <v>12</v>
      </c>
      <c r="F259" s="6" t="s">
        <v>12</v>
      </c>
      <c r="G259" s="6" t="s">
        <v>12</v>
      </c>
      <c r="H259" s="6" t="s">
        <v>20</v>
      </c>
      <c r="I259" s="5"/>
      <c r="J259" s="61"/>
      <c r="K259" s="61"/>
    </row>
    <row r="260" spans="1:11" ht="23.4">
      <c r="A260" s="7" t="s">
        <v>21</v>
      </c>
      <c r="B260" s="8">
        <f>ช่องคีย์!B79</f>
        <v>0</v>
      </c>
      <c r="C260" s="8">
        <f>ช่องคีย์!C79</f>
        <v>0</v>
      </c>
      <c r="D260" s="8">
        <f>ช่องคีย์!D79</f>
        <v>0</v>
      </c>
      <c r="E260" s="8">
        <f>ช่องคีย์!E79</f>
        <v>0</v>
      </c>
      <c r="F260" s="8">
        <f>ช่องคีย์!F79</f>
        <v>0</v>
      </c>
      <c r="G260" s="8">
        <f>ช่องคีย์!G79</f>
        <v>0</v>
      </c>
      <c r="H260" s="8">
        <f>ช่องคีย์!H79</f>
        <v>645</v>
      </c>
      <c r="I260" s="8">
        <f>ช่องคีย์!I79</f>
        <v>0</v>
      </c>
      <c r="J260" s="8">
        <f>ช่องคีย์!J79</f>
        <v>1</v>
      </c>
      <c r="K260" s="9">
        <f t="shared" ref="K260:K269" si="11">+G260*H260</f>
        <v>0</v>
      </c>
    </row>
    <row r="261" spans="1:11" ht="23.4">
      <c r="A261" s="7" t="s">
        <v>261</v>
      </c>
      <c r="B261" s="8"/>
      <c r="C261" s="8"/>
      <c r="D261" s="8"/>
      <c r="E261" s="8"/>
      <c r="F261" s="8"/>
      <c r="G261" s="8"/>
      <c r="H261" s="8"/>
      <c r="I261" s="8"/>
      <c r="J261" s="8"/>
      <c r="K261" s="9"/>
    </row>
    <row r="262" spans="1:11" ht="23.4">
      <c r="A262" s="7" t="s">
        <v>262</v>
      </c>
      <c r="B262" s="8"/>
      <c r="C262" s="8"/>
      <c r="D262" s="8"/>
      <c r="E262" s="8"/>
      <c r="F262" s="8"/>
      <c r="G262" s="8"/>
      <c r="H262" s="8"/>
      <c r="I262" s="8"/>
      <c r="J262" s="8"/>
      <c r="K262" s="9"/>
    </row>
    <row r="263" spans="1:11" ht="23.4">
      <c r="A263" s="7" t="s">
        <v>22</v>
      </c>
      <c r="B263" s="8">
        <f>ช่องคีย์!L79</f>
        <v>23</v>
      </c>
      <c r="C263" s="8">
        <f>ช่องคีย์!M79</f>
        <v>18</v>
      </c>
      <c r="D263" s="8">
        <f>ช่องคีย์!N79</f>
        <v>0</v>
      </c>
      <c r="E263" s="8">
        <f>ช่องคีย์!O79</f>
        <v>0</v>
      </c>
      <c r="F263" s="8">
        <f>ช่องคีย์!P79</f>
        <v>0</v>
      </c>
      <c r="G263" s="8">
        <f>ช่องคีย์!Q79</f>
        <v>0</v>
      </c>
      <c r="H263" s="8">
        <f>ช่องคีย์!R79</f>
        <v>0</v>
      </c>
      <c r="I263" s="8">
        <f>ช่องคีย์!S79</f>
        <v>41</v>
      </c>
      <c r="J263" s="8">
        <f>ช่องคีย์!T79</f>
        <v>5</v>
      </c>
      <c r="K263" s="9">
        <f t="shared" si="11"/>
        <v>0</v>
      </c>
    </row>
    <row r="264" spans="1:11" ht="23.4">
      <c r="A264" s="7" t="s">
        <v>263</v>
      </c>
      <c r="B264" s="8"/>
      <c r="C264" s="8"/>
      <c r="D264" s="8"/>
      <c r="E264" s="8"/>
      <c r="F264" s="8"/>
      <c r="G264" s="8"/>
      <c r="H264" s="8"/>
      <c r="I264" s="8"/>
      <c r="J264" s="8"/>
      <c r="K264" s="9"/>
    </row>
    <row r="265" spans="1:11" ht="23.4">
      <c r="A265" s="7" t="s">
        <v>216</v>
      </c>
      <c r="B265" s="8">
        <f>ช่องคีย์!CI79</f>
        <v>0</v>
      </c>
      <c r="C265" s="8">
        <f>ช่องคีย์!CJ79</f>
        <v>0</v>
      </c>
      <c r="D265" s="8">
        <f>ช่องคีย์!CK79</f>
        <v>0</v>
      </c>
      <c r="E265" s="8">
        <f>ช่องคีย์!CL79</f>
        <v>0</v>
      </c>
      <c r="F265" s="8">
        <f>ช่องคีย์!CM79</f>
        <v>0</v>
      </c>
      <c r="G265" s="8">
        <f>ช่องคีย์!CN79</f>
        <v>0</v>
      </c>
      <c r="H265" s="8">
        <f>ช่องคีย์!CO79</f>
        <v>670</v>
      </c>
      <c r="I265" s="8">
        <f>ช่องคีย์!CP79</f>
        <v>0</v>
      </c>
      <c r="J265" s="8">
        <f>ช่องคีย์!CQ79</f>
        <v>0</v>
      </c>
      <c r="K265" s="9">
        <f t="shared" si="11"/>
        <v>0</v>
      </c>
    </row>
    <row r="266" spans="1:11" ht="23.4">
      <c r="A266" s="7" t="s">
        <v>217</v>
      </c>
      <c r="B266" s="8">
        <f>ช่องคีย์!AF79</f>
        <v>10</v>
      </c>
      <c r="C266" s="8">
        <f>ช่องคีย์!AG79</f>
        <v>0</v>
      </c>
      <c r="D266" s="8">
        <f>ช่องคีย์!AH79</f>
        <v>0</v>
      </c>
      <c r="E266" s="8">
        <f>ช่องคีย์!AI79</f>
        <v>0</v>
      </c>
      <c r="F266" s="8">
        <f>ช่องคีย์!AJ79</f>
        <v>0</v>
      </c>
      <c r="G266" s="8">
        <f>ช่องคีย์!AK79</f>
        <v>0</v>
      </c>
      <c r="H266" s="8">
        <f>ช่องคีย์!AL79</f>
        <v>0</v>
      </c>
      <c r="I266" s="8">
        <f>ช่องคีย์!AM79</f>
        <v>10</v>
      </c>
      <c r="J266" s="8">
        <f>ช่องคีย์!AN79</f>
        <v>1</v>
      </c>
      <c r="K266" s="9">
        <f t="shared" si="11"/>
        <v>0</v>
      </c>
    </row>
    <row r="267" spans="1:11" ht="23.4">
      <c r="A267" s="7" t="s">
        <v>188</v>
      </c>
      <c r="B267" s="8">
        <f>ช่องคีย์!AP79</f>
        <v>0</v>
      </c>
      <c r="C267" s="8">
        <f>ช่องคีย์!AQ79</f>
        <v>0</v>
      </c>
      <c r="D267" s="8">
        <f>ช่องคีย์!AR79</f>
        <v>0</v>
      </c>
      <c r="E267" s="8">
        <f>ช่องคีย์!AS79</f>
        <v>0</v>
      </c>
      <c r="F267" s="8">
        <f>ช่องคีย์!AT79</f>
        <v>0</v>
      </c>
      <c r="G267" s="8">
        <f>ช่องคีย์!AU79</f>
        <v>0</v>
      </c>
      <c r="H267" s="8">
        <f>ช่องคีย์!AV79</f>
        <v>0</v>
      </c>
      <c r="I267" s="8">
        <f>ช่องคีย์!AW79</f>
        <v>0</v>
      </c>
      <c r="J267" s="8">
        <f>ช่องคีย์!AX79</f>
        <v>0</v>
      </c>
      <c r="K267" s="9">
        <f t="shared" si="11"/>
        <v>0</v>
      </c>
    </row>
    <row r="268" spans="1:11" ht="23.4">
      <c r="A268" s="7" t="s">
        <v>219</v>
      </c>
      <c r="B268" s="8">
        <f>ช่องคีย์!V79</f>
        <v>12</v>
      </c>
      <c r="C268" s="8">
        <f>ช่องคีย์!W79</f>
        <v>0</v>
      </c>
      <c r="D268" s="8">
        <f>ช่องคีย์!X79</f>
        <v>0</v>
      </c>
      <c r="E268" s="8">
        <f>ช่องคีย์!Y79</f>
        <v>0</v>
      </c>
      <c r="F268" s="8">
        <f>ช่องคีย์!Z79</f>
        <v>0</v>
      </c>
      <c r="G268" s="8">
        <f>ช่องคีย์!AA79</f>
        <v>0</v>
      </c>
      <c r="H268" s="8">
        <f>ช่องคีย์!AB79</f>
        <v>0</v>
      </c>
      <c r="I268" s="8">
        <f>ช่องคีย์!AC79</f>
        <v>12</v>
      </c>
      <c r="J268" s="8">
        <f>ช่องคีย์!AD79</f>
        <v>1</v>
      </c>
      <c r="K268" s="9">
        <f t="shared" si="11"/>
        <v>0</v>
      </c>
    </row>
    <row r="269" spans="1:11" ht="23.4">
      <c r="A269" s="7" t="s">
        <v>208</v>
      </c>
      <c r="B269" s="8">
        <f>ช่องคีย์!DM79</f>
        <v>0</v>
      </c>
      <c r="C269" s="8">
        <f>ช่องคีย์!DN79</f>
        <v>0</v>
      </c>
      <c r="D269" s="8">
        <f>ช่องคีย์!DO79</f>
        <v>0</v>
      </c>
      <c r="E269" s="8">
        <f>ช่องคีย์!DP79</f>
        <v>0</v>
      </c>
      <c r="F269" s="8">
        <f>ช่องคีย์!DQ79</f>
        <v>0</v>
      </c>
      <c r="G269" s="8">
        <f>ช่องคีย์!DR79</f>
        <v>0</v>
      </c>
      <c r="H269" s="8">
        <f>ช่องคีย์!DS79</f>
        <v>142</v>
      </c>
      <c r="I269" s="8">
        <f>ช่องคีย์!DT79</f>
        <v>0</v>
      </c>
      <c r="J269" s="8">
        <f>ช่องคีย์!DU79</f>
        <v>4</v>
      </c>
      <c r="K269" s="19">
        <f t="shared" si="11"/>
        <v>0</v>
      </c>
    </row>
    <row r="270" spans="1:11" ht="23.4">
      <c r="A270" s="7" t="s">
        <v>27</v>
      </c>
      <c r="B270" s="8">
        <f>ช่องคีย์!AZ79</f>
        <v>141</v>
      </c>
      <c r="C270" s="8">
        <f>ช่องคีย์!BA79</f>
        <v>0</v>
      </c>
      <c r="D270" s="8">
        <f>ช่องคีย์!BB79</f>
        <v>0</v>
      </c>
      <c r="E270" s="8">
        <f>ช่องคีย์!BC79</f>
        <v>0</v>
      </c>
      <c r="F270" s="8">
        <f>ช่องคีย์!BD79</f>
        <v>0</v>
      </c>
      <c r="G270" s="8">
        <f>ช่องคีย์!BE79</f>
        <v>0</v>
      </c>
      <c r="H270" s="8">
        <f>ช่องคีย์!BF79</f>
        <v>3500</v>
      </c>
      <c r="I270" s="8">
        <f>ช่องคีย์!BG79</f>
        <v>141</v>
      </c>
      <c r="J270" s="8">
        <f>ช่องคีย์!BH79</f>
        <v>62</v>
      </c>
      <c r="K270" s="9">
        <f>+G270*H270</f>
        <v>0</v>
      </c>
    </row>
    <row r="271" spans="1:11" ht="23.4">
      <c r="A271" s="7" t="s">
        <v>28</v>
      </c>
      <c r="B271" s="8">
        <f>ช่องคีย์!BJ79</f>
        <v>381</v>
      </c>
      <c r="C271" s="8">
        <f>ช่องคีย์!BK79</f>
        <v>0</v>
      </c>
      <c r="D271" s="8">
        <f>ช่องคีย์!BL79</f>
        <v>125</v>
      </c>
      <c r="E271" s="8">
        <f>ช่องคีย์!BM79</f>
        <v>0</v>
      </c>
      <c r="F271" s="8">
        <f>ช่องคีย์!BN79</f>
        <v>0</v>
      </c>
      <c r="G271" s="8">
        <f>ช่องคีย์!BO79</f>
        <v>254</v>
      </c>
      <c r="H271" s="8">
        <f>ช่องคีย์!BP79</f>
        <v>11500</v>
      </c>
      <c r="I271" s="8">
        <f>ช่องคีย์!BV79</f>
        <v>252</v>
      </c>
      <c r="J271" s="35">
        <v>9</v>
      </c>
      <c r="K271" s="9">
        <f>+G271*H271</f>
        <v>2921000</v>
      </c>
    </row>
    <row r="272" spans="1:11" ht="23.4">
      <c r="A272" s="7" t="s">
        <v>259</v>
      </c>
      <c r="B272" s="8">
        <f>ช่องคีย์!FA79</f>
        <v>0</v>
      </c>
      <c r="C272" s="8">
        <f>ช่องคีย์!FB79</f>
        <v>0</v>
      </c>
      <c r="D272" s="8">
        <f>ช่องคีย์!FC79</f>
        <v>0</v>
      </c>
      <c r="E272" s="8">
        <f>ช่องคีย์!FD79</f>
        <v>0</v>
      </c>
      <c r="F272" s="8">
        <f>ช่องคีย์!FE79</f>
        <v>0</v>
      </c>
      <c r="G272" s="8">
        <f>ช่องคีย์!FF79</f>
        <v>0</v>
      </c>
      <c r="H272" s="8">
        <f>ช่องคีย์!FG79</f>
        <v>0</v>
      </c>
      <c r="I272" s="8">
        <f>ช่องคีย์!FH79</f>
        <v>0</v>
      </c>
      <c r="J272" s="8">
        <f>ช่องคีย์!FI79</f>
        <v>0</v>
      </c>
      <c r="K272" s="10"/>
    </row>
    <row r="273" spans="1:11" ht="23.4">
      <c r="A273" s="7" t="s">
        <v>281</v>
      </c>
      <c r="B273" s="8">
        <f>ช่องคีย์!FK79</f>
        <v>0</v>
      </c>
      <c r="C273" s="8">
        <f>ช่องคีย์!FL79</f>
        <v>0</v>
      </c>
      <c r="D273" s="8">
        <f>ช่องคีย์!FM79</f>
        <v>0</v>
      </c>
      <c r="E273" s="8">
        <f>ช่องคีย์!FN79</f>
        <v>0</v>
      </c>
      <c r="F273" s="8">
        <f>ช่องคีย์!FO79</f>
        <v>0</v>
      </c>
      <c r="G273" s="8">
        <f>ช่องคีย์!FP79</f>
        <v>0</v>
      </c>
      <c r="H273" s="8">
        <f>ช่องคีย์!FQ79</f>
        <v>0</v>
      </c>
      <c r="I273" s="8">
        <f>ช่องคีย์!FR79</f>
        <v>0</v>
      </c>
      <c r="J273" s="8">
        <f>ช่องคีย์!FS79</f>
        <v>0</v>
      </c>
      <c r="K273" s="9">
        <f>+G273*H273</f>
        <v>0</v>
      </c>
    </row>
    <row r="274" spans="1:11" ht="23.4">
      <c r="A274" s="7" t="s">
        <v>282</v>
      </c>
      <c r="B274" s="8">
        <f>ช่องคีย์!FU79</f>
        <v>0</v>
      </c>
      <c r="C274" s="8">
        <f>ช่องคีย์!FV79</f>
        <v>0</v>
      </c>
      <c r="D274" s="8">
        <f>ช่องคีย์!FW79</f>
        <v>0</v>
      </c>
      <c r="E274" s="8">
        <f>ช่องคีย์!FX79</f>
        <v>0</v>
      </c>
      <c r="F274" s="8">
        <f>ช่องคีย์!FY79</f>
        <v>0</v>
      </c>
      <c r="G274" s="8">
        <f>ช่องคีย์!FZ79</f>
        <v>0</v>
      </c>
      <c r="H274" s="8">
        <f>ช่องคีย์!GA79</f>
        <v>0</v>
      </c>
      <c r="I274" s="8">
        <f>ช่องคีย์!GB79</f>
        <v>0</v>
      </c>
      <c r="J274" s="8">
        <f>ช่องคีย์!GC79</f>
        <v>0</v>
      </c>
      <c r="K274" s="12">
        <f>+G274*H274</f>
        <v>0</v>
      </c>
    </row>
    <row r="275" spans="1:11" ht="23.4">
      <c r="A275" s="7" t="s">
        <v>123</v>
      </c>
      <c r="B275" s="8">
        <f>ช่องคีย์!CS79</f>
        <v>0</v>
      </c>
      <c r="C275" s="8">
        <f>ช่องคีย์!CT79</f>
        <v>0</v>
      </c>
      <c r="D275" s="8">
        <f>ช่องคีย์!CU79</f>
        <v>0</v>
      </c>
      <c r="E275" s="8">
        <f>ช่องคีย์!CV79</f>
        <v>0</v>
      </c>
      <c r="F275" s="8">
        <f>ช่องคีย์!CW79</f>
        <v>0</v>
      </c>
      <c r="G275" s="8">
        <f>ช่องคีย์!CX79</f>
        <v>0</v>
      </c>
      <c r="H275" s="8">
        <f>ช่องคีย์!CY79</f>
        <v>0</v>
      </c>
      <c r="I275" s="8">
        <f>ช่องคีย์!CZ79</f>
        <v>0</v>
      </c>
      <c r="J275" s="8">
        <f>ช่องคีย์!DA79</f>
        <v>0</v>
      </c>
      <c r="K275" s="10"/>
    </row>
    <row r="276" spans="1:11" ht="23.4">
      <c r="A276" s="7" t="s">
        <v>327</v>
      </c>
      <c r="B276" s="411">
        <f>ช่องคีย์!GY79</f>
        <v>0</v>
      </c>
      <c r="C276" s="411">
        <f>ช่องคีย์!GZ79</f>
        <v>0</v>
      </c>
      <c r="D276" s="411">
        <f>ช่องคีย์!HA79</f>
        <v>0</v>
      </c>
      <c r="E276" s="411">
        <f>ช่องคีย์!HB79</f>
        <v>0</v>
      </c>
      <c r="F276" s="411">
        <f>ช่องคีย์!HC79</f>
        <v>0</v>
      </c>
      <c r="G276" s="411">
        <f>ช่องคีย์!HD79</f>
        <v>0</v>
      </c>
      <c r="H276" s="411">
        <f>ช่องคีย์!HE79</f>
        <v>0</v>
      </c>
      <c r="I276" s="411">
        <f>ช่องคีย์!HF79</f>
        <v>0</v>
      </c>
      <c r="J276" s="411">
        <f>ช่องคีย์!HG79</f>
        <v>0</v>
      </c>
      <c r="K276" s="10"/>
    </row>
    <row r="277" spans="1:11" ht="23.4">
      <c r="A277" s="7" t="s">
        <v>295</v>
      </c>
      <c r="B277" s="8">
        <f>ช่องคีย์!GO79</f>
        <v>1</v>
      </c>
      <c r="C277" s="8">
        <f>ช่องคีย์!GP79</f>
        <v>0</v>
      </c>
      <c r="D277" s="8">
        <f>ช่องคีย์!GQ79</f>
        <v>0</v>
      </c>
      <c r="E277" s="8">
        <f>ช่องคีย์!GR79</f>
        <v>0</v>
      </c>
      <c r="F277" s="8">
        <f>ช่องคีย์!GS79</f>
        <v>0</v>
      </c>
      <c r="G277" s="8">
        <f>ช่องคีย์!GT79</f>
        <v>0</v>
      </c>
      <c r="H277" s="8">
        <f>ช่องคีย์!GU79</f>
        <v>0</v>
      </c>
      <c r="I277" s="8">
        <f>ช่องคีย์!GV79</f>
        <v>1</v>
      </c>
      <c r="J277" s="8">
        <f>ช่องคีย์!GW79</f>
        <v>1</v>
      </c>
      <c r="K277" s="10"/>
    </row>
    <row r="278" spans="1:11" ht="23.4">
      <c r="A278" s="7" t="s">
        <v>304</v>
      </c>
      <c r="B278" s="8">
        <f>ช่องคีย์!EG79</f>
        <v>0</v>
      </c>
      <c r="C278" s="8">
        <f>ช่องคีย์!EH79</f>
        <v>0</v>
      </c>
      <c r="D278" s="8">
        <f>ช่องคีย์!EI79</f>
        <v>0</v>
      </c>
      <c r="E278" s="8">
        <f>ช่องคีย์!EJ79</f>
        <v>0</v>
      </c>
      <c r="F278" s="8">
        <f>ช่องคีย์!EK79</f>
        <v>0</v>
      </c>
      <c r="G278" s="8">
        <f>ช่องคีย์!EL79</f>
        <v>0</v>
      </c>
      <c r="H278" s="8">
        <f>ช่องคีย์!EM79</f>
        <v>0</v>
      </c>
      <c r="I278" s="8">
        <f>ช่องคีย์!EN79</f>
        <v>0</v>
      </c>
      <c r="J278" s="8">
        <f>ช่องคีย์!EO79</f>
        <v>0</v>
      </c>
      <c r="K278" s="10"/>
    </row>
    <row r="279" spans="1:11" ht="23.4">
      <c r="A279" s="11" t="s">
        <v>32</v>
      </c>
      <c r="B279" s="8">
        <f t="shared" ref="B279:G279" si="12">SUM(B260:B277)</f>
        <v>568</v>
      </c>
      <c r="C279" s="8">
        <f t="shared" si="12"/>
        <v>18</v>
      </c>
      <c r="D279" s="8">
        <f t="shared" si="12"/>
        <v>125</v>
      </c>
      <c r="E279" s="8">
        <f t="shared" si="12"/>
        <v>0</v>
      </c>
      <c r="F279" s="8">
        <f t="shared" si="12"/>
        <v>0</v>
      </c>
      <c r="G279" s="8">
        <f t="shared" si="12"/>
        <v>254</v>
      </c>
      <c r="H279" s="8"/>
      <c r="I279" s="8">
        <f>SUM(I260:I277)</f>
        <v>457</v>
      </c>
      <c r="J279" s="35">
        <f>SUM(J260:J277)</f>
        <v>84</v>
      </c>
      <c r="K279" s="10"/>
    </row>
    <row r="280" spans="1:11" ht="23.4">
      <c r="A280" s="14"/>
      <c r="B280" s="15"/>
      <c r="C280" s="15"/>
      <c r="D280" s="15"/>
      <c r="E280" s="15"/>
      <c r="F280" s="15"/>
      <c r="G280" s="15"/>
      <c r="H280" s="15"/>
      <c r="I280" s="15"/>
    </row>
    <row r="281" spans="1:11" ht="23.4">
      <c r="A281" s="1378" t="s">
        <v>371</v>
      </c>
      <c r="B281" s="1378"/>
      <c r="C281" s="1378"/>
      <c r="D281" s="1378"/>
      <c r="E281" s="1378"/>
      <c r="F281" s="1378"/>
      <c r="G281" s="1378"/>
      <c r="H281" s="1378"/>
      <c r="I281" s="1378"/>
      <c r="J281" s="460"/>
      <c r="K281" s="460"/>
    </row>
    <row r="282" spans="1:11" ht="23.4">
      <c r="A282" s="1379" t="s">
        <v>201</v>
      </c>
      <c r="B282" s="1379"/>
      <c r="C282" s="1379"/>
      <c r="D282" s="1379"/>
      <c r="E282" s="1379"/>
      <c r="F282" s="1379"/>
      <c r="G282" s="1379"/>
      <c r="H282" s="1379"/>
      <c r="I282" s="1379"/>
      <c r="J282" s="460"/>
      <c r="K282" s="460"/>
    </row>
    <row r="283" spans="1:11" ht="23.4">
      <c r="A283" s="1379" t="s">
        <v>115</v>
      </c>
      <c r="B283" s="1379"/>
      <c r="C283" s="1379"/>
      <c r="D283" s="1379"/>
      <c r="E283" s="1379"/>
      <c r="F283" s="1379"/>
      <c r="G283" s="1379"/>
      <c r="H283" s="1379"/>
      <c r="I283" s="1379"/>
      <c r="J283" s="460"/>
      <c r="K283" s="460"/>
    </row>
    <row r="284" spans="1:11" ht="23.4">
      <c r="A284" s="1380" t="s">
        <v>201</v>
      </c>
      <c r="B284" s="199"/>
      <c r="C284" s="1383" t="s">
        <v>50</v>
      </c>
      <c r="D284" s="1384"/>
      <c r="E284" s="1384"/>
      <c r="F284" s="1384"/>
      <c r="G284" s="1384"/>
      <c r="H284" s="1385"/>
      <c r="I284" s="199"/>
      <c r="J284" s="201"/>
      <c r="K284" s="201"/>
    </row>
    <row r="285" spans="1:11" ht="23.4">
      <c r="A285" s="1381"/>
      <c r="B285" s="202" t="s">
        <v>2</v>
      </c>
      <c r="C285" s="203" t="s">
        <v>5</v>
      </c>
      <c r="D285" s="204" t="s">
        <v>6</v>
      </c>
      <c r="E285" s="204" t="s">
        <v>7</v>
      </c>
      <c r="F285" s="204" t="s">
        <v>8</v>
      </c>
      <c r="G285" s="204" t="s">
        <v>9</v>
      </c>
      <c r="H285" s="204" t="s">
        <v>10</v>
      </c>
      <c r="I285" s="205" t="s">
        <v>11</v>
      </c>
      <c r="J285" s="461" t="s">
        <v>202</v>
      </c>
      <c r="K285" s="207" t="s">
        <v>204</v>
      </c>
    </row>
    <row r="286" spans="1:11" ht="23.4">
      <c r="A286" s="1381"/>
      <c r="B286" s="202" t="s">
        <v>4</v>
      </c>
      <c r="C286" s="202" t="s">
        <v>13</v>
      </c>
      <c r="D286" s="205" t="s">
        <v>51</v>
      </c>
      <c r="E286" s="205" t="s">
        <v>15</v>
      </c>
      <c r="F286" s="205" t="s">
        <v>16</v>
      </c>
      <c r="G286" s="205" t="s">
        <v>17</v>
      </c>
      <c r="H286" s="205" t="s">
        <v>18</v>
      </c>
      <c r="I286" s="205" t="s">
        <v>19</v>
      </c>
      <c r="J286" s="206" t="s">
        <v>203</v>
      </c>
      <c r="K286" s="208"/>
    </row>
    <row r="287" spans="1:11" ht="23.4">
      <c r="A287" s="1382"/>
      <c r="B287" s="209" t="s">
        <v>12</v>
      </c>
      <c r="C287" s="209" t="s">
        <v>12</v>
      </c>
      <c r="D287" s="159" t="s">
        <v>12</v>
      </c>
      <c r="E287" s="159" t="s">
        <v>12</v>
      </c>
      <c r="F287" s="159" t="s">
        <v>12</v>
      </c>
      <c r="G287" s="159" t="s">
        <v>12</v>
      </c>
      <c r="H287" s="159" t="s">
        <v>20</v>
      </c>
      <c r="I287" s="159" t="s">
        <v>12</v>
      </c>
      <c r="J287" s="210"/>
      <c r="K287" s="208"/>
    </row>
    <row r="288" spans="1:11" ht="23.4">
      <c r="A288" s="211" t="s">
        <v>52</v>
      </c>
      <c r="B288" s="209">
        <f t="shared" ref="B288:K288" si="13">+B8</f>
        <v>10</v>
      </c>
      <c r="C288" s="209">
        <f t="shared" si="13"/>
        <v>0</v>
      </c>
      <c r="D288" s="209">
        <f t="shared" si="13"/>
        <v>0</v>
      </c>
      <c r="E288" s="209">
        <f t="shared" si="13"/>
        <v>0</v>
      </c>
      <c r="F288" s="209">
        <f t="shared" si="13"/>
        <v>0</v>
      </c>
      <c r="G288" s="209">
        <f t="shared" si="13"/>
        <v>10</v>
      </c>
      <c r="H288" s="209">
        <f t="shared" si="13"/>
        <v>645</v>
      </c>
      <c r="I288" s="209">
        <f t="shared" si="13"/>
        <v>0</v>
      </c>
      <c r="J288" s="209">
        <f t="shared" si="13"/>
        <v>81</v>
      </c>
      <c r="K288" s="462">
        <f t="shared" si="13"/>
        <v>6450</v>
      </c>
    </row>
    <row r="289" spans="1:11" ht="23.4">
      <c r="A289" s="211" t="s">
        <v>53</v>
      </c>
      <c r="B289" s="209">
        <f t="shared" ref="B289:K289" si="14">+B35</f>
        <v>0</v>
      </c>
      <c r="C289" s="209">
        <f t="shared" si="14"/>
        <v>0</v>
      </c>
      <c r="D289" s="209">
        <f t="shared" si="14"/>
        <v>0</v>
      </c>
      <c r="E289" s="209">
        <f t="shared" si="14"/>
        <v>0</v>
      </c>
      <c r="F289" s="209">
        <f t="shared" si="14"/>
        <v>0</v>
      </c>
      <c r="G289" s="209">
        <f t="shared" si="14"/>
        <v>0</v>
      </c>
      <c r="H289" s="209">
        <f t="shared" si="14"/>
        <v>645</v>
      </c>
      <c r="I289" s="209">
        <f t="shared" si="14"/>
        <v>0</v>
      </c>
      <c r="J289" s="209">
        <f t="shared" si="14"/>
        <v>77</v>
      </c>
      <c r="K289" s="159">
        <f t="shared" si="14"/>
        <v>0</v>
      </c>
    </row>
    <row r="290" spans="1:11" ht="23.4">
      <c r="A290" s="211" t="s">
        <v>54</v>
      </c>
      <c r="B290" s="209">
        <f t="shared" ref="B290:K290" si="15">+B63</f>
        <v>0</v>
      </c>
      <c r="C290" s="209">
        <f t="shared" si="15"/>
        <v>0</v>
      </c>
      <c r="D290" s="209">
        <f t="shared" si="15"/>
        <v>0</v>
      </c>
      <c r="E290" s="209">
        <f t="shared" si="15"/>
        <v>0</v>
      </c>
      <c r="F290" s="209">
        <f t="shared" si="15"/>
        <v>0</v>
      </c>
      <c r="G290" s="209">
        <f t="shared" si="15"/>
        <v>0</v>
      </c>
      <c r="H290" s="209">
        <f t="shared" si="15"/>
        <v>645</v>
      </c>
      <c r="I290" s="209">
        <f t="shared" si="15"/>
        <v>0</v>
      </c>
      <c r="J290" s="209">
        <f t="shared" si="15"/>
        <v>43</v>
      </c>
      <c r="K290" s="159">
        <f t="shared" si="15"/>
        <v>0</v>
      </c>
    </row>
    <row r="291" spans="1:11" ht="23.4">
      <c r="A291" s="211" t="s">
        <v>55</v>
      </c>
      <c r="B291" s="209">
        <f t="shared" ref="B291:K291" si="16">+B91</f>
        <v>0</v>
      </c>
      <c r="C291" s="209">
        <f t="shared" si="16"/>
        <v>0</v>
      </c>
      <c r="D291" s="209">
        <f t="shared" si="16"/>
        <v>0</v>
      </c>
      <c r="E291" s="209">
        <f t="shared" si="16"/>
        <v>0</v>
      </c>
      <c r="F291" s="209">
        <f t="shared" si="16"/>
        <v>0</v>
      </c>
      <c r="G291" s="209">
        <f t="shared" si="16"/>
        <v>0</v>
      </c>
      <c r="H291" s="209">
        <f t="shared" si="16"/>
        <v>645</v>
      </c>
      <c r="I291" s="209">
        <f t="shared" si="16"/>
        <v>0</v>
      </c>
      <c r="J291" s="209">
        <f t="shared" si="16"/>
        <v>13</v>
      </c>
      <c r="K291" s="209">
        <f t="shared" si="16"/>
        <v>0</v>
      </c>
    </row>
    <row r="292" spans="1:11" ht="23.4">
      <c r="A292" s="211" t="s">
        <v>56</v>
      </c>
      <c r="B292" s="209">
        <f t="shared" ref="B292:K292" si="17">+B118</f>
        <v>0</v>
      </c>
      <c r="C292" s="209">
        <f t="shared" si="17"/>
        <v>0</v>
      </c>
      <c r="D292" s="209">
        <f t="shared" si="17"/>
        <v>0</v>
      </c>
      <c r="E292" s="209">
        <f t="shared" si="17"/>
        <v>0</v>
      </c>
      <c r="F292" s="209">
        <f t="shared" si="17"/>
        <v>0</v>
      </c>
      <c r="G292" s="209">
        <f t="shared" si="17"/>
        <v>0</v>
      </c>
      <c r="H292" s="209">
        <f t="shared" si="17"/>
        <v>645</v>
      </c>
      <c r="I292" s="209">
        <f t="shared" si="17"/>
        <v>0</v>
      </c>
      <c r="J292" s="209">
        <f t="shared" si="17"/>
        <v>33</v>
      </c>
      <c r="K292" s="159">
        <f t="shared" si="17"/>
        <v>0</v>
      </c>
    </row>
    <row r="293" spans="1:11" ht="23.4">
      <c r="A293" s="211" t="s">
        <v>57</v>
      </c>
      <c r="B293" s="209">
        <f t="shared" ref="B293:K293" si="18">+B146</f>
        <v>0</v>
      </c>
      <c r="C293" s="209">
        <f t="shared" si="18"/>
        <v>0</v>
      </c>
      <c r="D293" s="209">
        <f t="shared" si="18"/>
        <v>0</v>
      </c>
      <c r="E293" s="209">
        <f t="shared" si="18"/>
        <v>0</v>
      </c>
      <c r="F293" s="209">
        <f t="shared" si="18"/>
        <v>0</v>
      </c>
      <c r="G293" s="209">
        <f t="shared" si="18"/>
        <v>0</v>
      </c>
      <c r="H293" s="209">
        <f t="shared" si="18"/>
        <v>645</v>
      </c>
      <c r="I293" s="209">
        <f t="shared" si="18"/>
        <v>0</v>
      </c>
      <c r="J293" s="209">
        <f t="shared" si="18"/>
        <v>81</v>
      </c>
      <c r="K293" s="159">
        <f t="shared" si="18"/>
        <v>0</v>
      </c>
    </row>
    <row r="294" spans="1:11" ht="23.4">
      <c r="A294" s="211" t="s">
        <v>58</v>
      </c>
      <c r="B294" s="209">
        <f>+B176</f>
        <v>3</v>
      </c>
      <c r="C294" s="209">
        <f t="shared" ref="C294:I294" si="19">+C176</f>
        <v>0</v>
      </c>
      <c r="D294" s="209">
        <f t="shared" si="19"/>
        <v>0</v>
      </c>
      <c r="E294" s="209">
        <f t="shared" si="19"/>
        <v>0</v>
      </c>
      <c r="F294" s="209">
        <f t="shared" si="19"/>
        <v>0</v>
      </c>
      <c r="G294" s="209">
        <f t="shared" si="19"/>
        <v>3</v>
      </c>
      <c r="H294" s="209">
        <f t="shared" si="19"/>
        <v>645</v>
      </c>
      <c r="I294" s="209">
        <f t="shared" si="19"/>
        <v>0</v>
      </c>
      <c r="J294" s="209">
        <f>+J176</f>
        <v>121</v>
      </c>
      <c r="K294" s="159">
        <f>+H294*G294</f>
        <v>1935</v>
      </c>
    </row>
    <row r="295" spans="1:11" ht="23.4">
      <c r="A295" s="211" t="s">
        <v>59</v>
      </c>
      <c r="B295" s="463">
        <f>+B206</f>
        <v>0</v>
      </c>
      <c r="C295" s="463">
        <f t="shared" ref="C295:K295" si="20">+C206</f>
        <v>0</v>
      </c>
      <c r="D295" s="463">
        <f t="shared" si="20"/>
        <v>0</v>
      </c>
      <c r="E295" s="463">
        <f t="shared" si="20"/>
        <v>0</v>
      </c>
      <c r="F295" s="463">
        <f t="shared" si="20"/>
        <v>0</v>
      </c>
      <c r="G295" s="463">
        <f t="shared" si="20"/>
        <v>0</v>
      </c>
      <c r="H295" s="463">
        <f t="shared" si="20"/>
        <v>645</v>
      </c>
      <c r="I295" s="463">
        <f t="shared" si="20"/>
        <v>0</v>
      </c>
      <c r="J295" s="463">
        <f t="shared" si="20"/>
        <v>27</v>
      </c>
      <c r="K295" s="463">
        <f t="shared" si="20"/>
        <v>0</v>
      </c>
    </row>
    <row r="296" spans="1:11" ht="23.4">
      <c r="A296" s="211" t="s">
        <v>60</v>
      </c>
      <c r="B296" s="199">
        <f>+B233</f>
        <v>0</v>
      </c>
      <c r="C296" s="199">
        <f t="shared" ref="C296:I296" si="21">+C233</f>
        <v>0</v>
      </c>
      <c r="D296" s="199">
        <f t="shared" si="21"/>
        <v>0</v>
      </c>
      <c r="E296" s="199">
        <f t="shared" si="21"/>
        <v>0</v>
      </c>
      <c r="F296" s="199">
        <f t="shared" si="21"/>
        <v>0</v>
      </c>
      <c r="G296" s="199">
        <f t="shared" si="21"/>
        <v>0</v>
      </c>
      <c r="H296" s="199">
        <f t="shared" si="21"/>
        <v>645</v>
      </c>
      <c r="I296" s="199">
        <f t="shared" si="21"/>
        <v>0</v>
      </c>
      <c r="J296" s="199">
        <f>+J233</f>
        <v>7</v>
      </c>
      <c r="K296" s="199">
        <f>+K233</f>
        <v>0</v>
      </c>
    </row>
    <row r="297" spans="1:11" ht="23.4">
      <c r="A297" s="211" t="s">
        <v>116</v>
      </c>
      <c r="B297" s="199">
        <f>+B260</f>
        <v>0</v>
      </c>
      <c r="C297" s="199">
        <f t="shared" ref="C297:I297" si="22">+C260</f>
        <v>0</v>
      </c>
      <c r="D297" s="199">
        <f t="shared" si="22"/>
        <v>0</v>
      </c>
      <c r="E297" s="199">
        <f t="shared" si="22"/>
        <v>0</v>
      </c>
      <c r="F297" s="199">
        <f t="shared" si="22"/>
        <v>0</v>
      </c>
      <c r="G297" s="199">
        <f t="shared" si="22"/>
        <v>0</v>
      </c>
      <c r="H297" s="199">
        <f t="shared" si="22"/>
        <v>645</v>
      </c>
      <c r="I297" s="199">
        <f t="shared" si="22"/>
        <v>0</v>
      </c>
      <c r="J297" s="199">
        <f>+J260</f>
        <v>1</v>
      </c>
      <c r="K297" s="199">
        <f>+K260</f>
        <v>0</v>
      </c>
    </row>
    <row r="298" spans="1:11" ht="27" thickBot="1">
      <c r="A298" s="212" t="s">
        <v>32</v>
      </c>
      <c r="B298" s="213">
        <f t="shared" ref="B298:G298" si="23">SUM(B288:B297)</f>
        <v>13</v>
      </c>
      <c r="C298" s="213">
        <f t="shared" si="23"/>
        <v>0</v>
      </c>
      <c r="D298" s="213">
        <f t="shared" si="23"/>
        <v>0</v>
      </c>
      <c r="E298" s="213">
        <f t="shared" si="23"/>
        <v>0</v>
      </c>
      <c r="F298" s="213">
        <f>+F288+F289+F290+F291+F292+F293+F294+F295+F296+F297</f>
        <v>0</v>
      </c>
      <c r="G298" s="213">
        <f t="shared" si="23"/>
        <v>13</v>
      </c>
      <c r="H298" s="495">
        <f>+K298/G298</f>
        <v>645</v>
      </c>
      <c r="I298" s="464">
        <f>SUM(I288:I297)</f>
        <v>0</v>
      </c>
      <c r="J298" s="214">
        <f>SUM(J288:J297)</f>
        <v>484</v>
      </c>
      <c r="K298" s="496">
        <f>SUM(K288:K297)</f>
        <v>8385</v>
      </c>
    </row>
    <row r="299" spans="1:11" ht="26.4">
      <c r="A299" s="40"/>
      <c r="B299" s="42"/>
      <c r="C299" s="42"/>
      <c r="D299" s="42"/>
      <c r="E299" s="42"/>
      <c r="F299" s="42"/>
      <c r="G299" s="42"/>
      <c r="H299" s="42"/>
      <c r="I299" s="42"/>
    </row>
    <row r="300" spans="1:11" ht="26.4">
      <c r="A300" s="40"/>
      <c r="B300" s="42"/>
      <c r="C300" s="42"/>
      <c r="D300" s="42"/>
      <c r="E300" s="42"/>
      <c r="F300" s="42"/>
      <c r="G300" s="42"/>
      <c r="H300" s="42"/>
      <c r="I300" s="42"/>
    </row>
    <row r="301" spans="1:11" ht="26.4">
      <c r="A301" s="40"/>
      <c r="B301" s="42"/>
      <c r="C301" s="42"/>
      <c r="D301" s="42"/>
      <c r="E301" s="42"/>
      <c r="F301" s="42"/>
      <c r="G301" s="42"/>
      <c r="H301" s="42"/>
      <c r="I301" s="42"/>
    </row>
    <row r="302" spans="1:11" ht="26.4">
      <c r="A302" s="40"/>
      <c r="B302" s="42"/>
      <c r="C302" s="42"/>
      <c r="D302" s="42"/>
      <c r="E302" s="42"/>
      <c r="F302" s="42"/>
      <c r="G302" s="42"/>
      <c r="H302" s="42"/>
      <c r="I302" s="42"/>
    </row>
    <row r="303" spans="1:11" ht="26.4">
      <c r="A303" s="40"/>
      <c r="B303" s="42"/>
      <c r="C303" s="42"/>
      <c r="D303" s="42"/>
      <c r="E303" s="42"/>
      <c r="F303" s="42"/>
      <c r="G303" s="42"/>
      <c r="H303" s="42"/>
      <c r="I303" s="42"/>
    </row>
    <row r="304" spans="1:11" ht="23.4">
      <c r="A304" s="1326" t="s">
        <v>371</v>
      </c>
      <c r="B304" s="1326"/>
      <c r="C304" s="1326"/>
      <c r="D304" s="1326"/>
      <c r="E304" s="1326"/>
      <c r="F304" s="1326"/>
      <c r="G304" s="1326"/>
      <c r="H304" s="1326"/>
      <c r="I304" s="1326"/>
      <c r="J304" s="69"/>
      <c r="K304" s="69"/>
    </row>
    <row r="305" spans="1:11" ht="23.4">
      <c r="A305" s="1325" t="s">
        <v>69</v>
      </c>
      <c r="B305" s="1325"/>
      <c r="C305" s="1325"/>
      <c r="D305" s="1325"/>
      <c r="E305" s="1325"/>
      <c r="F305" s="1325"/>
      <c r="G305" s="1325"/>
      <c r="H305" s="1325"/>
      <c r="I305" s="1325"/>
      <c r="J305" s="69"/>
      <c r="K305" s="69"/>
    </row>
    <row r="306" spans="1:11" ht="23.4">
      <c r="A306" s="1325" t="s">
        <v>115</v>
      </c>
      <c r="B306" s="1325"/>
      <c r="C306" s="1325"/>
      <c r="D306" s="1325"/>
      <c r="E306" s="1325"/>
      <c r="F306" s="1325"/>
      <c r="G306" s="1325"/>
      <c r="H306" s="1325"/>
      <c r="I306" s="1325"/>
      <c r="J306" s="69"/>
      <c r="K306" s="69"/>
    </row>
    <row r="307" spans="1:11" ht="23.25" customHeight="1">
      <c r="A307" s="1375" t="s">
        <v>69</v>
      </c>
      <c r="B307" s="22"/>
      <c r="C307" s="1330" t="s">
        <v>50</v>
      </c>
      <c r="D307" s="1331"/>
      <c r="E307" s="1331"/>
      <c r="F307" s="1331"/>
      <c r="G307" s="1331"/>
      <c r="H307" s="1332"/>
      <c r="I307" s="22"/>
      <c r="J307" s="68"/>
      <c r="K307" s="68"/>
    </row>
    <row r="308" spans="1:11" ht="23.25" customHeight="1">
      <c r="A308" s="1376"/>
      <c r="B308" s="23" t="s">
        <v>2</v>
      </c>
      <c r="C308" s="24" t="s">
        <v>5</v>
      </c>
      <c r="D308" s="25" t="s">
        <v>6</v>
      </c>
      <c r="E308" s="25" t="s">
        <v>7</v>
      </c>
      <c r="F308" s="25" t="s">
        <v>8</v>
      </c>
      <c r="G308" s="25" t="s">
        <v>9</v>
      </c>
      <c r="H308" s="25" t="s">
        <v>10</v>
      </c>
      <c r="I308" s="26" t="s">
        <v>11</v>
      </c>
      <c r="J308" s="74" t="s">
        <v>202</v>
      </c>
      <c r="K308" s="70" t="s">
        <v>204</v>
      </c>
    </row>
    <row r="309" spans="1:11" ht="23.25" customHeight="1">
      <c r="A309" s="1376"/>
      <c r="B309" s="23" t="s">
        <v>4</v>
      </c>
      <c r="C309" s="23" t="s">
        <v>13</v>
      </c>
      <c r="D309" s="26" t="s">
        <v>51</v>
      </c>
      <c r="E309" s="26" t="s">
        <v>15</v>
      </c>
      <c r="F309" s="26" t="s">
        <v>16</v>
      </c>
      <c r="G309" s="26" t="s">
        <v>17</v>
      </c>
      <c r="H309" s="26" t="s">
        <v>18</v>
      </c>
      <c r="I309" s="26" t="s">
        <v>19</v>
      </c>
      <c r="J309" s="71" t="s">
        <v>203</v>
      </c>
      <c r="K309" s="77"/>
    </row>
    <row r="310" spans="1:11" ht="23.25" customHeight="1">
      <c r="A310" s="1377"/>
      <c r="B310" s="27" t="s">
        <v>12</v>
      </c>
      <c r="C310" s="27" t="s">
        <v>12</v>
      </c>
      <c r="D310" s="28" t="s">
        <v>12</v>
      </c>
      <c r="E310" s="28" t="s">
        <v>12</v>
      </c>
      <c r="F310" s="28" t="s">
        <v>12</v>
      </c>
      <c r="G310" s="28" t="s">
        <v>12</v>
      </c>
      <c r="H310" s="28" t="s">
        <v>20</v>
      </c>
      <c r="I310" s="28" t="s">
        <v>12</v>
      </c>
      <c r="J310" s="72"/>
      <c r="K310" s="77"/>
    </row>
    <row r="311" spans="1:11" ht="23.4">
      <c r="A311" s="59" t="s">
        <v>52</v>
      </c>
      <c r="B311" s="27">
        <f t="shared" ref="B311:K311" si="24">+B11</f>
        <v>736</v>
      </c>
      <c r="C311" s="27">
        <f t="shared" si="24"/>
        <v>465</v>
      </c>
      <c r="D311" s="27">
        <f t="shared" si="24"/>
        <v>0</v>
      </c>
      <c r="E311" s="27">
        <f t="shared" si="24"/>
        <v>0</v>
      </c>
      <c r="F311" s="27">
        <f t="shared" si="24"/>
        <v>0</v>
      </c>
      <c r="G311" s="27">
        <f t="shared" si="24"/>
        <v>0</v>
      </c>
      <c r="H311" s="27">
        <f t="shared" si="24"/>
        <v>614</v>
      </c>
      <c r="I311" s="27">
        <f t="shared" si="24"/>
        <v>1201</v>
      </c>
      <c r="J311" s="27">
        <f t="shared" si="24"/>
        <v>53</v>
      </c>
      <c r="K311" s="38">
        <f t="shared" si="24"/>
        <v>0</v>
      </c>
    </row>
    <row r="312" spans="1:11" ht="23.4">
      <c r="A312" s="59" t="s">
        <v>53</v>
      </c>
      <c r="B312" s="27">
        <f t="shared" ref="B312:K312" si="25">+B38</f>
        <v>371</v>
      </c>
      <c r="C312" s="27">
        <f t="shared" si="25"/>
        <v>54</v>
      </c>
      <c r="D312" s="27">
        <f t="shared" si="25"/>
        <v>0</v>
      </c>
      <c r="E312" s="27">
        <f t="shared" si="25"/>
        <v>0</v>
      </c>
      <c r="F312" s="27">
        <f t="shared" si="25"/>
        <v>0</v>
      </c>
      <c r="G312" s="27">
        <f t="shared" si="25"/>
        <v>0</v>
      </c>
      <c r="H312" s="27">
        <f t="shared" si="25"/>
        <v>0</v>
      </c>
      <c r="I312" s="27">
        <f t="shared" si="25"/>
        <v>425</v>
      </c>
      <c r="J312" s="27">
        <f t="shared" si="25"/>
        <v>18</v>
      </c>
      <c r="K312" s="38">
        <f t="shared" si="25"/>
        <v>0</v>
      </c>
    </row>
    <row r="313" spans="1:11" ht="23.4">
      <c r="A313" s="59" t="s">
        <v>54</v>
      </c>
      <c r="B313" s="62">
        <f t="shared" ref="B313:K313" si="26">+B66</f>
        <v>466</v>
      </c>
      <c r="C313" s="62">
        <f t="shared" si="26"/>
        <v>42</v>
      </c>
      <c r="D313" s="105">
        <f t="shared" si="26"/>
        <v>0</v>
      </c>
      <c r="E313" s="105">
        <f t="shared" si="26"/>
        <v>0</v>
      </c>
      <c r="F313" s="105">
        <f t="shared" si="26"/>
        <v>0</v>
      </c>
      <c r="G313" s="62">
        <f t="shared" si="26"/>
        <v>0</v>
      </c>
      <c r="H313" s="62">
        <f t="shared" si="26"/>
        <v>0</v>
      </c>
      <c r="I313" s="62">
        <f t="shared" si="26"/>
        <v>508</v>
      </c>
      <c r="J313" s="62">
        <f t="shared" si="26"/>
        <v>14</v>
      </c>
      <c r="K313" s="38">
        <f t="shared" si="26"/>
        <v>0</v>
      </c>
    </row>
    <row r="314" spans="1:11" ht="23.4">
      <c r="A314" s="59" t="s">
        <v>55</v>
      </c>
      <c r="B314" s="27">
        <f t="shared" ref="B314:K314" si="27">+B94</f>
        <v>116</v>
      </c>
      <c r="C314" s="27">
        <f t="shared" si="27"/>
        <v>11</v>
      </c>
      <c r="D314" s="27">
        <f t="shared" si="27"/>
        <v>0</v>
      </c>
      <c r="E314" s="27">
        <f t="shared" si="27"/>
        <v>0</v>
      </c>
      <c r="F314" s="27">
        <f t="shared" si="27"/>
        <v>0</v>
      </c>
      <c r="G314" s="27">
        <f t="shared" si="27"/>
        <v>0</v>
      </c>
      <c r="H314" s="27">
        <f t="shared" si="27"/>
        <v>0</v>
      </c>
      <c r="I314" s="27">
        <f t="shared" si="27"/>
        <v>127</v>
      </c>
      <c r="J314" s="27">
        <f t="shared" si="27"/>
        <v>9</v>
      </c>
      <c r="K314" s="38">
        <f t="shared" si="27"/>
        <v>0</v>
      </c>
    </row>
    <row r="315" spans="1:11" ht="23.4">
      <c r="A315" s="59" t="s">
        <v>56</v>
      </c>
      <c r="B315" s="27">
        <f t="shared" ref="B315:K315" si="28">+B121</f>
        <v>434</v>
      </c>
      <c r="C315" s="27">
        <f t="shared" si="28"/>
        <v>60</v>
      </c>
      <c r="D315" s="27">
        <f t="shared" si="28"/>
        <v>0</v>
      </c>
      <c r="E315" s="27">
        <f t="shared" si="28"/>
        <v>0</v>
      </c>
      <c r="F315" s="27">
        <f t="shared" si="28"/>
        <v>0</v>
      </c>
      <c r="G315" s="27">
        <f t="shared" si="28"/>
        <v>0</v>
      </c>
      <c r="H315" s="27">
        <f t="shared" si="28"/>
        <v>0</v>
      </c>
      <c r="I315" s="27">
        <f t="shared" si="28"/>
        <v>494</v>
      </c>
      <c r="J315" s="27">
        <f t="shared" si="28"/>
        <v>66</v>
      </c>
      <c r="K315" s="38">
        <f t="shared" si="28"/>
        <v>0</v>
      </c>
    </row>
    <row r="316" spans="1:11" ht="23.4">
      <c r="A316" s="59" t="s">
        <v>57</v>
      </c>
      <c r="B316" s="27">
        <f t="shared" ref="B316:K316" si="29">+B147</f>
        <v>1163</v>
      </c>
      <c r="C316" s="27">
        <f t="shared" si="29"/>
        <v>89</v>
      </c>
      <c r="D316" s="103">
        <f t="shared" si="29"/>
        <v>0</v>
      </c>
      <c r="E316" s="103">
        <f t="shared" si="29"/>
        <v>0</v>
      </c>
      <c r="F316" s="103">
        <f t="shared" si="29"/>
        <v>0</v>
      </c>
      <c r="G316" s="27">
        <f t="shared" si="29"/>
        <v>0</v>
      </c>
      <c r="H316" s="27">
        <f t="shared" si="29"/>
        <v>0</v>
      </c>
      <c r="I316" s="27">
        <f t="shared" si="29"/>
        <v>1252</v>
      </c>
      <c r="J316" s="27">
        <f t="shared" si="29"/>
        <v>158</v>
      </c>
      <c r="K316" s="38">
        <f t="shared" si="29"/>
        <v>0</v>
      </c>
    </row>
    <row r="317" spans="1:11" ht="23.4">
      <c r="A317" s="59" t="s">
        <v>58</v>
      </c>
      <c r="B317" s="27">
        <f t="shared" ref="B317:K317" si="30">+B179</f>
        <v>566</v>
      </c>
      <c r="C317" s="27">
        <f t="shared" si="30"/>
        <v>25</v>
      </c>
      <c r="D317" s="27">
        <f t="shared" si="30"/>
        <v>0</v>
      </c>
      <c r="E317" s="27">
        <f t="shared" si="30"/>
        <v>0</v>
      </c>
      <c r="F317" s="27">
        <f t="shared" si="30"/>
        <v>0</v>
      </c>
      <c r="G317" s="27">
        <f t="shared" si="30"/>
        <v>0</v>
      </c>
      <c r="H317" s="27">
        <f t="shared" si="30"/>
        <v>0</v>
      </c>
      <c r="I317" s="27">
        <f t="shared" si="30"/>
        <v>591</v>
      </c>
      <c r="J317" s="27">
        <f t="shared" si="30"/>
        <v>74</v>
      </c>
      <c r="K317" s="38">
        <f t="shared" si="30"/>
        <v>0</v>
      </c>
    </row>
    <row r="318" spans="1:11" ht="23.4">
      <c r="A318" s="59" t="s">
        <v>59</v>
      </c>
      <c r="B318" s="20">
        <f t="shared" ref="B318:K318" si="31">+B209</f>
        <v>262</v>
      </c>
      <c r="C318" s="20">
        <f t="shared" si="31"/>
        <v>20</v>
      </c>
      <c r="D318" s="20">
        <f t="shared" si="31"/>
        <v>0</v>
      </c>
      <c r="E318" s="20">
        <f t="shared" si="31"/>
        <v>0</v>
      </c>
      <c r="F318" s="20">
        <f t="shared" si="31"/>
        <v>0</v>
      </c>
      <c r="G318" s="20">
        <f t="shared" si="31"/>
        <v>0</v>
      </c>
      <c r="H318" s="20">
        <f t="shared" si="31"/>
        <v>0</v>
      </c>
      <c r="I318" s="20">
        <f t="shared" si="31"/>
        <v>282</v>
      </c>
      <c r="J318" s="20">
        <f t="shared" si="31"/>
        <v>17</v>
      </c>
      <c r="K318" s="20">
        <f t="shared" si="31"/>
        <v>0</v>
      </c>
    </row>
    <row r="319" spans="1:11" ht="23.4">
      <c r="A319" s="59" t="s">
        <v>60</v>
      </c>
      <c r="B319" s="22">
        <f t="shared" ref="B319:K319" si="32">+B236</f>
        <v>146</v>
      </c>
      <c r="C319" s="22">
        <f t="shared" si="32"/>
        <v>47</v>
      </c>
      <c r="D319" s="22">
        <f t="shared" si="32"/>
        <v>0</v>
      </c>
      <c r="E319" s="22">
        <f t="shared" si="32"/>
        <v>0</v>
      </c>
      <c r="F319" s="22">
        <f t="shared" si="32"/>
        <v>0</v>
      </c>
      <c r="G319" s="22">
        <f t="shared" si="32"/>
        <v>0</v>
      </c>
      <c r="H319" s="22">
        <f t="shared" si="32"/>
        <v>0</v>
      </c>
      <c r="I319" s="22">
        <f t="shared" si="32"/>
        <v>193</v>
      </c>
      <c r="J319" s="22">
        <f t="shared" si="32"/>
        <v>18</v>
      </c>
      <c r="K319" s="22">
        <f t="shared" si="32"/>
        <v>0</v>
      </c>
    </row>
    <row r="320" spans="1:11" ht="23.4">
      <c r="A320" s="59" t="s">
        <v>116</v>
      </c>
      <c r="B320" s="22">
        <f t="shared" ref="B320:K320" si="33">+B263</f>
        <v>23</v>
      </c>
      <c r="C320" s="22">
        <f t="shared" si="33"/>
        <v>18</v>
      </c>
      <c r="D320" s="22">
        <f t="shared" si="33"/>
        <v>0</v>
      </c>
      <c r="E320" s="22">
        <f t="shared" si="33"/>
        <v>0</v>
      </c>
      <c r="F320" s="22">
        <f t="shared" si="33"/>
        <v>0</v>
      </c>
      <c r="G320" s="22">
        <f t="shared" si="33"/>
        <v>0</v>
      </c>
      <c r="H320" s="22">
        <f t="shared" si="33"/>
        <v>0</v>
      </c>
      <c r="I320" s="22">
        <f t="shared" si="33"/>
        <v>41</v>
      </c>
      <c r="J320" s="22">
        <f t="shared" si="33"/>
        <v>5</v>
      </c>
      <c r="K320" s="22">
        <f t="shared" si="33"/>
        <v>0</v>
      </c>
    </row>
    <row r="321" spans="1:11" ht="27" thickBot="1">
      <c r="A321" s="29" t="s">
        <v>32</v>
      </c>
      <c r="B321" s="213">
        <f t="shared" ref="B321:G321" si="34">SUM(B311:B320)</f>
        <v>4283</v>
      </c>
      <c r="C321" s="213">
        <f t="shared" si="34"/>
        <v>831</v>
      </c>
      <c r="D321" s="213">
        <f t="shared" si="34"/>
        <v>0</v>
      </c>
      <c r="E321" s="213">
        <f t="shared" si="34"/>
        <v>0</v>
      </c>
      <c r="F321" s="213">
        <f>+F311+F312+F313+F314+F315+F316+F317+F318+F319+F320</f>
        <v>0</v>
      </c>
      <c r="G321" s="213">
        <f t="shared" si="34"/>
        <v>0</v>
      </c>
      <c r="H321" s="495" t="e">
        <f>+K321/G321</f>
        <v>#DIV/0!</v>
      </c>
      <c r="I321" s="464">
        <f>SUM(I311:I320)</f>
        <v>5114</v>
      </c>
      <c r="J321" s="214">
        <f>SUM(J311:J320)</f>
        <v>432</v>
      </c>
      <c r="K321" s="496">
        <f>SUM(K311:K320)</f>
        <v>0</v>
      </c>
    </row>
    <row r="322" spans="1:11" ht="26.4">
      <c r="A322" s="40"/>
      <c r="B322" s="42"/>
      <c r="C322" s="42"/>
      <c r="D322" s="42"/>
      <c r="E322" s="42"/>
      <c r="F322" s="42"/>
      <c r="G322" s="42"/>
      <c r="H322" s="42"/>
      <c r="I322" s="42"/>
    </row>
    <row r="323" spans="1:11" ht="26.4">
      <c r="A323" s="40"/>
      <c r="B323" s="42"/>
      <c r="C323" s="42"/>
      <c r="D323" s="42"/>
      <c r="E323" s="42"/>
      <c r="F323" s="42"/>
      <c r="G323" s="42"/>
      <c r="H323" s="42"/>
      <c r="I323" s="42"/>
    </row>
    <row r="324" spans="1:11" ht="26.4">
      <c r="A324" s="40"/>
      <c r="B324" s="42"/>
      <c r="C324" s="42"/>
      <c r="D324" s="42"/>
      <c r="E324" s="42"/>
      <c r="F324" s="42"/>
      <c r="G324" s="42"/>
      <c r="H324" s="42"/>
      <c r="I324" s="42"/>
    </row>
    <row r="325" spans="1:11" ht="26.4">
      <c r="A325" s="40"/>
      <c r="B325" s="42"/>
      <c r="C325" s="42"/>
      <c r="D325" s="42"/>
      <c r="E325" s="42"/>
      <c r="F325" s="42"/>
      <c r="G325" s="42"/>
      <c r="H325" s="42"/>
      <c r="I325" s="42"/>
    </row>
    <row r="326" spans="1:11" ht="26.4">
      <c r="A326" s="40"/>
      <c r="B326" s="42"/>
      <c r="C326" s="42"/>
      <c r="D326" s="42"/>
      <c r="E326" s="42"/>
      <c r="F326" s="42"/>
      <c r="G326" s="42"/>
      <c r="H326" s="42"/>
      <c r="I326" s="42"/>
    </row>
    <row r="327" spans="1:11" ht="26.4">
      <c r="A327" s="40"/>
      <c r="B327" s="42"/>
      <c r="C327" s="42"/>
      <c r="D327" s="42"/>
      <c r="E327" s="42"/>
      <c r="F327" s="42"/>
      <c r="G327" s="42"/>
      <c r="H327" s="42"/>
      <c r="I327" s="42"/>
    </row>
    <row r="328" spans="1:11" ht="26.4">
      <c r="A328" s="40"/>
      <c r="B328" s="42"/>
      <c r="C328" s="42"/>
      <c r="D328" s="42"/>
      <c r="E328" s="42"/>
      <c r="F328" s="42"/>
      <c r="G328" s="42"/>
      <c r="H328" s="42"/>
      <c r="I328" s="42"/>
    </row>
    <row r="329" spans="1:11" ht="23.4">
      <c r="A329" s="1326" t="s">
        <v>371</v>
      </c>
      <c r="B329" s="1326"/>
      <c r="C329" s="1326"/>
      <c r="D329" s="1326"/>
      <c r="E329" s="1326"/>
      <c r="F329" s="1326"/>
      <c r="G329" s="1326"/>
      <c r="H329" s="1326"/>
      <c r="I329" s="1326"/>
      <c r="J329" s="69"/>
      <c r="K329" s="76"/>
    </row>
    <row r="330" spans="1:11" ht="23.4">
      <c r="A330" s="1325" t="s">
        <v>238</v>
      </c>
      <c r="B330" s="1325"/>
      <c r="C330" s="1325"/>
      <c r="D330" s="1325"/>
      <c r="E330" s="1325"/>
      <c r="F330" s="1325"/>
      <c r="G330" s="1325"/>
      <c r="H330" s="1325"/>
      <c r="I330" s="1325"/>
      <c r="J330" s="69"/>
      <c r="K330" s="69"/>
    </row>
    <row r="331" spans="1:11" ht="23.4">
      <c r="A331" s="1325" t="s">
        <v>115</v>
      </c>
      <c r="B331" s="1325"/>
      <c r="C331" s="1325"/>
      <c r="D331" s="1325"/>
      <c r="E331" s="1325"/>
      <c r="F331" s="1325"/>
      <c r="G331" s="1325"/>
      <c r="H331" s="1325"/>
      <c r="I331" s="1325"/>
      <c r="J331" s="69"/>
      <c r="K331" s="69"/>
    </row>
    <row r="332" spans="1:11" ht="23.4">
      <c r="A332" s="1372" t="s">
        <v>268</v>
      </c>
      <c r="B332" s="22"/>
      <c r="C332" s="1330" t="s">
        <v>50</v>
      </c>
      <c r="D332" s="1331"/>
      <c r="E332" s="1331"/>
      <c r="F332" s="1331"/>
      <c r="G332" s="1331"/>
      <c r="H332" s="1332"/>
      <c r="I332" s="22"/>
      <c r="J332" s="68"/>
      <c r="K332" s="68"/>
    </row>
    <row r="333" spans="1:11" ht="23.4">
      <c r="A333" s="1373"/>
      <c r="B333" s="23" t="s">
        <v>2</v>
      </c>
      <c r="C333" s="24" t="s">
        <v>5</v>
      </c>
      <c r="D333" s="25" t="s">
        <v>6</v>
      </c>
      <c r="E333" s="25" t="s">
        <v>7</v>
      </c>
      <c r="F333" s="25" t="s">
        <v>8</v>
      </c>
      <c r="G333" s="25" t="s">
        <v>9</v>
      </c>
      <c r="H333" s="25" t="s">
        <v>10</v>
      </c>
      <c r="I333" s="26" t="s">
        <v>11</v>
      </c>
      <c r="J333" s="74" t="s">
        <v>202</v>
      </c>
      <c r="K333" s="71" t="s">
        <v>204</v>
      </c>
    </row>
    <row r="334" spans="1:11" ht="23.4">
      <c r="A334" s="1373"/>
      <c r="B334" s="23" t="s">
        <v>4</v>
      </c>
      <c r="C334" s="23" t="s">
        <v>13</v>
      </c>
      <c r="D334" s="26" t="s">
        <v>51</v>
      </c>
      <c r="E334" s="26" t="s">
        <v>15</v>
      </c>
      <c r="F334" s="26" t="s">
        <v>16</v>
      </c>
      <c r="G334" s="26" t="s">
        <v>17</v>
      </c>
      <c r="H334" s="26" t="s">
        <v>18</v>
      </c>
      <c r="I334" s="26" t="s">
        <v>19</v>
      </c>
      <c r="J334" s="70" t="s">
        <v>203</v>
      </c>
      <c r="K334" s="77"/>
    </row>
    <row r="335" spans="1:11" ht="23.4">
      <c r="A335" s="1374"/>
      <c r="B335" s="27" t="s">
        <v>12</v>
      </c>
      <c r="C335" s="27" t="s">
        <v>12</v>
      </c>
      <c r="D335" s="28" t="s">
        <v>12</v>
      </c>
      <c r="E335" s="28" t="s">
        <v>12</v>
      </c>
      <c r="F335" s="28" t="s">
        <v>12</v>
      </c>
      <c r="G335" s="28" t="s">
        <v>12</v>
      </c>
      <c r="H335" s="28" t="s">
        <v>20</v>
      </c>
      <c r="I335" s="28" t="s">
        <v>12</v>
      </c>
      <c r="J335" s="71"/>
      <c r="K335" s="77"/>
    </row>
    <row r="336" spans="1:11" ht="23.4">
      <c r="A336" s="59" t="s">
        <v>52</v>
      </c>
      <c r="B336" s="27">
        <f>B14</f>
        <v>21</v>
      </c>
      <c r="C336" s="27">
        <f t="shared" ref="C336:K336" si="35">C14</f>
        <v>8</v>
      </c>
      <c r="D336" s="27">
        <f t="shared" si="35"/>
        <v>0</v>
      </c>
      <c r="E336" s="27">
        <f t="shared" si="35"/>
        <v>0</v>
      </c>
      <c r="F336" s="27">
        <f t="shared" si="35"/>
        <v>0</v>
      </c>
      <c r="G336" s="27">
        <f t="shared" si="35"/>
        <v>0</v>
      </c>
      <c r="H336" s="27">
        <f t="shared" si="35"/>
        <v>0</v>
      </c>
      <c r="I336" s="27">
        <f t="shared" si="35"/>
        <v>29</v>
      </c>
      <c r="J336" s="27">
        <f t="shared" si="35"/>
        <v>2</v>
      </c>
      <c r="K336" s="27">
        <f t="shared" si="35"/>
        <v>0</v>
      </c>
    </row>
    <row r="337" spans="1:11" ht="23.4">
      <c r="A337" s="59" t="s">
        <v>53</v>
      </c>
      <c r="B337" s="27">
        <f>ช่องคีย์!AF71</f>
        <v>9</v>
      </c>
      <c r="C337" s="27">
        <f>ช่องคีย์!AG71</f>
        <v>0</v>
      </c>
      <c r="D337" s="27">
        <f>ช่องคีย์!AH71</f>
        <v>0</v>
      </c>
      <c r="E337" s="27">
        <f>ช่องคีย์!AI71</f>
        <v>0</v>
      </c>
      <c r="F337" s="27">
        <f>ช่องคีย์!AJ71</f>
        <v>0</v>
      </c>
      <c r="G337" s="27">
        <f>ช่องคีย์!AK71</f>
        <v>0</v>
      </c>
      <c r="H337" s="27">
        <f>ช่องคีย์!AL71</f>
        <v>0</v>
      </c>
      <c r="I337" s="27">
        <f>ช่องคีย์!AM71</f>
        <v>9</v>
      </c>
      <c r="J337" s="27">
        <f>ช่องคีย์!AN71</f>
        <v>2</v>
      </c>
      <c r="K337" s="27">
        <f>ช่องคีย์!AO71</f>
        <v>2</v>
      </c>
    </row>
    <row r="338" spans="1:11" ht="23.4">
      <c r="A338" s="59" t="s">
        <v>54</v>
      </c>
      <c r="B338" s="27">
        <f>ช่องคีย์!AF72</f>
        <v>4</v>
      </c>
      <c r="C338" s="27">
        <f>ช่องคีย์!AG72</f>
        <v>2</v>
      </c>
      <c r="D338" s="27">
        <f>ช่องคีย์!AH72</f>
        <v>0</v>
      </c>
      <c r="E338" s="27">
        <f>ช่องคีย์!AI72</f>
        <v>0</v>
      </c>
      <c r="F338" s="27">
        <f>ช่องคีย์!AJ72</f>
        <v>0</v>
      </c>
      <c r="G338" s="27">
        <f>ช่องคีย์!AK72</f>
        <v>0</v>
      </c>
      <c r="H338" s="27">
        <f>ช่องคีย์!AL72</f>
        <v>0</v>
      </c>
      <c r="I338" s="27">
        <f>ช่องคีย์!AM72</f>
        <v>6</v>
      </c>
      <c r="J338" s="27">
        <f>ช่องคีย์!AN72</f>
        <v>2</v>
      </c>
      <c r="K338" s="27">
        <f>ช่องคีย์!AO72</f>
        <v>3</v>
      </c>
    </row>
    <row r="339" spans="1:11" ht="23.4">
      <c r="A339" s="59" t="s">
        <v>55</v>
      </c>
      <c r="B339" s="27">
        <f>ช่องคีย์!AF73</f>
        <v>0</v>
      </c>
      <c r="C339" s="27">
        <f>ช่องคีย์!AG73</f>
        <v>0</v>
      </c>
      <c r="D339" s="27">
        <f>ช่องคีย์!AH73</f>
        <v>0</v>
      </c>
      <c r="E339" s="27">
        <f>ช่องคีย์!AI73</f>
        <v>0</v>
      </c>
      <c r="F339" s="27">
        <f>ช่องคีย์!AJ73</f>
        <v>0</v>
      </c>
      <c r="G339" s="27">
        <f>ช่องคีย์!AK73</f>
        <v>0</v>
      </c>
      <c r="H339" s="27">
        <f>ช่องคีย์!AL73</f>
        <v>0</v>
      </c>
      <c r="I339" s="27">
        <f>ช่องคีย์!AM73</f>
        <v>0</v>
      </c>
      <c r="J339" s="27">
        <f>ช่องคีย์!AN73</f>
        <v>0</v>
      </c>
      <c r="K339" s="27">
        <f>ช่องคีย์!AO73</f>
        <v>4</v>
      </c>
    </row>
    <row r="340" spans="1:11" ht="23.4">
      <c r="A340" s="59" t="s">
        <v>56</v>
      </c>
      <c r="B340" s="27">
        <f>B123</f>
        <v>46</v>
      </c>
      <c r="C340" s="27">
        <f t="shared" ref="C340:K340" si="36">C123</f>
        <v>0</v>
      </c>
      <c r="D340" s="27">
        <f t="shared" si="36"/>
        <v>0</v>
      </c>
      <c r="E340" s="27">
        <f t="shared" si="36"/>
        <v>0</v>
      </c>
      <c r="F340" s="27">
        <f t="shared" si="36"/>
        <v>0</v>
      </c>
      <c r="G340" s="27">
        <f t="shared" si="36"/>
        <v>0</v>
      </c>
      <c r="H340" s="27">
        <f t="shared" si="36"/>
        <v>0</v>
      </c>
      <c r="I340" s="27">
        <f t="shared" si="36"/>
        <v>46</v>
      </c>
      <c r="J340" s="27">
        <f t="shared" si="36"/>
        <v>6</v>
      </c>
      <c r="K340" s="27">
        <f t="shared" si="36"/>
        <v>0</v>
      </c>
    </row>
    <row r="341" spans="1:11" ht="23.4">
      <c r="A341" s="59" t="s">
        <v>57</v>
      </c>
      <c r="B341" s="27">
        <f>ช่องคีย์!AF75</f>
        <v>0</v>
      </c>
      <c r="C341" s="27">
        <f>ช่องคีย์!AG75</f>
        <v>0</v>
      </c>
      <c r="D341" s="27">
        <f>ช่องคีย์!AH75</f>
        <v>0</v>
      </c>
      <c r="E341" s="27">
        <f>ช่องคีย์!AI75</f>
        <v>0</v>
      </c>
      <c r="F341" s="27">
        <f>ช่องคีย์!AJ75</f>
        <v>0</v>
      </c>
      <c r="G341" s="27">
        <f>ช่องคีย์!AK75</f>
        <v>0</v>
      </c>
      <c r="H341" s="27">
        <f>ช่องคีย์!AL75</f>
        <v>0</v>
      </c>
      <c r="I341" s="27">
        <f>ช่องคีย์!AM75</f>
        <v>0</v>
      </c>
      <c r="J341" s="27">
        <f>ช่องคีย์!AN75</f>
        <v>0</v>
      </c>
      <c r="K341" s="27">
        <f>ช่องคีย์!AO75</f>
        <v>6</v>
      </c>
    </row>
    <row r="342" spans="1:11" ht="23.4">
      <c r="A342" s="59" t="s">
        <v>58</v>
      </c>
      <c r="B342" s="27">
        <f>ช่องคีย์!AF76</f>
        <v>0</v>
      </c>
      <c r="C342" s="27">
        <f>ช่องคีย์!AG76</f>
        <v>0</v>
      </c>
      <c r="D342" s="27">
        <f>ช่องคีย์!AH76</f>
        <v>0</v>
      </c>
      <c r="E342" s="27">
        <f>ช่องคีย์!AI76</f>
        <v>0</v>
      </c>
      <c r="F342" s="27">
        <f>ช่องคีย์!AJ76</f>
        <v>0</v>
      </c>
      <c r="G342" s="27">
        <f>ช่องคีย์!AK76</f>
        <v>0</v>
      </c>
      <c r="H342" s="27">
        <f>ช่องคีย์!AL76</f>
        <v>0</v>
      </c>
      <c r="I342" s="27">
        <f>ช่องคีย์!AM76</f>
        <v>0</v>
      </c>
      <c r="J342" s="27">
        <f>ช่องคีย์!AN76</f>
        <v>0</v>
      </c>
      <c r="K342" s="27">
        <f>ช่องคีย์!AO76</f>
        <v>7</v>
      </c>
    </row>
    <row r="343" spans="1:11" ht="23.4">
      <c r="A343" s="59" t="s">
        <v>59</v>
      </c>
      <c r="B343" s="20">
        <f>ช่องคีย์!AF77</f>
        <v>0</v>
      </c>
      <c r="C343" s="20">
        <f>ช่องคีย์!AG77</f>
        <v>0</v>
      </c>
      <c r="D343" s="20">
        <f>ช่องคีย์!AH77</f>
        <v>0</v>
      </c>
      <c r="E343" s="20">
        <f>ช่องคีย์!AI77</f>
        <v>0</v>
      </c>
      <c r="F343" s="20">
        <f>ช่องคีย์!AJ77</f>
        <v>0</v>
      </c>
      <c r="G343" s="20">
        <f>ช่องคีย์!AK77</f>
        <v>0</v>
      </c>
      <c r="H343" s="20">
        <f>ช่องคีย์!AL77</f>
        <v>0</v>
      </c>
      <c r="I343" s="20">
        <f>ช่องคีย์!AM77</f>
        <v>0</v>
      </c>
      <c r="J343" s="20">
        <f>ช่องคีย์!AN77</f>
        <v>0</v>
      </c>
      <c r="K343" s="20">
        <f>ช่องคีย์!AO77</f>
        <v>8</v>
      </c>
    </row>
    <row r="344" spans="1:11" ht="23.4">
      <c r="A344" s="59" t="s">
        <v>60</v>
      </c>
      <c r="B344" s="22">
        <f>ช่องคีย์!AF78</f>
        <v>9</v>
      </c>
      <c r="C344" s="22">
        <f>ช่องคีย์!AG78</f>
        <v>0</v>
      </c>
      <c r="D344" s="22">
        <f>ช่องคีย์!AH78</f>
        <v>0</v>
      </c>
      <c r="E344" s="22">
        <f>ช่องคีย์!AI78</f>
        <v>0</v>
      </c>
      <c r="F344" s="22">
        <f>ช่องคีย์!AJ78</f>
        <v>0</v>
      </c>
      <c r="G344" s="22">
        <f>ช่องคีย์!AK78</f>
        <v>0</v>
      </c>
      <c r="H344" s="22">
        <f>ช่องคีย์!AL78</f>
        <v>0</v>
      </c>
      <c r="I344" s="22">
        <f>ช่องคีย์!AM78</f>
        <v>9</v>
      </c>
      <c r="J344" s="22">
        <f>ช่องคีย์!AN78</f>
        <v>1</v>
      </c>
      <c r="K344" s="22">
        <f>ช่องคีย์!AO78</f>
        <v>9</v>
      </c>
    </row>
    <row r="345" spans="1:11" ht="23.4">
      <c r="A345" s="59" t="s">
        <v>116</v>
      </c>
      <c r="B345" s="22">
        <f>ช่องคีย์!AF79</f>
        <v>10</v>
      </c>
      <c r="C345" s="22">
        <f>ช่องคีย์!AG79</f>
        <v>0</v>
      </c>
      <c r="D345" s="22">
        <f>ช่องคีย์!AH79</f>
        <v>0</v>
      </c>
      <c r="E345" s="22">
        <f>ช่องคีย์!AI79</f>
        <v>0</v>
      </c>
      <c r="F345" s="22">
        <f>ช่องคีย์!AJ79</f>
        <v>0</v>
      </c>
      <c r="G345" s="22">
        <f>ช่องคีย์!AK79</f>
        <v>0</v>
      </c>
      <c r="H345" s="22">
        <f>ช่องคีย์!AL79</f>
        <v>0</v>
      </c>
      <c r="I345" s="22">
        <f>ช่องคีย์!AM79</f>
        <v>10</v>
      </c>
      <c r="J345" s="22">
        <f>ช่องคีย์!AN79</f>
        <v>1</v>
      </c>
      <c r="K345" s="22">
        <f>ช่องคีย์!AO79</f>
        <v>10</v>
      </c>
    </row>
    <row r="346" spans="1:11" ht="27" thickBot="1">
      <c r="A346" s="29" t="s">
        <v>32</v>
      </c>
      <c r="B346" s="213">
        <f t="shared" ref="B346:G346" si="37">SUM(B336:B345)</f>
        <v>99</v>
      </c>
      <c r="C346" s="213">
        <f t="shared" si="37"/>
        <v>10</v>
      </c>
      <c r="D346" s="213">
        <f t="shared" si="37"/>
        <v>0</v>
      </c>
      <c r="E346" s="213">
        <f t="shared" si="37"/>
        <v>0</v>
      </c>
      <c r="F346" s="213">
        <f>+F336+F337+F338+F339+F340+F341+F342+F343+F344+F345</f>
        <v>0</v>
      </c>
      <c r="G346" s="213">
        <f t="shared" si="37"/>
        <v>0</v>
      </c>
      <c r="H346" s="495" t="e">
        <f>+K346/G346</f>
        <v>#DIV/0!</v>
      </c>
      <c r="I346" s="464">
        <f>SUM(I336:I345)</f>
        <v>109</v>
      </c>
      <c r="J346" s="214">
        <f>SUM(J336:J345)</f>
        <v>14</v>
      </c>
      <c r="K346" s="496">
        <f>SUM(K336:K345)</f>
        <v>49</v>
      </c>
    </row>
    <row r="347" spans="1:11">
      <c r="J347" s="67"/>
    </row>
    <row r="361" spans="1:11" ht="23.4">
      <c r="A361" s="1326" t="s">
        <v>371</v>
      </c>
      <c r="B361" s="1326"/>
      <c r="C361" s="1326"/>
      <c r="D361" s="1326"/>
      <c r="E361" s="1326"/>
      <c r="F361" s="1326"/>
      <c r="G361" s="1326"/>
      <c r="H361" s="1326"/>
      <c r="I361" s="1326"/>
      <c r="J361" s="69"/>
      <c r="K361" s="76"/>
    </row>
    <row r="362" spans="1:11" ht="23.4">
      <c r="A362" s="1325" t="s">
        <v>243</v>
      </c>
      <c r="B362" s="1325"/>
      <c r="C362" s="1325"/>
      <c r="D362" s="1325"/>
      <c r="E362" s="1325"/>
      <c r="F362" s="1325"/>
      <c r="G362" s="1325"/>
      <c r="H362" s="1325"/>
      <c r="I362" s="1325"/>
      <c r="J362" s="69"/>
      <c r="K362" s="69"/>
    </row>
    <row r="363" spans="1:11" ht="23.4">
      <c r="A363" s="1325" t="s">
        <v>115</v>
      </c>
      <c r="B363" s="1325"/>
      <c r="C363" s="1325"/>
      <c r="D363" s="1325"/>
      <c r="E363" s="1325"/>
      <c r="F363" s="1325"/>
      <c r="G363" s="1325"/>
      <c r="H363" s="1325"/>
      <c r="I363" s="1325"/>
      <c r="J363" s="69"/>
      <c r="K363" s="69"/>
    </row>
    <row r="364" spans="1:11" ht="23.25" customHeight="1">
      <c r="A364" s="1372" t="s">
        <v>267</v>
      </c>
      <c r="B364" s="22"/>
      <c r="C364" s="1330" t="s">
        <v>50</v>
      </c>
      <c r="D364" s="1331"/>
      <c r="E364" s="1331"/>
      <c r="F364" s="1331"/>
      <c r="G364" s="1331"/>
      <c r="H364" s="1332"/>
      <c r="I364" s="22"/>
      <c r="J364" s="68"/>
      <c r="K364" s="68"/>
    </row>
    <row r="365" spans="1:11" ht="23.25" customHeight="1">
      <c r="A365" s="1373"/>
      <c r="B365" s="23" t="s">
        <v>2</v>
      </c>
      <c r="C365" s="24" t="s">
        <v>5</v>
      </c>
      <c r="D365" s="25" t="s">
        <v>6</v>
      </c>
      <c r="E365" s="25" t="s">
        <v>7</v>
      </c>
      <c r="F365" s="25" t="s">
        <v>8</v>
      </c>
      <c r="G365" s="25" t="s">
        <v>9</v>
      </c>
      <c r="H365" s="25" t="s">
        <v>10</v>
      </c>
      <c r="I365" s="26" t="s">
        <v>11</v>
      </c>
      <c r="J365" s="74" t="s">
        <v>202</v>
      </c>
      <c r="K365" s="71" t="s">
        <v>204</v>
      </c>
    </row>
    <row r="366" spans="1:11" ht="23.25" customHeight="1">
      <c r="A366" s="1373"/>
      <c r="B366" s="23" t="s">
        <v>4</v>
      </c>
      <c r="C366" s="23" t="s">
        <v>13</v>
      </c>
      <c r="D366" s="26" t="s">
        <v>51</v>
      </c>
      <c r="E366" s="26" t="s">
        <v>15</v>
      </c>
      <c r="F366" s="26" t="s">
        <v>16</v>
      </c>
      <c r="G366" s="26" t="s">
        <v>17</v>
      </c>
      <c r="H366" s="26" t="s">
        <v>18</v>
      </c>
      <c r="I366" s="26" t="s">
        <v>19</v>
      </c>
      <c r="J366" s="70" t="s">
        <v>203</v>
      </c>
      <c r="K366" s="77"/>
    </row>
    <row r="367" spans="1:11" ht="23.25" customHeight="1">
      <c r="A367" s="1374"/>
      <c r="B367" s="27" t="s">
        <v>12</v>
      </c>
      <c r="C367" s="27" t="s">
        <v>12</v>
      </c>
      <c r="D367" s="28" t="s">
        <v>12</v>
      </c>
      <c r="E367" s="28" t="s">
        <v>12</v>
      </c>
      <c r="F367" s="28" t="s">
        <v>12</v>
      </c>
      <c r="G367" s="28" t="s">
        <v>12</v>
      </c>
      <c r="H367" s="28" t="s">
        <v>20</v>
      </c>
      <c r="I367" s="28" t="s">
        <v>12</v>
      </c>
      <c r="J367" s="71"/>
      <c r="K367" s="72"/>
    </row>
    <row r="368" spans="1:11" ht="23.4">
      <c r="A368" s="59" t="s">
        <v>52</v>
      </c>
      <c r="B368" s="27">
        <f t="shared" ref="B368:K368" si="38">+B13</f>
        <v>0</v>
      </c>
      <c r="C368" s="27">
        <f t="shared" si="38"/>
        <v>0</v>
      </c>
      <c r="D368" s="27">
        <f t="shared" si="38"/>
        <v>0</v>
      </c>
      <c r="E368" s="27">
        <f t="shared" si="38"/>
        <v>0</v>
      </c>
      <c r="F368" s="27">
        <f t="shared" si="38"/>
        <v>0</v>
      </c>
      <c r="G368" s="27">
        <f t="shared" si="38"/>
        <v>0</v>
      </c>
      <c r="H368" s="27">
        <f t="shared" si="38"/>
        <v>670</v>
      </c>
      <c r="I368" s="27">
        <f>+I13</f>
        <v>0</v>
      </c>
      <c r="J368" s="38">
        <f t="shared" si="38"/>
        <v>0</v>
      </c>
      <c r="K368" s="38">
        <f t="shared" si="38"/>
        <v>0</v>
      </c>
    </row>
    <row r="369" spans="1:11" ht="23.4">
      <c r="A369" s="59" t="s">
        <v>53</v>
      </c>
      <c r="B369" s="27">
        <f t="shared" ref="B369:K369" si="39">+B40</f>
        <v>0</v>
      </c>
      <c r="C369" s="27">
        <f t="shared" si="39"/>
        <v>0</v>
      </c>
      <c r="D369" s="27">
        <f t="shared" si="39"/>
        <v>0</v>
      </c>
      <c r="E369" s="27">
        <f t="shared" si="39"/>
        <v>0</v>
      </c>
      <c r="F369" s="27">
        <f t="shared" si="39"/>
        <v>0</v>
      </c>
      <c r="G369" s="27">
        <f t="shared" si="39"/>
        <v>0</v>
      </c>
      <c r="H369" s="27">
        <f t="shared" si="39"/>
        <v>670</v>
      </c>
      <c r="I369" s="27">
        <f t="shared" si="39"/>
        <v>0</v>
      </c>
      <c r="J369" s="27">
        <f t="shared" si="39"/>
        <v>0</v>
      </c>
      <c r="K369" s="28">
        <f t="shared" si="39"/>
        <v>0</v>
      </c>
    </row>
    <row r="370" spans="1:11" ht="23.4">
      <c r="A370" s="59" t="s">
        <v>54</v>
      </c>
      <c r="B370" s="27">
        <f t="shared" ref="B370:K370" si="40">+B68</f>
        <v>0</v>
      </c>
      <c r="C370" s="27">
        <f t="shared" si="40"/>
        <v>0</v>
      </c>
      <c r="D370" s="27">
        <f t="shared" si="40"/>
        <v>0</v>
      </c>
      <c r="E370" s="27">
        <f t="shared" si="40"/>
        <v>0</v>
      </c>
      <c r="F370" s="27">
        <f t="shared" si="40"/>
        <v>0</v>
      </c>
      <c r="G370" s="27">
        <f t="shared" si="40"/>
        <v>0</v>
      </c>
      <c r="H370" s="27">
        <f t="shared" si="40"/>
        <v>670</v>
      </c>
      <c r="I370" s="27">
        <f t="shared" si="40"/>
        <v>0</v>
      </c>
      <c r="J370" s="27">
        <f t="shared" si="40"/>
        <v>0</v>
      </c>
      <c r="K370" s="38">
        <f t="shared" si="40"/>
        <v>0</v>
      </c>
    </row>
    <row r="371" spans="1:11" ht="23.4">
      <c r="A371" s="59" t="s">
        <v>55</v>
      </c>
      <c r="B371" s="27">
        <f t="shared" ref="B371:J371" si="41">+B96</f>
        <v>0</v>
      </c>
      <c r="C371" s="27">
        <f t="shared" si="41"/>
        <v>0</v>
      </c>
      <c r="D371" s="27">
        <f t="shared" si="41"/>
        <v>0</v>
      </c>
      <c r="E371" s="27">
        <f t="shared" si="41"/>
        <v>0</v>
      </c>
      <c r="F371" s="27">
        <f t="shared" si="41"/>
        <v>0</v>
      </c>
      <c r="G371" s="27">
        <f t="shared" si="41"/>
        <v>0</v>
      </c>
      <c r="H371" s="27">
        <f t="shared" si="41"/>
        <v>670</v>
      </c>
      <c r="I371" s="27">
        <f t="shared" si="41"/>
        <v>0</v>
      </c>
      <c r="J371" s="27">
        <f t="shared" si="41"/>
        <v>0</v>
      </c>
      <c r="K371" s="28">
        <v>0</v>
      </c>
    </row>
    <row r="372" spans="1:11" ht="23.4">
      <c r="A372" s="59" t="s">
        <v>56</v>
      </c>
      <c r="B372" s="27">
        <f t="shared" ref="B372:K372" si="42">+B124</f>
        <v>0</v>
      </c>
      <c r="C372" s="27">
        <f t="shared" si="42"/>
        <v>0</v>
      </c>
      <c r="D372" s="27">
        <f t="shared" si="42"/>
        <v>0</v>
      </c>
      <c r="E372" s="27">
        <f t="shared" si="42"/>
        <v>0</v>
      </c>
      <c r="F372" s="27">
        <f t="shared" si="42"/>
        <v>0</v>
      </c>
      <c r="G372" s="27">
        <f t="shared" si="42"/>
        <v>0</v>
      </c>
      <c r="H372" s="27">
        <f t="shared" si="42"/>
        <v>670</v>
      </c>
      <c r="I372" s="27">
        <f t="shared" si="42"/>
        <v>0</v>
      </c>
      <c r="J372" s="27">
        <f t="shared" si="42"/>
        <v>0</v>
      </c>
      <c r="K372" s="38">
        <f t="shared" si="42"/>
        <v>0</v>
      </c>
    </row>
    <row r="373" spans="1:11" ht="23.4">
      <c r="A373" s="59" t="s">
        <v>57</v>
      </c>
      <c r="B373" s="27">
        <f t="shared" ref="B373:K373" si="43">+B149</f>
        <v>0</v>
      </c>
      <c r="C373" s="27">
        <f t="shared" si="43"/>
        <v>0</v>
      </c>
      <c r="D373" s="27">
        <f t="shared" si="43"/>
        <v>0</v>
      </c>
      <c r="E373" s="27">
        <f t="shared" si="43"/>
        <v>0</v>
      </c>
      <c r="F373" s="27">
        <f t="shared" si="43"/>
        <v>0</v>
      </c>
      <c r="G373" s="27">
        <f t="shared" si="43"/>
        <v>0</v>
      </c>
      <c r="H373" s="27">
        <f t="shared" si="43"/>
        <v>670</v>
      </c>
      <c r="I373" s="27">
        <f t="shared" si="43"/>
        <v>0</v>
      </c>
      <c r="J373" s="27">
        <f t="shared" si="43"/>
        <v>0</v>
      </c>
      <c r="K373" s="28">
        <f t="shared" si="43"/>
        <v>0</v>
      </c>
    </row>
    <row r="374" spans="1:11" ht="23.4">
      <c r="A374" s="59" t="s">
        <v>58</v>
      </c>
      <c r="B374" s="27">
        <f t="shared" ref="B374:K374" si="44">+B181</f>
        <v>0</v>
      </c>
      <c r="C374" s="27">
        <f t="shared" si="44"/>
        <v>0</v>
      </c>
      <c r="D374" s="27">
        <f t="shared" si="44"/>
        <v>0</v>
      </c>
      <c r="E374" s="27">
        <f t="shared" si="44"/>
        <v>0</v>
      </c>
      <c r="F374" s="27">
        <f t="shared" si="44"/>
        <v>0</v>
      </c>
      <c r="G374" s="27">
        <f t="shared" si="44"/>
        <v>0</v>
      </c>
      <c r="H374" s="27">
        <f t="shared" si="44"/>
        <v>670</v>
      </c>
      <c r="I374" s="27">
        <f t="shared" si="44"/>
        <v>0</v>
      </c>
      <c r="J374" s="27">
        <f t="shared" si="44"/>
        <v>0</v>
      </c>
      <c r="K374" s="28">
        <f t="shared" si="44"/>
        <v>0</v>
      </c>
    </row>
    <row r="375" spans="1:11" ht="23.4">
      <c r="A375" s="59" t="s">
        <v>59</v>
      </c>
      <c r="B375" s="20">
        <f t="shared" ref="B375:K375" si="45">+B211</f>
        <v>0</v>
      </c>
      <c r="C375" s="20">
        <f t="shared" si="45"/>
        <v>0</v>
      </c>
      <c r="D375" s="20">
        <f t="shared" si="45"/>
        <v>0</v>
      </c>
      <c r="E375" s="20">
        <f t="shared" si="45"/>
        <v>0</v>
      </c>
      <c r="F375" s="20">
        <f t="shared" si="45"/>
        <v>0</v>
      </c>
      <c r="G375" s="20">
        <f t="shared" si="45"/>
        <v>0</v>
      </c>
      <c r="H375" s="20">
        <f t="shared" si="45"/>
        <v>670</v>
      </c>
      <c r="I375" s="20">
        <f t="shared" si="45"/>
        <v>0</v>
      </c>
      <c r="J375" s="20">
        <f t="shared" si="45"/>
        <v>0</v>
      </c>
      <c r="K375" s="20">
        <f t="shared" si="45"/>
        <v>0</v>
      </c>
    </row>
    <row r="376" spans="1:11" ht="23.4">
      <c r="A376" s="59" t="s">
        <v>60</v>
      </c>
      <c r="B376" s="22">
        <f t="shared" ref="B376:K376" si="46">+B238</f>
        <v>0</v>
      </c>
      <c r="C376" s="22">
        <f t="shared" si="46"/>
        <v>0</v>
      </c>
      <c r="D376" s="22">
        <f t="shared" si="46"/>
        <v>0</v>
      </c>
      <c r="E376" s="22">
        <f t="shared" si="46"/>
        <v>0</v>
      </c>
      <c r="F376" s="22">
        <f t="shared" si="46"/>
        <v>0</v>
      </c>
      <c r="G376" s="22">
        <f t="shared" si="46"/>
        <v>0</v>
      </c>
      <c r="H376" s="22">
        <f t="shared" si="46"/>
        <v>670</v>
      </c>
      <c r="I376" s="22">
        <f t="shared" si="46"/>
        <v>0</v>
      </c>
      <c r="J376" s="22">
        <f t="shared" si="46"/>
        <v>0</v>
      </c>
      <c r="K376" s="22">
        <f t="shared" si="46"/>
        <v>0</v>
      </c>
    </row>
    <row r="377" spans="1:11" ht="23.4">
      <c r="A377" s="59" t="s">
        <v>116</v>
      </c>
      <c r="B377" s="22">
        <f t="shared" ref="B377:K377" si="47">+B265</f>
        <v>0</v>
      </c>
      <c r="C377" s="22">
        <f t="shared" si="47"/>
        <v>0</v>
      </c>
      <c r="D377" s="22">
        <f t="shared" si="47"/>
        <v>0</v>
      </c>
      <c r="E377" s="22">
        <f t="shared" si="47"/>
        <v>0</v>
      </c>
      <c r="F377" s="22">
        <f t="shared" si="47"/>
        <v>0</v>
      </c>
      <c r="G377" s="22">
        <f t="shared" si="47"/>
        <v>0</v>
      </c>
      <c r="H377" s="22">
        <f t="shared" si="47"/>
        <v>670</v>
      </c>
      <c r="I377" s="22">
        <f t="shared" si="47"/>
        <v>0</v>
      </c>
      <c r="J377" s="22">
        <f t="shared" si="47"/>
        <v>0</v>
      </c>
      <c r="K377" s="22">
        <f t="shared" si="47"/>
        <v>0</v>
      </c>
    </row>
    <row r="378" spans="1:11" ht="27" thickBot="1">
      <c r="A378" s="29" t="s">
        <v>32</v>
      </c>
      <c r="B378" s="213">
        <f t="shared" ref="B378:G378" si="48">SUM(B368:B377)</f>
        <v>0</v>
      </c>
      <c r="C378" s="213">
        <f t="shared" si="48"/>
        <v>0</v>
      </c>
      <c r="D378" s="213">
        <f t="shared" si="48"/>
        <v>0</v>
      </c>
      <c r="E378" s="213">
        <f t="shared" si="48"/>
        <v>0</v>
      </c>
      <c r="F378" s="213">
        <f>+F368+F369+F370+F371+F372+F373+F374+F375+F376+F377</f>
        <v>0</v>
      </c>
      <c r="G378" s="213">
        <f t="shared" si="48"/>
        <v>0</v>
      </c>
      <c r="H378" s="495" t="e">
        <f>+K378/G378</f>
        <v>#DIV/0!</v>
      </c>
      <c r="I378" s="464">
        <f>SUM(I368:I377)</f>
        <v>0</v>
      </c>
      <c r="J378" s="214">
        <f>SUM(J368:J377)</f>
        <v>0</v>
      </c>
      <c r="K378" s="496">
        <f>SUM(K368:K377)</f>
        <v>0</v>
      </c>
    </row>
    <row r="393" spans="1:11" ht="23.4">
      <c r="A393" s="1326" t="s">
        <v>371</v>
      </c>
      <c r="B393" s="1326"/>
      <c r="C393" s="1326"/>
      <c r="D393" s="1326"/>
      <c r="E393" s="1326"/>
      <c r="F393" s="1326"/>
      <c r="G393" s="1326"/>
      <c r="H393" s="1326"/>
      <c r="I393" s="1326"/>
      <c r="J393" s="69"/>
      <c r="K393" s="69"/>
    </row>
    <row r="394" spans="1:11" ht="23.4">
      <c r="A394" s="1325" t="s">
        <v>28</v>
      </c>
      <c r="B394" s="1325"/>
      <c r="C394" s="1325"/>
      <c r="D394" s="1325"/>
      <c r="E394" s="1325"/>
      <c r="F394" s="1325"/>
      <c r="G394" s="1325"/>
      <c r="H394" s="1325"/>
      <c r="I394" s="1325"/>
      <c r="J394" s="69"/>
      <c r="K394" s="69"/>
    </row>
    <row r="395" spans="1:11" ht="23.4">
      <c r="A395" s="1325" t="s">
        <v>115</v>
      </c>
      <c r="B395" s="1325"/>
      <c r="C395" s="1325"/>
      <c r="D395" s="1325"/>
      <c r="E395" s="1325"/>
      <c r="F395" s="1325"/>
      <c r="G395" s="1325"/>
      <c r="H395" s="1325"/>
      <c r="I395" s="1325"/>
      <c r="J395" s="69"/>
      <c r="K395" s="69"/>
    </row>
    <row r="396" spans="1:11" ht="23.4">
      <c r="A396" s="1355" t="s">
        <v>28</v>
      </c>
      <c r="B396" s="22"/>
      <c r="C396" s="1330" t="s">
        <v>50</v>
      </c>
      <c r="D396" s="1331"/>
      <c r="E396" s="1331"/>
      <c r="F396" s="1331"/>
      <c r="G396" s="1331"/>
      <c r="H396" s="1332"/>
      <c r="I396" s="22"/>
      <c r="J396" s="68"/>
      <c r="K396" s="68"/>
    </row>
    <row r="397" spans="1:11" ht="23.4">
      <c r="A397" s="1356"/>
      <c r="B397" s="23" t="s">
        <v>2</v>
      </c>
      <c r="C397" s="24" t="s">
        <v>5</v>
      </c>
      <c r="D397" s="25" t="s">
        <v>6</v>
      </c>
      <c r="E397" s="25" t="s">
        <v>7</v>
      </c>
      <c r="F397" s="25" t="s">
        <v>8</v>
      </c>
      <c r="G397" s="25" t="s">
        <v>9</v>
      </c>
      <c r="H397" s="25" t="s">
        <v>10</v>
      </c>
      <c r="I397" s="26" t="s">
        <v>11</v>
      </c>
      <c r="J397" s="70" t="s">
        <v>202</v>
      </c>
      <c r="K397" s="74" t="s">
        <v>204</v>
      </c>
    </row>
    <row r="398" spans="1:11" ht="23.4">
      <c r="A398" s="1356"/>
      <c r="B398" s="23" t="s">
        <v>4</v>
      </c>
      <c r="C398" s="23" t="s">
        <v>13</v>
      </c>
      <c r="D398" s="26" t="s">
        <v>51</v>
      </c>
      <c r="E398" s="26" t="s">
        <v>15</v>
      </c>
      <c r="F398" s="26" t="s">
        <v>16</v>
      </c>
      <c r="G398" s="26" t="s">
        <v>17</v>
      </c>
      <c r="H398" s="26" t="s">
        <v>18</v>
      </c>
      <c r="I398" s="26" t="s">
        <v>19</v>
      </c>
      <c r="J398" s="70" t="s">
        <v>203</v>
      </c>
      <c r="K398" s="74"/>
    </row>
    <row r="399" spans="1:11" ht="23.4">
      <c r="A399" s="1357"/>
      <c r="B399" s="27" t="s">
        <v>12</v>
      </c>
      <c r="C399" s="27" t="s">
        <v>12</v>
      </c>
      <c r="D399" s="28" t="s">
        <v>12</v>
      </c>
      <c r="E399" s="28" t="s">
        <v>12</v>
      </c>
      <c r="F399" s="28" t="s">
        <v>12</v>
      </c>
      <c r="G399" s="28" t="s">
        <v>12</v>
      </c>
      <c r="H399" s="28" t="s">
        <v>20</v>
      </c>
      <c r="I399" s="28" t="s">
        <v>12</v>
      </c>
      <c r="J399" s="78"/>
      <c r="K399" s="78"/>
    </row>
    <row r="400" spans="1:11" ht="23.4">
      <c r="A400" s="59" t="s">
        <v>52</v>
      </c>
      <c r="B400" s="27">
        <f t="shared" ref="B400:J400" si="49">+B19</f>
        <v>254</v>
      </c>
      <c r="C400" s="27">
        <f t="shared" si="49"/>
        <v>0</v>
      </c>
      <c r="D400" s="27">
        <f t="shared" si="49"/>
        <v>87</v>
      </c>
      <c r="E400" s="27">
        <f t="shared" si="49"/>
        <v>0</v>
      </c>
      <c r="F400" s="27">
        <f t="shared" si="49"/>
        <v>0</v>
      </c>
      <c r="G400" s="27">
        <f t="shared" si="49"/>
        <v>145</v>
      </c>
      <c r="H400" s="27">
        <f t="shared" si="49"/>
        <v>11500</v>
      </c>
      <c r="I400" s="27">
        <f t="shared" si="49"/>
        <v>196</v>
      </c>
      <c r="J400" s="27">
        <f t="shared" si="49"/>
        <v>29</v>
      </c>
      <c r="K400" s="38">
        <f>+H400*G400</f>
        <v>1667500</v>
      </c>
    </row>
    <row r="401" spans="1:11" ht="23.4">
      <c r="A401" s="59" t="s">
        <v>53</v>
      </c>
      <c r="B401" s="27">
        <f t="shared" ref="B401:K401" si="50">+B46</f>
        <v>710</v>
      </c>
      <c r="C401" s="27">
        <f t="shared" si="50"/>
        <v>0</v>
      </c>
      <c r="D401" s="27">
        <f t="shared" si="50"/>
        <v>75</v>
      </c>
      <c r="E401" s="27">
        <f t="shared" si="50"/>
        <v>0</v>
      </c>
      <c r="F401" s="27">
        <f t="shared" si="50"/>
        <v>0</v>
      </c>
      <c r="G401" s="27">
        <f t="shared" si="50"/>
        <v>370</v>
      </c>
      <c r="H401" s="27">
        <f t="shared" si="50"/>
        <v>11500</v>
      </c>
      <c r="I401" s="27">
        <f t="shared" si="50"/>
        <v>415</v>
      </c>
      <c r="J401" s="27">
        <f t="shared" si="50"/>
        <v>99</v>
      </c>
      <c r="K401" s="38">
        <f t="shared" si="50"/>
        <v>4255000</v>
      </c>
    </row>
    <row r="402" spans="1:11" ht="23.4">
      <c r="A402" s="59" t="s">
        <v>54</v>
      </c>
      <c r="B402" s="197">
        <f>+B74</f>
        <v>31</v>
      </c>
      <c r="C402" s="197">
        <f t="shared" ref="C402:J402" si="51">+C74</f>
        <v>0</v>
      </c>
      <c r="D402" s="197">
        <f t="shared" si="51"/>
        <v>0</v>
      </c>
      <c r="E402" s="197">
        <f t="shared" si="51"/>
        <v>0</v>
      </c>
      <c r="F402" s="197">
        <f t="shared" si="51"/>
        <v>0</v>
      </c>
      <c r="G402" s="197">
        <f t="shared" si="51"/>
        <v>0</v>
      </c>
      <c r="H402" s="197">
        <f t="shared" si="51"/>
        <v>11500</v>
      </c>
      <c r="I402" s="197">
        <f t="shared" si="51"/>
        <v>31</v>
      </c>
      <c r="J402" s="197">
        <f t="shared" si="51"/>
        <v>4</v>
      </c>
      <c r="K402" s="38">
        <f>+H402*G402</f>
        <v>0</v>
      </c>
    </row>
    <row r="403" spans="1:11" ht="23.4">
      <c r="A403" s="59" t="s">
        <v>55</v>
      </c>
      <c r="B403" s="27">
        <v>0</v>
      </c>
      <c r="C403" s="27"/>
      <c r="D403" s="27"/>
      <c r="E403" s="27"/>
      <c r="F403" s="27"/>
      <c r="G403" s="27"/>
      <c r="H403" s="27"/>
      <c r="I403" s="27"/>
      <c r="J403" s="73"/>
      <c r="K403" s="38">
        <v>0</v>
      </c>
    </row>
    <row r="404" spans="1:11" ht="23.4">
      <c r="A404" s="59" t="s">
        <v>56</v>
      </c>
      <c r="B404" s="27">
        <f t="shared" ref="B404:K404" si="52">+B129</f>
        <v>303</v>
      </c>
      <c r="C404" s="27">
        <f t="shared" si="52"/>
        <v>0</v>
      </c>
      <c r="D404" s="27">
        <f t="shared" si="52"/>
        <v>46</v>
      </c>
      <c r="E404" s="27">
        <f t="shared" si="52"/>
        <v>0</v>
      </c>
      <c r="F404" s="27">
        <f t="shared" si="52"/>
        <v>0</v>
      </c>
      <c r="G404" s="27">
        <f t="shared" si="52"/>
        <v>125</v>
      </c>
      <c r="H404" s="27">
        <f t="shared" si="52"/>
        <v>11500</v>
      </c>
      <c r="I404" s="27">
        <f t="shared" si="52"/>
        <v>224</v>
      </c>
      <c r="J404" s="27">
        <f t="shared" si="52"/>
        <v>3</v>
      </c>
      <c r="K404" s="28">
        <f t="shared" si="52"/>
        <v>1437500</v>
      </c>
    </row>
    <row r="405" spans="1:11" ht="23.4">
      <c r="A405" s="59" t="s">
        <v>57</v>
      </c>
      <c r="B405" s="27">
        <f t="shared" ref="B405:K405" si="53">+B155</f>
        <v>671</v>
      </c>
      <c r="C405" s="27">
        <f t="shared" si="53"/>
        <v>0</v>
      </c>
      <c r="D405" s="27">
        <f t="shared" si="53"/>
        <v>68</v>
      </c>
      <c r="E405" s="27">
        <f t="shared" si="53"/>
        <v>0</v>
      </c>
      <c r="F405" s="27">
        <f t="shared" si="53"/>
        <v>0</v>
      </c>
      <c r="G405" s="27">
        <f t="shared" si="53"/>
        <v>264</v>
      </c>
      <c r="H405" s="27">
        <f t="shared" si="53"/>
        <v>11500</v>
      </c>
      <c r="I405" s="27">
        <f t="shared" si="53"/>
        <v>475</v>
      </c>
      <c r="J405" s="27">
        <f t="shared" si="53"/>
        <v>16</v>
      </c>
      <c r="K405" s="28">
        <f t="shared" si="53"/>
        <v>3036000</v>
      </c>
    </row>
    <row r="406" spans="1:11" ht="23.4">
      <c r="A406" s="59" t="s">
        <v>58</v>
      </c>
      <c r="B406" s="27">
        <f t="shared" ref="B406:K406" si="54">+B188</f>
        <v>1200</v>
      </c>
      <c r="C406" s="27">
        <f t="shared" si="54"/>
        <v>0</v>
      </c>
      <c r="D406" s="27">
        <f t="shared" si="54"/>
        <v>325</v>
      </c>
      <c r="E406" s="27">
        <f t="shared" si="54"/>
        <v>0</v>
      </c>
      <c r="F406" s="158">
        <f t="shared" si="54"/>
        <v>0</v>
      </c>
      <c r="G406" s="27">
        <f t="shared" si="54"/>
        <v>562</v>
      </c>
      <c r="H406" s="27">
        <f t="shared" si="54"/>
        <v>11500</v>
      </c>
      <c r="I406" s="27">
        <f t="shared" si="54"/>
        <v>963</v>
      </c>
      <c r="J406" s="27">
        <f t="shared" si="54"/>
        <v>337</v>
      </c>
      <c r="K406" s="28">
        <f t="shared" si="54"/>
        <v>6463000</v>
      </c>
    </row>
    <row r="407" spans="1:11" ht="23.4">
      <c r="A407" s="59" t="s">
        <v>59</v>
      </c>
      <c r="B407" s="20">
        <f t="shared" ref="B407:K407" si="55">+B217</f>
        <v>257</v>
      </c>
      <c r="C407" s="20">
        <f t="shared" si="55"/>
        <v>0</v>
      </c>
      <c r="D407" s="20">
        <f t="shared" si="55"/>
        <v>49</v>
      </c>
      <c r="E407" s="20">
        <f t="shared" si="55"/>
        <v>0</v>
      </c>
      <c r="F407" s="20">
        <f t="shared" si="55"/>
        <v>0</v>
      </c>
      <c r="G407" s="20">
        <f t="shared" si="55"/>
        <v>87</v>
      </c>
      <c r="H407" s="20">
        <f t="shared" si="55"/>
        <v>11500</v>
      </c>
      <c r="I407" s="20">
        <f t="shared" si="55"/>
        <v>219</v>
      </c>
      <c r="J407" s="20">
        <f t="shared" si="55"/>
        <v>6</v>
      </c>
      <c r="K407" s="20">
        <f t="shared" si="55"/>
        <v>1000500</v>
      </c>
    </row>
    <row r="408" spans="1:11" ht="23.4">
      <c r="A408" s="59" t="s">
        <v>60</v>
      </c>
      <c r="B408" s="22">
        <f t="shared" ref="B408:J408" si="56">+B244</f>
        <v>312</v>
      </c>
      <c r="C408" s="22">
        <f t="shared" si="56"/>
        <v>0</v>
      </c>
      <c r="D408" s="22">
        <f t="shared" si="56"/>
        <v>84</v>
      </c>
      <c r="E408" s="22">
        <f t="shared" si="56"/>
        <v>0</v>
      </c>
      <c r="F408" s="22">
        <f t="shared" si="56"/>
        <v>0</v>
      </c>
      <c r="G408" s="22">
        <f t="shared" si="56"/>
        <v>167</v>
      </c>
      <c r="H408" s="22">
        <f t="shared" si="56"/>
        <v>11500</v>
      </c>
      <c r="I408" s="22">
        <f t="shared" si="56"/>
        <v>229</v>
      </c>
      <c r="J408" s="22">
        <f t="shared" si="56"/>
        <v>8</v>
      </c>
      <c r="K408" s="22">
        <f>+K244</f>
        <v>1920500</v>
      </c>
    </row>
    <row r="409" spans="1:11" ht="23.4">
      <c r="A409" s="59" t="s">
        <v>116</v>
      </c>
      <c r="B409" s="22">
        <f t="shared" ref="B409:K409" si="57">+B271</f>
        <v>381</v>
      </c>
      <c r="C409" s="22">
        <f t="shared" si="57"/>
        <v>0</v>
      </c>
      <c r="D409" s="22">
        <f t="shared" si="57"/>
        <v>125</v>
      </c>
      <c r="E409" s="22">
        <f t="shared" si="57"/>
        <v>0</v>
      </c>
      <c r="F409" s="22">
        <f t="shared" si="57"/>
        <v>0</v>
      </c>
      <c r="G409" s="22">
        <f t="shared" si="57"/>
        <v>254</v>
      </c>
      <c r="H409" s="22">
        <f t="shared" si="57"/>
        <v>11500</v>
      </c>
      <c r="I409" s="22">
        <f t="shared" si="57"/>
        <v>252</v>
      </c>
      <c r="J409" s="22">
        <f t="shared" si="57"/>
        <v>9</v>
      </c>
      <c r="K409" s="22">
        <f t="shared" si="57"/>
        <v>2921000</v>
      </c>
    </row>
    <row r="410" spans="1:11" ht="27" thickBot="1">
      <c r="A410" s="29" t="s">
        <v>32</v>
      </c>
      <c r="B410" s="213">
        <f t="shared" ref="B410:G410" si="58">SUM(B400:B409)</f>
        <v>4119</v>
      </c>
      <c r="C410" s="213">
        <f t="shared" si="58"/>
        <v>0</v>
      </c>
      <c r="D410" s="213">
        <f t="shared" si="58"/>
        <v>859</v>
      </c>
      <c r="E410" s="213">
        <f t="shared" si="58"/>
        <v>0</v>
      </c>
      <c r="F410" s="213">
        <f>+F400+F401+F402+F403+F404+F405+F406+F407+F408+F409</f>
        <v>0</v>
      </c>
      <c r="G410" s="213">
        <f t="shared" si="58"/>
        <v>1974</v>
      </c>
      <c r="H410" s="495">
        <f>+K410/G410</f>
        <v>11500</v>
      </c>
      <c r="I410" s="464">
        <f>SUM(I400:I409)</f>
        <v>3004</v>
      </c>
      <c r="J410" s="214">
        <f>SUM(J400:J409)</f>
        <v>511</v>
      </c>
      <c r="K410" s="496">
        <f>SUM(K400:K409)</f>
        <v>22701000</v>
      </c>
    </row>
    <row r="411" spans="1:11">
      <c r="J411" s="67"/>
    </row>
    <row r="425" spans="1:11" ht="23.4">
      <c r="A425" s="1326" t="s">
        <v>371</v>
      </c>
      <c r="B425" s="1326"/>
      <c r="C425" s="1326"/>
      <c r="D425" s="1326"/>
      <c r="E425" s="1326"/>
      <c r="F425" s="1326"/>
      <c r="G425" s="1326"/>
      <c r="H425" s="1326"/>
      <c r="I425" s="1326"/>
      <c r="J425" s="69"/>
      <c r="K425" s="69"/>
    </row>
    <row r="426" spans="1:11" ht="23.4">
      <c r="A426" s="1325" t="s">
        <v>188</v>
      </c>
      <c r="B426" s="1325"/>
      <c r="C426" s="1325"/>
      <c r="D426" s="1325"/>
      <c r="E426" s="1325"/>
      <c r="F426" s="1325"/>
      <c r="G426" s="1325"/>
      <c r="H426" s="1325"/>
      <c r="I426" s="1325"/>
      <c r="J426" s="69"/>
      <c r="K426" s="69"/>
    </row>
    <row r="427" spans="1:11" ht="23.4">
      <c r="A427" s="1325" t="s">
        <v>115</v>
      </c>
      <c r="B427" s="1325"/>
      <c r="C427" s="1325"/>
      <c r="D427" s="1325"/>
      <c r="E427" s="1325"/>
      <c r="F427" s="1325"/>
      <c r="G427" s="1325"/>
      <c r="H427" s="1325"/>
      <c r="I427" s="1325"/>
      <c r="J427" s="69"/>
      <c r="K427" s="69"/>
    </row>
    <row r="428" spans="1:11" ht="23.4">
      <c r="A428" s="1355" t="s">
        <v>188</v>
      </c>
      <c r="B428" s="22"/>
      <c r="C428" s="1330" t="s">
        <v>50</v>
      </c>
      <c r="D428" s="1331"/>
      <c r="E428" s="1331"/>
      <c r="F428" s="1331"/>
      <c r="G428" s="1331"/>
      <c r="H428" s="1332"/>
      <c r="I428" s="22"/>
      <c r="J428" s="68"/>
      <c r="K428" s="68"/>
    </row>
    <row r="429" spans="1:11" ht="23.4">
      <c r="A429" s="1356"/>
      <c r="B429" s="23" t="s">
        <v>2</v>
      </c>
      <c r="C429" s="24" t="s">
        <v>5</v>
      </c>
      <c r="D429" s="25" t="s">
        <v>6</v>
      </c>
      <c r="E429" s="25" t="s">
        <v>7</v>
      </c>
      <c r="F429" s="25" t="s">
        <v>8</v>
      </c>
      <c r="G429" s="25" t="s">
        <v>9</v>
      </c>
      <c r="H429" s="25" t="s">
        <v>10</v>
      </c>
      <c r="I429" s="26" t="s">
        <v>11</v>
      </c>
      <c r="J429" s="70" t="s">
        <v>202</v>
      </c>
      <c r="K429" s="70" t="s">
        <v>204</v>
      </c>
    </row>
    <row r="430" spans="1:11" ht="23.4">
      <c r="A430" s="1356"/>
      <c r="B430" s="23" t="s">
        <v>4</v>
      </c>
      <c r="C430" s="23" t="s">
        <v>13</v>
      </c>
      <c r="D430" s="26" t="s">
        <v>51</v>
      </c>
      <c r="E430" s="26" t="s">
        <v>15</v>
      </c>
      <c r="F430" s="26" t="s">
        <v>16</v>
      </c>
      <c r="G430" s="26" t="s">
        <v>17</v>
      </c>
      <c r="H430" s="26" t="s">
        <v>18</v>
      </c>
      <c r="I430" s="26" t="s">
        <v>19</v>
      </c>
      <c r="J430" s="70" t="s">
        <v>203</v>
      </c>
      <c r="K430" s="74"/>
    </row>
    <row r="431" spans="1:11" ht="23.4">
      <c r="A431" s="1357"/>
      <c r="B431" s="27" t="s">
        <v>12</v>
      </c>
      <c r="C431" s="27" t="s">
        <v>12</v>
      </c>
      <c r="D431" s="28" t="s">
        <v>12</v>
      </c>
      <c r="E431" s="28" t="s">
        <v>12</v>
      </c>
      <c r="F431" s="28" t="s">
        <v>12</v>
      </c>
      <c r="G431" s="28" t="s">
        <v>12</v>
      </c>
      <c r="H431" s="28" t="s">
        <v>20</v>
      </c>
      <c r="I431" s="28" t="s">
        <v>12</v>
      </c>
      <c r="J431" s="78"/>
      <c r="K431" s="78"/>
    </row>
    <row r="432" spans="1:11" ht="23.4">
      <c r="A432" s="59" t="s">
        <v>52</v>
      </c>
      <c r="B432" s="27">
        <f t="shared" ref="B432:J432" si="59">+B15</f>
        <v>0</v>
      </c>
      <c r="C432" s="27">
        <f t="shared" si="59"/>
        <v>0</v>
      </c>
      <c r="D432" s="27">
        <f t="shared" si="59"/>
        <v>0</v>
      </c>
      <c r="E432" s="27">
        <f t="shared" si="59"/>
        <v>0</v>
      </c>
      <c r="F432" s="27">
        <f t="shared" si="59"/>
        <v>0</v>
      </c>
      <c r="G432" s="27">
        <f t="shared" si="59"/>
        <v>0</v>
      </c>
      <c r="H432" s="27">
        <f t="shared" si="59"/>
        <v>0</v>
      </c>
      <c r="I432" s="27">
        <f t="shared" si="59"/>
        <v>0</v>
      </c>
      <c r="J432" s="27">
        <f t="shared" si="59"/>
        <v>0</v>
      </c>
      <c r="K432" s="27">
        <f>+H432*G432</f>
        <v>0</v>
      </c>
    </row>
    <row r="433" spans="1:11" ht="23.4">
      <c r="A433" s="59" t="s">
        <v>53</v>
      </c>
      <c r="B433" s="27">
        <f t="shared" ref="B433:K433" si="60">+B42</f>
        <v>0</v>
      </c>
      <c r="C433" s="27">
        <f t="shared" si="60"/>
        <v>0</v>
      </c>
      <c r="D433" s="27">
        <f t="shared" si="60"/>
        <v>0</v>
      </c>
      <c r="E433" s="27">
        <f t="shared" si="60"/>
        <v>0</v>
      </c>
      <c r="F433" s="27">
        <f t="shared" si="60"/>
        <v>0</v>
      </c>
      <c r="G433" s="27">
        <f t="shared" si="60"/>
        <v>0</v>
      </c>
      <c r="H433" s="27">
        <f t="shared" si="60"/>
        <v>0</v>
      </c>
      <c r="I433" s="27">
        <f t="shared" si="60"/>
        <v>0</v>
      </c>
      <c r="J433" s="27">
        <f t="shared" si="60"/>
        <v>0</v>
      </c>
      <c r="K433" s="38">
        <f t="shared" si="60"/>
        <v>0</v>
      </c>
    </row>
    <row r="434" spans="1:11" ht="23.4">
      <c r="A434" s="59" t="s">
        <v>54</v>
      </c>
      <c r="B434" s="27">
        <f t="shared" ref="B434:K434" si="61">+B70</f>
        <v>0</v>
      </c>
      <c r="C434" s="27">
        <f t="shared" si="61"/>
        <v>0</v>
      </c>
      <c r="D434" s="27">
        <f t="shared" si="61"/>
        <v>0</v>
      </c>
      <c r="E434" s="27">
        <f t="shared" si="61"/>
        <v>0</v>
      </c>
      <c r="F434" s="27">
        <f t="shared" si="61"/>
        <v>0</v>
      </c>
      <c r="G434" s="27">
        <f t="shared" si="61"/>
        <v>0</v>
      </c>
      <c r="H434" s="27">
        <f t="shared" si="61"/>
        <v>0</v>
      </c>
      <c r="I434" s="27">
        <f t="shared" si="61"/>
        <v>0</v>
      </c>
      <c r="J434" s="27">
        <f t="shared" si="61"/>
        <v>0</v>
      </c>
      <c r="K434" s="28">
        <f t="shared" si="61"/>
        <v>0</v>
      </c>
    </row>
    <row r="435" spans="1:11" ht="23.4">
      <c r="A435" s="59" t="s">
        <v>55</v>
      </c>
      <c r="B435" s="27">
        <f t="shared" ref="B435:K435" si="62">+B98</f>
        <v>0</v>
      </c>
      <c r="C435" s="27">
        <f t="shared" si="62"/>
        <v>0</v>
      </c>
      <c r="D435" s="27">
        <f t="shared" si="62"/>
        <v>0</v>
      </c>
      <c r="E435" s="27">
        <f t="shared" si="62"/>
        <v>0</v>
      </c>
      <c r="F435" s="27">
        <f t="shared" si="62"/>
        <v>0</v>
      </c>
      <c r="G435" s="27">
        <f t="shared" si="62"/>
        <v>0</v>
      </c>
      <c r="H435" s="27">
        <f t="shared" si="62"/>
        <v>0</v>
      </c>
      <c r="I435" s="27">
        <f t="shared" si="62"/>
        <v>0</v>
      </c>
      <c r="J435" s="27">
        <f t="shared" si="62"/>
        <v>0</v>
      </c>
      <c r="K435" s="28">
        <f t="shared" si="62"/>
        <v>0</v>
      </c>
    </row>
    <row r="436" spans="1:11" ht="23.4">
      <c r="A436" s="59" t="s">
        <v>56</v>
      </c>
      <c r="B436" s="27">
        <f t="shared" ref="B436:J436" si="63">+B125</f>
        <v>0</v>
      </c>
      <c r="C436" s="27">
        <f t="shared" si="63"/>
        <v>0</v>
      </c>
      <c r="D436" s="27">
        <f t="shared" si="63"/>
        <v>0</v>
      </c>
      <c r="E436" s="27">
        <f t="shared" si="63"/>
        <v>0</v>
      </c>
      <c r="F436" s="27">
        <f t="shared" si="63"/>
        <v>0</v>
      </c>
      <c r="G436" s="27">
        <f t="shared" si="63"/>
        <v>0</v>
      </c>
      <c r="H436" s="27">
        <f t="shared" si="63"/>
        <v>0</v>
      </c>
      <c r="I436" s="27">
        <f t="shared" si="63"/>
        <v>0</v>
      </c>
      <c r="J436" s="27">
        <f t="shared" si="63"/>
        <v>0</v>
      </c>
      <c r="K436" s="28">
        <v>0</v>
      </c>
    </row>
    <row r="437" spans="1:11" ht="23.4">
      <c r="A437" s="59" t="s">
        <v>57</v>
      </c>
      <c r="B437" s="27">
        <f t="shared" ref="B437:J437" si="64">+B151</f>
        <v>0</v>
      </c>
      <c r="C437" s="27">
        <f t="shared" si="64"/>
        <v>0</v>
      </c>
      <c r="D437" s="27">
        <f t="shared" si="64"/>
        <v>0</v>
      </c>
      <c r="E437" s="27">
        <f t="shared" si="64"/>
        <v>0</v>
      </c>
      <c r="F437" s="27">
        <f t="shared" si="64"/>
        <v>0</v>
      </c>
      <c r="G437" s="27">
        <f t="shared" si="64"/>
        <v>0</v>
      </c>
      <c r="H437" s="27">
        <f t="shared" si="64"/>
        <v>0</v>
      </c>
      <c r="I437" s="27">
        <f t="shared" si="64"/>
        <v>0</v>
      </c>
      <c r="J437" s="27">
        <f t="shared" si="64"/>
        <v>0</v>
      </c>
      <c r="K437" s="28"/>
    </row>
    <row r="438" spans="1:11" ht="23.4">
      <c r="A438" s="59" t="s">
        <v>58</v>
      </c>
      <c r="B438" s="27">
        <f t="shared" ref="B438:J438" si="65">+B183</f>
        <v>0</v>
      </c>
      <c r="C438" s="27">
        <f t="shared" si="65"/>
        <v>0</v>
      </c>
      <c r="D438" s="27">
        <f t="shared" si="65"/>
        <v>0</v>
      </c>
      <c r="E438" s="27">
        <f t="shared" si="65"/>
        <v>0</v>
      </c>
      <c r="F438" s="27">
        <f t="shared" si="65"/>
        <v>0</v>
      </c>
      <c r="G438" s="27">
        <f t="shared" si="65"/>
        <v>0</v>
      </c>
      <c r="H438" s="27">
        <f t="shared" si="65"/>
        <v>0</v>
      </c>
      <c r="I438" s="27">
        <f t="shared" si="65"/>
        <v>0</v>
      </c>
      <c r="J438" s="27">
        <f t="shared" si="65"/>
        <v>0</v>
      </c>
      <c r="K438" s="28">
        <f>+H438*G438</f>
        <v>0</v>
      </c>
    </row>
    <row r="439" spans="1:11" ht="23.4">
      <c r="A439" s="59" t="s">
        <v>59</v>
      </c>
      <c r="B439" s="20">
        <f t="shared" ref="B439:K439" si="66">+B213</f>
        <v>0</v>
      </c>
      <c r="C439" s="20">
        <f t="shared" si="66"/>
        <v>0</v>
      </c>
      <c r="D439" s="20">
        <f t="shared" si="66"/>
        <v>0</v>
      </c>
      <c r="E439" s="20">
        <f t="shared" si="66"/>
        <v>0</v>
      </c>
      <c r="F439" s="20">
        <f t="shared" si="66"/>
        <v>0</v>
      </c>
      <c r="G439" s="20">
        <f t="shared" si="66"/>
        <v>0</v>
      </c>
      <c r="H439" s="20">
        <f t="shared" si="66"/>
        <v>0</v>
      </c>
      <c r="I439" s="20">
        <f t="shared" si="66"/>
        <v>0</v>
      </c>
      <c r="J439" s="20">
        <f t="shared" si="66"/>
        <v>0</v>
      </c>
      <c r="K439" s="20">
        <f t="shared" si="66"/>
        <v>0</v>
      </c>
    </row>
    <row r="440" spans="1:11" ht="23.4">
      <c r="A440" s="59" t="s">
        <v>60</v>
      </c>
      <c r="B440" s="22">
        <f t="shared" ref="B440:J440" si="67">+B240</f>
        <v>0</v>
      </c>
      <c r="C440" s="22">
        <f t="shared" si="67"/>
        <v>0</v>
      </c>
      <c r="D440" s="22">
        <f t="shared" si="67"/>
        <v>0</v>
      </c>
      <c r="E440" s="22">
        <f t="shared" si="67"/>
        <v>0</v>
      </c>
      <c r="F440" s="22">
        <f t="shared" si="67"/>
        <v>0</v>
      </c>
      <c r="G440" s="22">
        <f t="shared" si="67"/>
        <v>0</v>
      </c>
      <c r="H440" s="22">
        <f t="shared" si="67"/>
        <v>0</v>
      </c>
      <c r="I440" s="22">
        <f t="shared" si="67"/>
        <v>0</v>
      </c>
      <c r="J440" s="22">
        <f t="shared" si="67"/>
        <v>0</v>
      </c>
      <c r="K440" s="22">
        <f>+K277</f>
        <v>0</v>
      </c>
    </row>
    <row r="441" spans="1:11" ht="23.4">
      <c r="A441" s="59" t="s">
        <v>116</v>
      </c>
      <c r="B441" s="22">
        <f t="shared" ref="B441:K441" si="68">+B267</f>
        <v>0</v>
      </c>
      <c r="C441" s="22">
        <f t="shared" si="68"/>
        <v>0</v>
      </c>
      <c r="D441" s="22">
        <f t="shared" si="68"/>
        <v>0</v>
      </c>
      <c r="E441" s="22">
        <f t="shared" si="68"/>
        <v>0</v>
      </c>
      <c r="F441" s="22">
        <f t="shared" si="68"/>
        <v>0</v>
      </c>
      <c r="G441" s="22">
        <f t="shared" si="68"/>
        <v>0</v>
      </c>
      <c r="H441" s="22">
        <f t="shared" si="68"/>
        <v>0</v>
      </c>
      <c r="I441" s="22">
        <f t="shared" si="68"/>
        <v>0</v>
      </c>
      <c r="J441" s="22">
        <f t="shared" si="68"/>
        <v>0</v>
      </c>
      <c r="K441" s="22">
        <f t="shared" si="68"/>
        <v>0</v>
      </c>
    </row>
    <row r="442" spans="1:11" ht="27" thickBot="1">
      <c r="A442" s="29" t="s">
        <v>32</v>
      </c>
      <c r="B442" s="213">
        <f t="shared" ref="B442:G442" si="69">SUM(B432:B441)</f>
        <v>0</v>
      </c>
      <c r="C442" s="213">
        <f t="shared" si="69"/>
        <v>0</v>
      </c>
      <c r="D442" s="213">
        <f t="shared" si="69"/>
        <v>0</v>
      </c>
      <c r="E442" s="213">
        <f t="shared" si="69"/>
        <v>0</v>
      </c>
      <c r="F442" s="213">
        <f>+F432+F433+F434+F435+F436+F437+F438+F439+F440+F441</f>
        <v>0</v>
      </c>
      <c r="G442" s="213">
        <f t="shared" si="69"/>
        <v>0</v>
      </c>
      <c r="H442" s="495" t="e">
        <f>+K442/G442</f>
        <v>#DIV/0!</v>
      </c>
      <c r="I442" s="464">
        <f>SUM(I432:I441)</f>
        <v>0</v>
      </c>
      <c r="J442" s="214">
        <f>SUM(J432:J441)</f>
        <v>0</v>
      </c>
      <c r="K442" s="496">
        <f>SUM(K432:K441)</f>
        <v>0</v>
      </c>
    </row>
    <row r="443" spans="1:11">
      <c r="J443" s="67"/>
    </row>
    <row r="457" spans="1:11" ht="23.4">
      <c r="A457" s="1326" t="s">
        <v>371</v>
      </c>
      <c r="B457" s="1326"/>
      <c r="C457" s="1326"/>
      <c r="D457" s="1326"/>
      <c r="E457" s="1326"/>
      <c r="F457" s="1326"/>
      <c r="G457" s="1326"/>
      <c r="H457" s="1326"/>
      <c r="I457" s="1326"/>
      <c r="J457" s="69"/>
      <c r="K457" s="69"/>
    </row>
    <row r="458" spans="1:11" ht="23.4">
      <c r="A458" s="1325" t="s">
        <v>219</v>
      </c>
      <c r="B458" s="1325"/>
      <c r="C458" s="1325"/>
      <c r="D458" s="1325"/>
      <c r="E458" s="1325"/>
      <c r="F458" s="1325"/>
      <c r="G458" s="1325"/>
      <c r="H458" s="1325"/>
      <c r="I458" s="1325"/>
      <c r="J458" s="69"/>
      <c r="K458" s="69"/>
    </row>
    <row r="459" spans="1:11" ht="23.4">
      <c r="A459" s="1325" t="s">
        <v>115</v>
      </c>
      <c r="B459" s="1325"/>
      <c r="C459" s="1325"/>
      <c r="D459" s="1325"/>
      <c r="E459" s="1325"/>
      <c r="F459" s="1325"/>
      <c r="G459" s="1325"/>
      <c r="H459" s="1325"/>
      <c r="I459" s="1325"/>
      <c r="J459" s="69"/>
      <c r="K459" s="69"/>
    </row>
    <row r="460" spans="1:11" ht="23.25" customHeight="1">
      <c r="A460" s="1327" t="s">
        <v>255</v>
      </c>
      <c r="B460" s="22"/>
      <c r="C460" s="1330" t="s">
        <v>50</v>
      </c>
      <c r="D460" s="1331"/>
      <c r="E460" s="1331"/>
      <c r="F460" s="1331"/>
      <c r="G460" s="1331"/>
      <c r="H460" s="1332"/>
      <c r="I460" s="22"/>
      <c r="J460" s="68"/>
      <c r="K460" s="68"/>
    </row>
    <row r="461" spans="1:11" ht="23.25" customHeight="1">
      <c r="A461" s="1328"/>
      <c r="B461" s="23" t="s">
        <v>2</v>
      </c>
      <c r="C461" s="24" t="s">
        <v>5</v>
      </c>
      <c r="D461" s="25" t="s">
        <v>6</v>
      </c>
      <c r="E461" s="25" t="s">
        <v>7</v>
      </c>
      <c r="F461" s="25" t="s">
        <v>8</v>
      </c>
      <c r="G461" s="25" t="s">
        <v>9</v>
      </c>
      <c r="H461" s="25" t="s">
        <v>10</v>
      </c>
      <c r="I461" s="26" t="s">
        <v>11</v>
      </c>
      <c r="J461" s="70" t="s">
        <v>202</v>
      </c>
      <c r="K461" s="70" t="s">
        <v>204</v>
      </c>
    </row>
    <row r="462" spans="1:11" ht="23.25" customHeight="1">
      <c r="A462" s="1328"/>
      <c r="B462" s="23" t="s">
        <v>4</v>
      </c>
      <c r="C462" s="23" t="s">
        <v>13</v>
      </c>
      <c r="D462" s="26" t="s">
        <v>51</v>
      </c>
      <c r="E462" s="26" t="s">
        <v>15</v>
      </c>
      <c r="F462" s="26" t="s">
        <v>16</v>
      </c>
      <c r="G462" s="26" t="s">
        <v>17</v>
      </c>
      <c r="H462" s="26" t="s">
        <v>18</v>
      </c>
      <c r="I462" s="26" t="s">
        <v>19</v>
      </c>
      <c r="J462" s="70" t="s">
        <v>203</v>
      </c>
      <c r="K462" s="74"/>
    </row>
    <row r="463" spans="1:11" ht="23.25" customHeight="1">
      <c r="A463" s="1329"/>
      <c r="B463" s="27" t="s">
        <v>12</v>
      </c>
      <c r="C463" s="27" t="s">
        <v>12</v>
      </c>
      <c r="D463" s="28" t="s">
        <v>12</v>
      </c>
      <c r="E463" s="28" t="s">
        <v>12</v>
      </c>
      <c r="F463" s="28" t="s">
        <v>12</v>
      </c>
      <c r="G463" s="28" t="s">
        <v>12</v>
      </c>
      <c r="H463" s="28" t="s">
        <v>20</v>
      </c>
      <c r="I463" s="28" t="s">
        <v>12</v>
      </c>
      <c r="J463" s="78"/>
      <c r="K463" s="78"/>
    </row>
    <row r="464" spans="1:11" ht="23.4">
      <c r="A464" s="59" t="s">
        <v>52</v>
      </c>
      <c r="B464" s="27">
        <f t="shared" ref="B464:K464" si="70">+B16</f>
        <v>57</v>
      </c>
      <c r="C464" s="27">
        <f t="shared" si="70"/>
        <v>0</v>
      </c>
      <c r="D464" s="27">
        <f t="shared" si="70"/>
        <v>0</v>
      </c>
      <c r="E464" s="27">
        <f t="shared" si="70"/>
        <v>0</v>
      </c>
      <c r="F464" s="27">
        <f t="shared" si="70"/>
        <v>0</v>
      </c>
      <c r="G464" s="27">
        <f t="shared" si="70"/>
        <v>0</v>
      </c>
      <c r="H464" s="27">
        <f t="shared" si="70"/>
        <v>0</v>
      </c>
      <c r="I464" s="27">
        <f t="shared" si="70"/>
        <v>57</v>
      </c>
      <c r="J464" s="27">
        <f t="shared" si="70"/>
        <v>5</v>
      </c>
      <c r="K464" s="38">
        <f t="shared" si="70"/>
        <v>0</v>
      </c>
    </row>
    <row r="465" spans="1:11" ht="23.4">
      <c r="A465" s="59" t="s">
        <v>53</v>
      </c>
      <c r="B465" s="27">
        <f t="shared" ref="B465:K465" si="71">+B43</f>
        <v>0</v>
      </c>
      <c r="C465" s="27">
        <f t="shared" si="71"/>
        <v>0</v>
      </c>
      <c r="D465" s="27">
        <f t="shared" si="71"/>
        <v>0</v>
      </c>
      <c r="E465" s="27">
        <f t="shared" si="71"/>
        <v>0</v>
      </c>
      <c r="F465" s="27">
        <f t="shared" si="71"/>
        <v>0</v>
      </c>
      <c r="G465" s="27">
        <f t="shared" si="71"/>
        <v>0</v>
      </c>
      <c r="H465" s="27">
        <f t="shared" si="71"/>
        <v>0</v>
      </c>
      <c r="I465" s="27">
        <f t="shared" si="71"/>
        <v>0</v>
      </c>
      <c r="J465" s="27">
        <f t="shared" si="71"/>
        <v>0</v>
      </c>
      <c r="K465" s="27">
        <f t="shared" si="71"/>
        <v>0</v>
      </c>
    </row>
    <row r="466" spans="1:11" ht="23.4">
      <c r="A466" s="59" t="s">
        <v>54</v>
      </c>
      <c r="B466" s="27">
        <f t="shared" ref="B466:K466" si="72">+B71</f>
        <v>8</v>
      </c>
      <c r="C466" s="27">
        <f t="shared" si="72"/>
        <v>0</v>
      </c>
      <c r="D466" s="27">
        <f t="shared" si="72"/>
        <v>0</v>
      </c>
      <c r="E466" s="27">
        <f t="shared" si="72"/>
        <v>0</v>
      </c>
      <c r="F466" s="27">
        <f t="shared" si="72"/>
        <v>0</v>
      </c>
      <c r="G466" s="27">
        <f t="shared" si="72"/>
        <v>0</v>
      </c>
      <c r="H466" s="27">
        <f t="shared" si="72"/>
        <v>0</v>
      </c>
      <c r="I466" s="27">
        <f t="shared" si="72"/>
        <v>8</v>
      </c>
      <c r="J466" s="27">
        <f t="shared" si="72"/>
        <v>1</v>
      </c>
      <c r="K466" s="28">
        <f t="shared" si="72"/>
        <v>0</v>
      </c>
    </row>
    <row r="467" spans="1:11" ht="23.4">
      <c r="A467" s="59" t="s">
        <v>55</v>
      </c>
      <c r="B467" s="27">
        <f t="shared" ref="B467:J467" si="73">+B99</f>
        <v>0</v>
      </c>
      <c r="C467" s="27">
        <f t="shared" si="73"/>
        <v>0</v>
      </c>
      <c r="D467" s="27">
        <f t="shared" si="73"/>
        <v>0</v>
      </c>
      <c r="E467" s="27">
        <f t="shared" si="73"/>
        <v>0</v>
      </c>
      <c r="F467" s="27">
        <f t="shared" si="73"/>
        <v>0</v>
      </c>
      <c r="G467" s="27">
        <f t="shared" si="73"/>
        <v>0</v>
      </c>
      <c r="H467" s="27">
        <f t="shared" si="73"/>
        <v>0</v>
      </c>
      <c r="I467" s="27">
        <f t="shared" si="73"/>
        <v>0</v>
      </c>
      <c r="J467" s="27">
        <f t="shared" si="73"/>
        <v>0</v>
      </c>
      <c r="K467" s="28">
        <v>0</v>
      </c>
    </row>
    <row r="468" spans="1:11" ht="23.4">
      <c r="A468" s="59" t="s">
        <v>56</v>
      </c>
      <c r="B468" s="27">
        <f t="shared" ref="B468:J468" si="74">+B126</f>
        <v>153</v>
      </c>
      <c r="C468" s="27">
        <f t="shared" si="74"/>
        <v>0</v>
      </c>
      <c r="D468" s="27">
        <f t="shared" si="74"/>
        <v>0</v>
      </c>
      <c r="E468" s="27">
        <f t="shared" si="74"/>
        <v>0</v>
      </c>
      <c r="F468" s="27">
        <f t="shared" si="74"/>
        <v>0</v>
      </c>
      <c r="G468" s="27">
        <f t="shared" si="74"/>
        <v>0</v>
      </c>
      <c r="H468" s="27">
        <f t="shared" si="74"/>
        <v>0</v>
      </c>
      <c r="I468" s="27">
        <f t="shared" si="74"/>
        <v>153</v>
      </c>
      <c r="J468" s="27">
        <f t="shared" si="74"/>
        <v>25</v>
      </c>
      <c r="K468" s="28">
        <f t="shared" ref="K468:K473" si="75">+H468*G468</f>
        <v>0</v>
      </c>
    </row>
    <row r="469" spans="1:11" ht="23.4">
      <c r="A469" s="59" t="s">
        <v>57</v>
      </c>
      <c r="B469" s="27">
        <f t="shared" ref="B469:J469" si="76">+B152</f>
        <v>0</v>
      </c>
      <c r="C469" s="27">
        <f t="shared" si="76"/>
        <v>0</v>
      </c>
      <c r="D469" s="27">
        <f t="shared" si="76"/>
        <v>0</v>
      </c>
      <c r="E469" s="27">
        <f t="shared" si="76"/>
        <v>0</v>
      </c>
      <c r="F469" s="27">
        <f t="shared" si="76"/>
        <v>0</v>
      </c>
      <c r="G469" s="27">
        <f t="shared" si="76"/>
        <v>0</v>
      </c>
      <c r="H469" s="27">
        <f t="shared" si="76"/>
        <v>0</v>
      </c>
      <c r="I469" s="27">
        <f t="shared" si="76"/>
        <v>0</v>
      </c>
      <c r="J469" s="27">
        <f t="shared" si="76"/>
        <v>0</v>
      </c>
      <c r="K469" s="28">
        <f t="shared" si="75"/>
        <v>0</v>
      </c>
    </row>
    <row r="470" spans="1:11" ht="23.4">
      <c r="A470" s="59" t="s">
        <v>58</v>
      </c>
      <c r="B470" s="27">
        <f>+B185</f>
        <v>0</v>
      </c>
      <c r="C470" s="27">
        <f t="shared" ref="C470:J470" si="77">+C185</f>
        <v>0</v>
      </c>
      <c r="D470" s="27">
        <f t="shared" si="77"/>
        <v>0</v>
      </c>
      <c r="E470" s="27">
        <f t="shared" si="77"/>
        <v>0</v>
      </c>
      <c r="F470" s="27">
        <f t="shared" si="77"/>
        <v>0</v>
      </c>
      <c r="G470" s="27">
        <f t="shared" si="77"/>
        <v>0</v>
      </c>
      <c r="H470" s="27">
        <f t="shared" si="77"/>
        <v>0</v>
      </c>
      <c r="I470" s="27">
        <f t="shared" si="77"/>
        <v>0</v>
      </c>
      <c r="J470" s="27">
        <f t="shared" si="77"/>
        <v>0</v>
      </c>
      <c r="K470" s="28">
        <f t="shared" si="75"/>
        <v>0</v>
      </c>
    </row>
    <row r="471" spans="1:11" ht="23.4">
      <c r="A471" s="59" t="s">
        <v>59</v>
      </c>
      <c r="B471" s="20">
        <f>+B214</f>
        <v>0</v>
      </c>
      <c r="C471" s="20">
        <f t="shared" ref="C471:J471" si="78">+C214</f>
        <v>0</v>
      </c>
      <c r="D471" s="20">
        <f t="shared" si="78"/>
        <v>0</v>
      </c>
      <c r="E471" s="20">
        <f t="shared" si="78"/>
        <v>0</v>
      </c>
      <c r="F471" s="20">
        <f t="shared" si="78"/>
        <v>0</v>
      </c>
      <c r="G471" s="20">
        <f t="shared" si="78"/>
        <v>0</v>
      </c>
      <c r="H471" s="20">
        <f t="shared" si="78"/>
        <v>0</v>
      </c>
      <c r="I471" s="20">
        <f t="shared" si="78"/>
        <v>0</v>
      </c>
      <c r="J471" s="20">
        <f t="shared" si="78"/>
        <v>0</v>
      </c>
      <c r="K471" s="28">
        <f t="shared" si="75"/>
        <v>0</v>
      </c>
    </row>
    <row r="472" spans="1:11" ht="23.4">
      <c r="A472" s="59" t="s">
        <v>60</v>
      </c>
      <c r="B472" s="22">
        <f>+B241</f>
        <v>0</v>
      </c>
      <c r="C472" s="22">
        <f t="shared" ref="C472:J472" si="79">+C241</f>
        <v>0</v>
      </c>
      <c r="D472" s="22">
        <f t="shared" si="79"/>
        <v>0</v>
      </c>
      <c r="E472" s="22">
        <f t="shared" si="79"/>
        <v>0</v>
      </c>
      <c r="F472" s="22">
        <f t="shared" si="79"/>
        <v>0</v>
      </c>
      <c r="G472" s="22">
        <f t="shared" si="79"/>
        <v>0</v>
      </c>
      <c r="H472" s="22">
        <f t="shared" si="79"/>
        <v>0</v>
      </c>
      <c r="I472" s="22">
        <f t="shared" si="79"/>
        <v>0</v>
      </c>
      <c r="J472" s="22">
        <f t="shared" si="79"/>
        <v>0</v>
      </c>
      <c r="K472" s="28">
        <f t="shared" si="75"/>
        <v>0</v>
      </c>
    </row>
    <row r="473" spans="1:11" ht="23.4">
      <c r="A473" s="59" t="s">
        <v>116</v>
      </c>
      <c r="B473" s="22">
        <f>+B268</f>
        <v>12</v>
      </c>
      <c r="C473" s="22">
        <f t="shared" ref="C473:J473" si="80">+C268</f>
        <v>0</v>
      </c>
      <c r="D473" s="22">
        <f t="shared" si="80"/>
        <v>0</v>
      </c>
      <c r="E473" s="22">
        <f t="shared" si="80"/>
        <v>0</v>
      </c>
      <c r="F473" s="22">
        <f t="shared" si="80"/>
        <v>0</v>
      </c>
      <c r="G473" s="22">
        <f t="shared" si="80"/>
        <v>0</v>
      </c>
      <c r="H473" s="22">
        <f t="shared" si="80"/>
        <v>0</v>
      </c>
      <c r="I473" s="22">
        <f t="shared" si="80"/>
        <v>12</v>
      </c>
      <c r="J473" s="22">
        <f t="shared" si="80"/>
        <v>1</v>
      </c>
      <c r="K473" s="28">
        <f t="shared" si="75"/>
        <v>0</v>
      </c>
    </row>
    <row r="474" spans="1:11" ht="27" thickBot="1">
      <c r="A474" s="29" t="s">
        <v>32</v>
      </c>
      <c r="B474" s="213">
        <f t="shared" ref="B474:G474" si="81">SUM(B464:B473)</f>
        <v>230</v>
      </c>
      <c r="C474" s="213">
        <f t="shared" si="81"/>
        <v>0</v>
      </c>
      <c r="D474" s="213">
        <f t="shared" si="81"/>
        <v>0</v>
      </c>
      <c r="E474" s="213">
        <f t="shared" si="81"/>
        <v>0</v>
      </c>
      <c r="F474" s="213">
        <f>+F464+F465+F466+F467+F468+F469+F470+F471+F472+F473</f>
        <v>0</v>
      </c>
      <c r="G474" s="213">
        <f t="shared" si="81"/>
        <v>0</v>
      </c>
      <c r="H474" s="495" t="e">
        <f>+K474/G474</f>
        <v>#DIV/0!</v>
      </c>
      <c r="I474" s="464">
        <f>SUM(I464:I473)</f>
        <v>230</v>
      </c>
      <c r="J474" s="214">
        <f>SUM(J464:J473)</f>
        <v>32</v>
      </c>
      <c r="K474" s="496">
        <f>SUM(K464:K473)</f>
        <v>0</v>
      </c>
    </row>
    <row r="489" spans="1:11" ht="23.4">
      <c r="A489" s="1326" t="s">
        <v>371</v>
      </c>
      <c r="B489" s="1326"/>
      <c r="C489" s="1326"/>
      <c r="D489" s="1326"/>
      <c r="E489" s="1326"/>
      <c r="F489" s="1326"/>
      <c r="G489" s="1326"/>
      <c r="H489" s="1326"/>
      <c r="I489" s="1326"/>
      <c r="J489" s="69"/>
      <c r="K489" s="69"/>
    </row>
    <row r="490" spans="1:11" ht="23.4">
      <c r="A490" s="1325" t="s">
        <v>208</v>
      </c>
      <c r="B490" s="1325"/>
      <c r="C490" s="1325"/>
      <c r="D490" s="1325"/>
      <c r="E490" s="1325"/>
      <c r="F490" s="1325"/>
      <c r="G490" s="1325"/>
      <c r="H490" s="1325"/>
      <c r="I490" s="1325"/>
      <c r="J490" s="69"/>
      <c r="K490" s="69"/>
    </row>
    <row r="491" spans="1:11" ht="23.4">
      <c r="A491" s="1325" t="s">
        <v>115</v>
      </c>
      <c r="B491" s="1325"/>
      <c r="C491" s="1325"/>
      <c r="D491" s="1325"/>
      <c r="E491" s="1325"/>
      <c r="F491" s="1325"/>
      <c r="G491" s="1325"/>
      <c r="H491" s="1325"/>
      <c r="I491" s="1325"/>
      <c r="J491" s="69"/>
      <c r="K491" s="69"/>
    </row>
    <row r="492" spans="1:11" ht="23.25" customHeight="1">
      <c r="A492" s="1375" t="s">
        <v>256</v>
      </c>
      <c r="B492" s="22"/>
      <c r="C492" s="1330" t="s">
        <v>50</v>
      </c>
      <c r="D492" s="1331"/>
      <c r="E492" s="1331"/>
      <c r="F492" s="1331"/>
      <c r="G492" s="1331"/>
      <c r="H492" s="1332"/>
      <c r="I492" s="22"/>
      <c r="J492" s="68"/>
      <c r="K492" s="68"/>
    </row>
    <row r="493" spans="1:11" ht="23.25" customHeight="1">
      <c r="A493" s="1376"/>
      <c r="B493" s="23" t="s">
        <v>2</v>
      </c>
      <c r="C493" s="24" t="s">
        <v>5</v>
      </c>
      <c r="D493" s="25" t="s">
        <v>6</v>
      </c>
      <c r="E493" s="25" t="s">
        <v>7</v>
      </c>
      <c r="F493" s="25" t="s">
        <v>8</v>
      </c>
      <c r="G493" s="25" t="s">
        <v>9</v>
      </c>
      <c r="H493" s="25" t="s">
        <v>10</v>
      </c>
      <c r="I493" s="26" t="s">
        <v>11</v>
      </c>
      <c r="J493" s="70" t="s">
        <v>202</v>
      </c>
      <c r="K493" s="70" t="s">
        <v>204</v>
      </c>
    </row>
    <row r="494" spans="1:11" ht="23.25" customHeight="1">
      <c r="A494" s="1376"/>
      <c r="B494" s="23" t="s">
        <v>4</v>
      </c>
      <c r="C494" s="23" t="s">
        <v>13</v>
      </c>
      <c r="D494" s="26" t="s">
        <v>51</v>
      </c>
      <c r="E494" s="26" t="s">
        <v>15</v>
      </c>
      <c r="F494" s="26" t="s">
        <v>16</v>
      </c>
      <c r="G494" s="26" t="s">
        <v>17</v>
      </c>
      <c r="H494" s="26" t="s">
        <v>18</v>
      </c>
      <c r="I494" s="26" t="s">
        <v>19</v>
      </c>
      <c r="J494" s="70" t="s">
        <v>203</v>
      </c>
      <c r="K494" s="74"/>
    </row>
    <row r="495" spans="1:11" ht="23.25" customHeight="1">
      <c r="A495" s="1377"/>
      <c r="B495" s="27" t="s">
        <v>12</v>
      </c>
      <c r="C495" s="27" t="s">
        <v>12</v>
      </c>
      <c r="D495" s="28" t="s">
        <v>12</v>
      </c>
      <c r="E495" s="28" t="s">
        <v>12</v>
      </c>
      <c r="F495" s="28" t="s">
        <v>12</v>
      </c>
      <c r="G495" s="28" t="s">
        <v>12</v>
      </c>
      <c r="H495" s="28" t="s">
        <v>20</v>
      </c>
      <c r="I495" s="28" t="s">
        <v>12</v>
      </c>
      <c r="J495" s="78"/>
      <c r="K495" s="78"/>
    </row>
    <row r="496" spans="1:11" ht="23.4">
      <c r="A496" s="59" t="s">
        <v>52</v>
      </c>
      <c r="B496" s="27">
        <f t="shared" ref="B496:K496" si="82">+B17</f>
        <v>0</v>
      </c>
      <c r="C496" s="27">
        <f t="shared" si="82"/>
        <v>0</v>
      </c>
      <c r="D496" s="27">
        <f t="shared" si="82"/>
        <v>0</v>
      </c>
      <c r="E496" s="27">
        <f t="shared" si="82"/>
        <v>0</v>
      </c>
      <c r="F496" s="27">
        <f t="shared" si="82"/>
        <v>0</v>
      </c>
      <c r="G496" s="27">
        <f t="shared" si="82"/>
        <v>0</v>
      </c>
      <c r="H496" s="27">
        <f t="shared" si="82"/>
        <v>0</v>
      </c>
      <c r="I496" s="27">
        <f t="shared" si="82"/>
        <v>0</v>
      </c>
      <c r="J496" s="27">
        <f t="shared" si="82"/>
        <v>0</v>
      </c>
      <c r="K496" s="38">
        <f t="shared" si="82"/>
        <v>0</v>
      </c>
    </row>
    <row r="497" spans="1:11" ht="23.4">
      <c r="A497" s="59" t="s">
        <v>53</v>
      </c>
      <c r="B497" s="27">
        <f t="shared" ref="B497:K497" si="83">+B44</f>
        <v>0</v>
      </c>
      <c r="C497" s="27">
        <f t="shared" si="83"/>
        <v>0</v>
      </c>
      <c r="D497" s="27">
        <f t="shared" si="83"/>
        <v>0</v>
      </c>
      <c r="E497" s="27">
        <f t="shared" si="83"/>
        <v>0</v>
      </c>
      <c r="F497" s="27">
        <f t="shared" si="83"/>
        <v>0</v>
      </c>
      <c r="G497" s="27">
        <f t="shared" si="83"/>
        <v>0</v>
      </c>
      <c r="H497" s="27">
        <f t="shared" si="83"/>
        <v>142</v>
      </c>
      <c r="I497" s="27">
        <f t="shared" si="83"/>
        <v>0</v>
      </c>
      <c r="J497" s="27">
        <f t="shared" si="83"/>
        <v>3</v>
      </c>
      <c r="K497" s="28">
        <f t="shared" si="83"/>
        <v>0</v>
      </c>
    </row>
    <row r="498" spans="1:11" ht="23.4">
      <c r="A498" s="59" t="s">
        <v>54</v>
      </c>
      <c r="B498" s="27">
        <f t="shared" ref="B498:K498" si="84">+B72</f>
        <v>0</v>
      </c>
      <c r="C498" s="27">
        <f t="shared" si="84"/>
        <v>0</v>
      </c>
      <c r="D498" s="27">
        <f t="shared" si="84"/>
        <v>0</v>
      </c>
      <c r="E498" s="27">
        <f t="shared" si="84"/>
        <v>0</v>
      </c>
      <c r="F498" s="103">
        <f t="shared" si="84"/>
        <v>0</v>
      </c>
      <c r="G498" s="27">
        <f t="shared" si="84"/>
        <v>0</v>
      </c>
      <c r="H498" s="27">
        <f t="shared" si="84"/>
        <v>142</v>
      </c>
      <c r="I498" s="27">
        <f t="shared" si="84"/>
        <v>0</v>
      </c>
      <c r="J498" s="27">
        <f t="shared" si="84"/>
        <v>3</v>
      </c>
      <c r="K498" s="28">
        <f t="shared" si="84"/>
        <v>0</v>
      </c>
    </row>
    <row r="499" spans="1:11" ht="23.4">
      <c r="A499" s="59" t="s">
        <v>55</v>
      </c>
      <c r="B499" s="27">
        <v>0</v>
      </c>
      <c r="C499" s="27">
        <v>0</v>
      </c>
      <c r="D499" s="27">
        <v>0</v>
      </c>
      <c r="E499" s="27">
        <v>0</v>
      </c>
      <c r="F499" s="27">
        <v>0</v>
      </c>
      <c r="G499" s="27">
        <v>0</v>
      </c>
      <c r="H499" s="27">
        <v>0</v>
      </c>
      <c r="I499" s="27">
        <v>0</v>
      </c>
      <c r="J499" s="27">
        <v>0</v>
      </c>
      <c r="K499" s="28">
        <f>+K167</f>
        <v>0</v>
      </c>
    </row>
    <row r="500" spans="1:11" ht="23.4">
      <c r="A500" s="59" t="s">
        <v>56</v>
      </c>
      <c r="B500" s="27">
        <f t="shared" ref="B500:J500" si="85">+B127</f>
        <v>0</v>
      </c>
      <c r="C500" s="27">
        <f t="shared" si="85"/>
        <v>0</v>
      </c>
      <c r="D500" s="27">
        <f t="shared" si="85"/>
        <v>0</v>
      </c>
      <c r="E500" s="27">
        <f t="shared" si="85"/>
        <v>0</v>
      </c>
      <c r="F500" s="27">
        <f t="shared" si="85"/>
        <v>0</v>
      </c>
      <c r="G500" s="27">
        <f t="shared" si="85"/>
        <v>0</v>
      </c>
      <c r="H500" s="27">
        <f t="shared" si="85"/>
        <v>142</v>
      </c>
      <c r="I500" s="27">
        <f t="shared" si="85"/>
        <v>0</v>
      </c>
      <c r="J500" s="27">
        <f t="shared" si="85"/>
        <v>0</v>
      </c>
      <c r="K500" s="28">
        <f>+G500*H500</f>
        <v>0</v>
      </c>
    </row>
    <row r="501" spans="1:11" ht="23.4">
      <c r="A501" s="59" t="s">
        <v>57</v>
      </c>
      <c r="B501" s="27">
        <f t="shared" ref="B501:K501" si="86">+B153</f>
        <v>0</v>
      </c>
      <c r="C501" s="27">
        <f t="shared" si="86"/>
        <v>0</v>
      </c>
      <c r="D501" s="27">
        <f t="shared" si="86"/>
        <v>0</v>
      </c>
      <c r="E501" s="27">
        <f t="shared" si="86"/>
        <v>0</v>
      </c>
      <c r="F501" s="27">
        <f t="shared" si="86"/>
        <v>0</v>
      </c>
      <c r="G501" s="27">
        <f t="shared" si="86"/>
        <v>0</v>
      </c>
      <c r="H501" s="27">
        <f t="shared" si="86"/>
        <v>142</v>
      </c>
      <c r="I501" s="27">
        <f t="shared" si="86"/>
        <v>0</v>
      </c>
      <c r="J501" s="27">
        <f t="shared" si="86"/>
        <v>6</v>
      </c>
      <c r="K501" s="28">
        <f t="shared" si="86"/>
        <v>0</v>
      </c>
    </row>
    <row r="502" spans="1:11" ht="23.4">
      <c r="A502" s="59" t="s">
        <v>58</v>
      </c>
      <c r="B502" s="27">
        <f t="shared" ref="B502:J502" si="87">+B186</f>
        <v>0</v>
      </c>
      <c r="C502" s="27">
        <f t="shared" si="87"/>
        <v>0</v>
      </c>
      <c r="D502" s="27">
        <f t="shared" si="87"/>
        <v>0</v>
      </c>
      <c r="E502" s="27">
        <f t="shared" si="87"/>
        <v>0</v>
      </c>
      <c r="F502" s="27">
        <f t="shared" si="87"/>
        <v>0</v>
      </c>
      <c r="G502" s="27">
        <f t="shared" si="87"/>
        <v>0</v>
      </c>
      <c r="H502" s="27">
        <f t="shared" si="87"/>
        <v>142</v>
      </c>
      <c r="I502" s="27">
        <f t="shared" si="87"/>
        <v>0</v>
      </c>
      <c r="J502" s="27">
        <f t="shared" si="87"/>
        <v>0</v>
      </c>
      <c r="K502" s="28">
        <f>+G502*H502</f>
        <v>0</v>
      </c>
    </row>
    <row r="503" spans="1:11" ht="23.4">
      <c r="A503" s="59" t="s">
        <v>59</v>
      </c>
      <c r="B503" s="20">
        <f t="shared" ref="B503:K503" si="88">+B215</f>
        <v>0</v>
      </c>
      <c r="C503" s="20">
        <f t="shared" si="88"/>
        <v>0</v>
      </c>
      <c r="D503" s="20">
        <f t="shared" si="88"/>
        <v>0</v>
      </c>
      <c r="E503" s="20">
        <f t="shared" si="88"/>
        <v>0</v>
      </c>
      <c r="F503" s="20">
        <f t="shared" si="88"/>
        <v>0</v>
      </c>
      <c r="G503" s="20">
        <f t="shared" si="88"/>
        <v>0</v>
      </c>
      <c r="H503" s="20">
        <f t="shared" si="88"/>
        <v>142</v>
      </c>
      <c r="I503" s="20">
        <f t="shared" si="88"/>
        <v>0</v>
      </c>
      <c r="J503" s="20">
        <f t="shared" si="88"/>
        <v>0</v>
      </c>
      <c r="K503" s="20">
        <f t="shared" si="88"/>
        <v>0</v>
      </c>
    </row>
    <row r="504" spans="1:11" ht="23.4">
      <c r="A504" s="59" t="s">
        <v>60</v>
      </c>
      <c r="B504" s="22">
        <f t="shared" ref="B504:K504" si="89">+B242</f>
        <v>0</v>
      </c>
      <c r="C504" s="22">
        <f t="shared" si="89"/>
        <v>0</v>
      </c>
      <c r="D504" s="22">
        <f t="shared" si="89"/>
        <v>0</v>
      </c>
      <c r="E504" s="22">
        <f t="shared" si="89"/>
        <v>0</v>
      </c>
      <c r="F504" s="22">
        <f t="shared" si="89"/>
        <v>0</v>
      </c>
      <c r="G504" s="22">
        <f t="shared" si="89"/>
        <v>0</v>
      </c>
      <c r="H504" s="22">
        <f t="shared" si="89"/>
        <v>142</v>
      </c>
      <c r="I504" s="22">
        <f t="shared" si="89"/>
        <v>0</v>
      </c>
      <c r="J504" s="22">
        <f t="shared" si="89"/>
        <v>0</v>
      </c>
      <c r="K504" s="22">
        <f t="shared" si="89"/>
        <v>0</v>
      </c>
    </row>
    <row r="505" spans="1:11" ht="23.4">
      <c r="A505" s="59" t="s">
        <v>116</v>
      </c>
      <c r="B505" s="22">
        <f t="shared" ref="B505:K505" si="90">+B269</f>
        <v>0</v>
      </c>
      <c r="C505" s="22">
        <f t="shared" si="90"/>
        <v>0</v>
      </c>
      <c r="D505" s="22">
        <f t="shared" si="90"/>
        <v>0</v>
      </c>
      <c r="E505" s="22">
        <f t="shared" si="90"/>
        <v>0</v>
      </c>
      <c r="F505" s="22">
        <f t="shared" si="90"/>
        <v>0</v>
      </c>
      <c r="G505" s="22">
        <f t="shared" si="90"/>
        <v>0</v>
      </c>
      <c r="H505" s="22">
        <f t="shared" si="90"/>
        <v>142</v>
      </c>
      <c r="I505" s="22">
        <f t="shared" si="90"/>
        <v>0</v>
      </c>
      <c r="J505" s="22">
        <f t="shared" si="90"/>
        <v>4</v>
      </c>
      <c r="K505" s="22">
        <f t="shared" si="90"/>
        <v>0</v>
      </c>
    </row>
    <row r="506" spans="1:11" ht="27" thickBot="1">
      <c r="A506" s="29" t="s">
        <v>32</v>
      </c>
      <c r="B506" s="213">
        <f t="shared" ref="B506:G506" si="91">SUM(B496:B505)</f>
        <v>0</v>
      </c>
      <c r="C506" s="213">
        <f t="shared" si="91"/>
        <v>0</v>
      </c>
      <c r="D506" s="213">
        <f t="shared" si="91"/>
        <v>0</v>
      </c>
      <c r="E506" s="213">
        <f t="shared" si="91"/>
        <v>0</v>
      </c>
      <c r="F506" s="213">
        <f>+F496+F497+F498+F499+F500+F501+F502+F503+F504+F505</f>
        <v>0</v>
      </c>
      <c r="G506" s="213">
        <f t="shared" si="91"/>
        <v>0</v>
      </c>
      <c r="H506" s="495" t="e">
        <f>+K506/G506</f>
        <v>#DIV/0!</v>
      </c>
      <c r="I506" s="464">
        <f>SUM(I496:I505)</f>
        <v>0</v>
      </c>
      <c r="J506" s="214">
        <f>SUM(J496:J505)</f>
        <v>16</v>
      </c>
      <c r="K506" s="496">
        <f>SUM(K496:K505)</f>
        <v>0</v>
      </c>
    </row>
    <row r="521" spans="1:11" ht="23.4">
      <c r="A521" s="1326" t="s">
        <v>371</v>
      </c>
      <c r="B521" s="1326"/>
      <c r="C521" s="1326"/>
      <c r="D521" s="1326"/>
      <c r="E521" s="1326"/>
      <c r="F521" s="1326"/>
      <c r="G521" s="1326"/>
      <c r="H521" s="1326"/>
      <c r="I521" s="1326"/>
      <c r="J521" s="69"/>
      <c r="K521" s="69"/>
    </row>
    <row r="522" spans="1:11" ht="23.4">
      <c r="A522" s="1325" t="s">
        <v>218</v>
      </c>
      <c r="B522" s="1325"/>
      <c r="C522" s="1325"/>
      <c r="D522" s="1325"/>
      <c r="E522" s="1325"/>
      <c r="F522" s="1325"/>
      <c r="G522" s="1325"/>
      <c r="H522" s="1325"/>
      <c r="I522" s="1325"/>
      <c r="J522" s="69"/>
      <c r="K522" s="69"/>
    </row>
    <row r="523" spans="1:11" ht="23.4">
      <c r="A523" s="1325" t="s">
        <v>115</v>
      </c>
      <c r="B523" s="1325"/>
      <c r="C523" s="1325"/>
      <c r="D523" s="1325"/>
      <c r="E523" s="1325"/>
      <c r="F523" s="1325"/>
      <c r="G523" s="1325"/>
      <c r="H523" s="1325"/>
      <c r="I523" s="1325"/>
      <c r="J523" s="69"/>
      <c r="K523" s="69"/>
    </row>
    <row r="524" spans="1:11" ht="23.25" customHeight="1">
      <c r="A524" s="1375" t="s">
        <v>218</v>
      </c>
      <c r="B524" s="22"/>
      <c r="C524" s="1330" t="s">
        <v>50</v>
      </c>
      <c r="D524" s="1331"/>
      <c r="E524" s="1331"/>
      <c r="F524" s="1331"/>
      <c r="G524" s="1331"/>
      <c r="H524" s="1332"/>
      <c r="I524" s="22"/>
      <c r="J524" s="68"/>
      <c r="K524" s="68"/>
    </row>
    <row r="525" spans="1:11" ht="23.25" customHeight="1">
      <c r="A525" s="1376"/>
      <c r="B525" s="23" t="s">
        <v>2</v>
      </c>
      <c r="C525" s="24" t="s">
        <v>5</v>
      </c>
      <c r="D525" s="25" t="s">
        <v>6</v>
      </c>
      <c r="E525" s="25" t="s">
        <v>7</v>
      </c>
      <c r="F525" s="25" t="s">
        <v>8</v>
      </c>
      <c r="G525" s="25" t="s">
        <v>9</v>
      </c>
      <c r="H525" s="25" t="s">
        <v>10</v>
      </c>
      <c r="I525" s="26" t="s">
        <v>11</v>
      </c>
      <c r="J525" s="70" t="s">
        <v>202</v>
      </c>
      <c r="K525" s="70" t="s">
        <v>204</v>
      </c>
    </row>
    <row r="526" spans="1:11" ht="23.25" customHeight="1">
      <c r="A526" s="1376"/>
      <c r="B526" s="23" t="s">
        <v>4</v>
      </c>
      <c r="C526" s="23" t="s">
        <v>13</v>
      </c>
      <c r="D526" s="26" t="s">
        <v>51</v>
      </c>
      <c r="E526" s="26" t="s">
        <v>15</v>
      </c>
      <c r="F526" s="26" t="s">
        <v>16</v>
      </c>
      <c r="G526" s="26" t="s">
        <v>17</v>
      </c>
      <c r="H526" s="26" t="s">
        <v>18</v>
      </c>
      <c r="I526" s="26" t="s">
        <v>19</v>
      </c>
      <c r="J526" s="70" t="s">
        <v>203</v>
      </c>
      <c r="K526" s="74"/>
    </row>
    <row r="527" spans="1:11" ht="23.25" customHeight="1">
      <c r="A527" s="1377"/>
      <c r="B527" s="27" t="s">
        <v>12</v>
      </c>
      <c r="C527" s="27" t="s">
        <v>12</v>
      </c>
      <c r="D527" s="28" t="s">
        <v>12</v>
      </c>
      <c r="E527" s="28" t="s">
        <v>12</v>
      </c>
      <c r="F527" s="28" t="s">
        <v>12</v>
      </c>
      <c r="G527" s="28" t="s">
        <v>12</v>
      </c>
      <c r="H527" s="28" t="s">
        <v>20</v>
      </c>
      <c r="I527" s="28" t="s">
        <v>12</v>
      </c>
      <c r="J527" s="78"/>
      <c r="K527" s="78"/>
    </row>
    <row r="528" spans="1:11" ht="23.4">
      <c r="A528" s="59" t="s">
        <v>52</v>
      </c>
      <c r="B528" s="27">
        <f t="shared" ref="B528:J528" si="92">+B21</f>
        <v>34</v>
      </c>
      <c r="C528" s="27">
        <f t="shared" si="92"/>
        <v>28</v>
      </c>
      <c r="D528" s="27">
        <f t="shared" si="92"/>
        <v>0</v>
      </c>
      <c r="E528" s="27">
        <f t="shared" si="92"/>
        <v>0</v>
      </c>
      <c r="F528" s="27">
        <f t="shared" si="92"/>
        <v>0</v>
      </c>
      <c r="G528" s="27">
        <f t="shared" si="92"/>
        <v>0</v>
      </c>
      <c r="H528" s="27">
        <f t="shared" si="92"/>
        <v>0</v>
      </c>
      <c r="I528" s="27">
        <f t="shared" si="92"/>
        <v>62</v>
      </c>
      <c r="J528" s="27">
        <f t="shared" si="92"/>
        <v>6</v>
      </c>
      <c r="K528" s="38">
        <f>+H528*G528</f>
        <v>0</v>
      </c>
    </row>
    <row r="529" spans="1:11" ht="23.4">
      <c r="A529" s="59" t="s">
        <v>53</v>
      </c>
      <c r="B529" s="27">
        <f t="shared" ref="B529:J529" si="93">+B48</f>
        <v>73</v>
      </c>
      <c r="C529" s="27">
        <f t="shared" si="93"/>
        <v>18</v>
      </c>
      <c r="D529" s="27">
        <f t="shared" si="93"/>
        <v>0</v>
      </c>
      <c r="E529" s="27">
        <f t="shared" si="93"/>
        <v>0</v>
      </c>
      <c r="F529" s="27">
        <f t="shared" si="93"/>
        <v>0</v>
      </c>
      <c r="G529" s="27">
        <f t="shared" si="93"/>
        <v>0</v>
      </c>
      <c r="H529" s="27">
        <f t="shared" si="93"/>
        <v>186</v>
      </c>
      <c r="I529" s="27">
        <f t="shared" si="93"/>
        <v>91</v>
      </c>
      <c r="J529" s="27">
        <f t="shared" si="93"/>
        <v>12</v>
      </c>
      <c r="K529" s="38">
        <f t="shared" ref="K529:K537" si="94">+H529*G529</f>
        <v>0</v>
      </c>
    </row>
    <row r="530" spans="1:11" ht="23.4">
      <c r="A530" s="59" t="s">
        <v>54</v>
      </c>
      <c r="B530" s="27">
        <f t="shared" ref="B530:J530" si="95">+B75</f>
        <v>22</v>
      </c>
      <c r="C530" s="27">
        <f t="shared" si="95"/>
        <v>0</v>
      </c>
      <c r="D530" s="27">
        <f t="shared" si="95"/>
        <v>0</v>
      </c>
      <c r="E530" s="27">
        <f t="shared" si="95"/>
        <v>0</v>
      </c>
      <c r="F530" s="27">
        <f t="shared" si="95"/>
        <v>0</v>
      </c>
      <c r="G530" s="27">
        <f t="shared" si="95"/>
        <v>0</v>
      </c>
      <c r="H530" s="27">
        <f t="shared" si="95"/>
        <v>0</v>
      </c>
      <c r="I530" s="27">
        <f t="shared" si="95"/>
        <v>22</v>
      </c>
      <c r="J530" s="27">
        <f t="shared" si="95"/>
        <v>4</v>
      </c>
      <c r="K530" s="38">
        <f t="shared" si="94"/>
        <v>0</v>
      </c>
    </row>
    <row r="531" spans="1:11" ht="23.4">
      <c r="A531" s="59" t="s">
        <v>55</v>
      </c>
      <c r="B531" s="27">
        <f t="shared" ref="B531:J531" si="96">+B103</f>
        <v>0</v>
      </c>
      <c r="C531" s="27">
        <f t="shared" si="96"/>
        <v>0</v>
      </c>
      <c r="D531" s="27">
        <f t="shared" si="96"/>
        <v>0</v>
      </c>
      <c r="E531" s="27">
        <f t="shared" si="96"/>
        <v>0</v>
      </c>
      <c r="F531" s="27">
        <f t="shared" si="96"/>
        <v>0</v>
      </c>
      <c r="G531" s="27">
        <f t="shared" si="96"/>
        <v>0</v>
      </c>
      <c r="H531" s="27">
        <f t="shared" si="96"/>
        <v>0</v>
      </c>
      <c r="I531" s="27">
        <f t="shared" si="96"/>
        <v>0</v>
      </c>
      <c r="J531" s="27">
        <f t="shared" si="96"/>
        <v>0</v>
      </c>
      <c r="K531" s="38">
        <f t="shared" si="94"/>
        <v>0</v>
      </c>
    </row>
    <row r="532" spans="1:11" ht="23.4">
      <c r="A532" s="59" t="s">
        <v>56</v>
      </c>
      <c r="B532" s="27">
        <f t="shared" ref="B532:J532" si="97">+B131</f>
        <v>0</v>
      </c>
      <c r="C532" s="27">
        <f t="shared" si="97"/>
        <v>0</v>
      </c>
      <c r="D532" s="27">
        <f t="shared" si="97"/>
        <v>0</v>
      </c>
      <c r="E532" s="27">
        <f t="shared" si="97"/>
        <v>0</v>
      </c>
      <c r="F532" s="27">
        <f t="shared" si="97"/>
        <v>0</v>
      </c>
      <c r="G532" s="27">
        <f t="shared" si="97"/>
        <v>0</v>
      </c>
      <c r="H532" s="27">
        <f t="shared" si="97"/>
        <v>0</v>
      </c>
      <c r="I532" s="27">
        <f t="shared" si="97"/>
        <v>0</v>
      </c>
      <c r="J532" s="27">
        <f t="shared" si="97"/>
        <v>0</v>
      </c>
      <c r="K532" s="38">
        <f t="shared" si="94"/>
        <v>0</v>
      </c>
    </row>
    <row r="533" spans="1:11" ht="23.4">
      <c r="A533" s="59" t="s">
        <v>57</v>
      </c>
      <c r="B533" s="27">
        <f t="shared" ref="B533:J533" si="98">+B156</f>
        <v>5</v>
      </c>
      <c r="C533" s="27">
        <f t="shared" si="98"/>
        <v>0</v>
      </c>
      <c r="D533" s="27">
        <f t="shared" si="98"/>
        <v>0</v>
      </c>
      <c r="E533" s="27">
        <f t="shared" si="98"/>
        <v>0</v>
      </c>
      <c r="F533" s="27">
        <f t="shared" si="98"/>
        <v>0</v>
      </c>
      <c r="G533" s="27">
        <f t="shared" si="98"/>
        <v>0</v>
      </c>
      <c r="H533" s="27">
        <f t="shared" si="98"/>
        <v>0</v>
      </c>
      <c r="I533" s="27">
        <f t="shared" si="98"/>
        <v>5</v>
      </c>
      <c r="J533" s="27">
        <f t="shared" si="98"/>
        <v>1</v>
      </c>
      <c r="K533" s="38">
        <f t="shared" si="94"/>
        <v>0</v>
      </c>
    </row>
    <row r="534" spans="1:11" ht="23.4">
      <c r="A534" s="59" t="s">
        <v>58</v>
      </c>
      <c r="B534" s="27">
        <f t="shared" ref="B534:J534" si="99">+B189</f>
        <v>20</v>
      </c>
      <c r="C534" s="27">
        <f t="shared" si="99"/>
        <v>0</v>
      </c>
      <c r="D534" s="27">
        <f t="shared" si="99"/>
        <v>0</v>
      </c>
      <c r="E534" s="27">
        <f t="shared" si="99"/>
        <v>0</v>
      </c>
      <c r="F534" s="27">
        <f t="shared" si="99"/>
        <v>0</v>
      </c>
      <c r="G534" s="27">
        <f t="shared" si="99"/>
        <v>0</v>
      </c>
      <c r="H534" s="27">
        <f t="shared" si="99"/>
        <v>0</v>
      </c>
      <c r="I534" s="27">
        <f t="shared" si="99"/>
        <v>20</v>
      </c>
      <c r="J534" s="27">
        <f t="shared" si="99"/>
        <v>2</v>
      </c>
      <c r="K534" s="38">
        <f t="shared" si="94"/>
        <v>0</v>
      </c>
    </row>
    <row r="535" spans="1:11" ht="23.4">
      <c r="A535" s="59" t="s">
        <v>59</v>
      </c>
      <c r="B535" s="20">
        <f>+B219</f>
        <v>0</v>
      </c>
      <c r="C535" s="20">
        <f t="shared" ref="C535:I535" si="100">+C219</f>
        <v>0</v>
      </c>
      <c r="D535" s="20">
        <f t="shared" si="100"/>
        <v>0</v>
      </c>
      <c r="E535" s="20">
        <f t="shared" si="100"/>
        <v>0</v>
      </c>
      <c r="F535" s="20">
        <f t="shared" si="100"/>
        <v>0</v>
      </c>
      <c r="G535" s="20">
        <f t="shared" si="100"/>
        <v>0</v>
      </c>
      <c r="H535" s="20">
        <f t="shared" si="100"/>
        <v>0</v>
      </c>
      <c r="I535" s="20">
        <f t="shared" si="100"/>
        <v>0</v>
      </c>
      <c r="J535" s="20">
        <f>+J219</f>
        <v>0</v>
      </c>
      <c r="K535" s="38">
        <f t="shared" si="94"/>
        <v>0</v>
      </c>
    </row>
    <row r="536" spans="1:11" ht="23.4">
      <c r="A536" s="59" t="s">
        <v>60</v>
      </c>
      <c r="B536" s="22">
        <f t="shared" ref="B536:J536" si="101">+B245</f>
        <v>16</v>
      </c>
      <c r="C536" s="22">
        <f t="shared" si="101"/>
        <v>0</v>
      </c>
      <c r="D536" s="22">
        <f t="shared" si="101"/>
        <v>0</v>
      </c>
      <c r="E536" s="22">
        <f t="shared" si="101"/>
        <v>0</v>
      </c>
      <c r="F536" s="22">
        <f t="shared" si="101"/>
        <v>0</v>
      </c>
      <c r="G536" s="22">
        <f t="shared" si="101"/>
        <v>0</v>
      </c>
      <c r="H536" s="22">
        <f t="shared" si="101"/>
        <v>0</v>
      </c>
      <c r="I536" s="22">
        <f t="shared" si="101"/>
        <v>16</v>
      </c>
      <c r="J536" s="22">
        <f t="shared" si="101"/>
        <v>1</v>
      </c>
      <c r="K536" s="38">
        <f t="shared" si="94"/>
        <v>0</v>
      </c>
    </row>
    <row r="537" spans="1:11" ht="23.4">
      <c r="A537" s="59" t="s">
        <v>116</v>
      </c>
      <c r="B537" s="22">
        <f t="shared" ref="B537:J537" si="102">+B272</f>
        <v>0</v>
      </c>
      <c r="C537" s="22">
        <f t="shared" si="102"/>
        <v>0</v>
      </c>
      <c r="D537" s="22">
        <f t="shared" si="102"/>
        <v>0</v>
      </c>
      <c r="E537" s="22">
        <f t="shared" si="102"/>
        <v>0</v>
      </c>
      <c r="F537" s="22">
        <f t="shared" si="102"/>
        <v>0</v>
      </c>
      <c r="G537" s="22">
        <f t="shared" si="102"/>
        <v>0</v>
      </c>
      <c r="H537" s="22">
        <f t="shared" si="102"/>
        <v>0</v>
      </c>
      <c r="I537" s="22">
        <f t="shared" si="102"/>
        <v>0</v>
      </c>
      <c r="J537" s="22">
        <f t="shared" si="102"/>
        <v>0</v>
      </c>
      <c r="K537" s="38">
        <f t="shared" si="94"/>
        <v>0</v>
      </c>
    </row>
    <row r="538" spans="1:11" ht="27" thickBot="1">
      <c r="A538" s="29" t="s">
        <v>32</v>
      </c>
      <c r="B538" s="213">
        <f t="shared" ref="B538:G538" si="103">SUM(B528:B537)</f>
        <v>170</v>
      </c>
      <c r="C538" s="213">
        <f t="shared" si="103"/>
        <v>46</v>
      </c>
      <c r="D538" s="213">
        <f t="shared" si="103"/>
        <v>0</v>
      </c>
      <c r="E538" s="213">
        <f t="shared" si="103"/>
        <v>0</v>
      </c>
      <c r="F538" s="213">
        <f>+F528+F529+F530+F531+F532+F533+F534+F535+F536+F537</f>
        <v>0</v>
      </c>
      <c r="G538" s="213">
        <f t="shared" si="103"/>
        <v>0</v>
      </c>
      <c r="H538" s="495" t="e">
        <f>+K538/G538</f>
        <v>#DIV/0!</v>
      </c>
      <c r="I538" s="464">
        <f>SUM(I528:I537)</f>
        <v>216</v>
      </c>
      <c r="J538" s="214">
        <f>SUM(J528:J537)</f>
        <v>26</v>
      </c>
      <c r="K538" s="496">
        <f>SUM(K528:K537)</f>
        <v>0</v>
      </c>
    </row>
    <row r="553" spans="1:11" ht="23.4">
      <c r="A553" s="1326" t="s">
        <v>371</v>
      </c>
      <c r="B553" s="1326"/>
      <c r="C553" s="1326"/>
      <c r="D553" s="1326"/>
      <c r="E553" s="1326"/>
      <c r="F553" s="1326"/>
      <c r="G553" s="1326"/>
      <c r="H553" s="1326"/>
      <c r="I553" s="1326"/>
      <c r="J553" s="69"/>
      <c r="K553" s="69"/>
    </row>
    <row r="554" spans="1:11" ht="23.4">
      <c r="A554" s="1325" t="s">
        <v>277</v>
      </c>
      <c r="B554" s="1325"/>
      <c r="C554" s="1325"/>
      <c r="D554" s="1325"/>
      <c r="E554" s="1325"/>
      <c r="F554" s="1325"/>
      <c r="G554" s="1325"/>
      <c r="H554" s="1325"/>
      <c r="I554" s="1325"/>
      <c r="J554" s="69"/>
      <c r="K554" s="69"/>
    </row>
    <row r="555" spans="1:11" ht="23.4">
      <c r="A555" s="1325" t="s">
        <v>115</v>
      </c>
      <c r="B555" s="1325"/>
      <c r="C555" s="1325"/>
      <c r="D555" s="1325"/>
      <c r="E555" s="1325"/>
      <c r="F555" s="1325"/>
      <c r="G555" s="1325"/>
      <c r="H555" s="1325"/>
      <c r="I555" s="1325"/>
      <c r="J555" s="69"/>
      <c r="K555" s="69"/>
    </row>
    <row r="556" spans="1:11" ht="23.4">
      <c r="A556" s="1352" t="s">
        <v>277</v>
      </c>
      <c r="B556" s="22"/>
      <c r="C556" s="1330" t="s">
        <v>50</v>
      </c>
      <c r="D556" s="1331"/>
      <c r="E556" s="1331"/>
      <c r="F556" s="1331"/>
      <c r="G556" s="1331"/>
      <c r="H556" s="1332"/>
      <c r="I556" s="22"/>
      <c r="J556" s="68"/>
      <c r="K556" s="68"/>
    </row>
    <row r="557" spans="1:11" ht="23.4">
      <c r="A557" s="1353"/>
      <c r="B557" s="23" t="s">
        <v>2</v>
      </c>
      <c r="C557" s="24" t="s">
        <v>5</v>
      </c>
      <c r="D557" s="25" t="s">
        <v>6</v>
      </c>
      <c r="E557" s="25" t="s">
        <v>7</v>
      </c>
      <c r="F557" s="25" t="s">
        <v>8</v>
      </c>
      <c r="G557" s="25" t="s">
        <v>9</v>
      </c>
      <c r="H557" s="25" t="s">
        <v>10</v>
      </c>
      <c r="I557" s="26" t="s">
        <v>11</v>
      </c>
      <c r="J557" s="70" t="s">
        <v>202</v>
      </c>
      <c r="K557" s="70" t="s">
        <v>204</v>
      </c>
    </row>
    <row r="558" spans="1:11" ht="23.4">
      <c r="A558" s="1353"/>
      <c r="B558" s="23" t="s">
        <v>4</v>
      </c>
      <c r="C558" s="23" t="s">
        <v>13</v>
      </c>
      <c r="D558" s="26" t="s">
        <v>51</v>
      </c>
      <c r="E558" s="26" t="s">
        <v>15</v>
      </c>
      <c r="F558" s="26" t="s">
        <v>16</v>
      </c>
      <c r="G558" s="26" t="s">
        <v>17</v>
      </c>
      <c r="H558" s="26" t="s">
        <v>18</v>
      </c>
      <c r="I558" s="26" t="s">
        <v>19</v>
      </c>
      <c r="J558" s="70" t="s">
        <v>203</v>
      </c>
      <c r="K558" s="74"/>
    </row>
    <row r="559" spans="1:11" ht="23.4">
      <c r="A559" s="1354"/>
      <c r="B559" s="27" t="s">
        <v>12</v>
      </c>
      <c r="C559" s="27" t="s">
        <v>12</v>
      </c>
      <c r="D559" s="28" t="s">
        <v>12</v>
      </c>
      <c r="E559" s="28" t="s">
        <v>12</v>
      </c>
      <c r="F559" s="28" t="s">
        <v>12</v>
      </c>
      <c r="G559" s="28" t="s">
        <v>12</v>
      </c>
      <c r="H559" s="28" t="s">
        <v>20</v>
      </c>
      <c r="I559" s="28" t="s">
        <v>12</v>
      </c>
      <c r="J559" s="78"/>
      <c r="K559" s="78"/>
    </row>
    <row r="560" spans="1:11" ht="23.4">
      <c r="A560" s="59" t="s">
        <v>52</v>
      </c>
      <c r="B560" s="27">
        <f t="shared" ref="B560:K560" si="104">+B22</f>
        <v>0</v>
      </c>
      <c r="C560" s="27">
        <f t="shared" si="104"/>
        <v>0</v>
      </c>
      <c r="D560" s="27">
        <f t="shared" si="104"/>
        <v>0</v>
      </c>
      <c r="E560" s="27">
        <f t="shared" si="104"/>
        <v>0</v>
      </c>
      <c r="F560" s="27">
        <f t="shared" si="104"/>
        <v>0</v>
      </c>
      <c r="G560" s="27">
        <f t="shared" si="104"/>
        <v>0</v>
      </c>
      <c r="H560" s="27">
        <f t="shared" si="104"/>
        <v>0</v>
      </c>
      <c r="I560" s="27">
        <f t="shared" si="104"/>
        <v>0</v>
      </c>
      <c r="J560" s="27">
        <f t="shared" si="104"/>
        <v>0</v>
      </c>
      <c r="K560" s="38">
        <f t="shared" si="104"/>
        <v>0</v>
      </c>
    </row>
    <row r="561" spans="1:11" ht="23.4">
      <c r="A561" s="59" t="s">
        <v>53</v>
      </c>
      <c r="B561" s="27">
        <f t="shared" ref="B561:K561" si="105">+B49</f>
        <v>0</v>
      </c>
      <c r="C561" s="27">
        <f t="shared" si="105"/>
        <v>0</v>
      </c>
      <c r="D561" s="27">
        <f t="shared" si="105"/>
        <v>0</v>
      </c>
      <c r="E561" s="27">
        <f t="shared" si="105"/>
        <v>0</v>
      </c>
      <c r="F561" s="27">
        <f t="shared" si="105"/>
        <v>0</v>
      </c>
      <c r="G561" s="27">
        <f t="shared" si="105"/>
        <v>0</v>
      </c>
      <c r="H561" s="27">
        <f t="shared" si="105"/>
        <v>0</v>
      </c>
      <c r="I561" s="27">
        <f t="shared" si="105"/>
        <v>0</v>
      </c>
      <c r="J561" s="27">
        <f t="shared" si="105"/>
        <v>0</v>
      </c>
      <c r="K561" s="28">
        <f t="shared" si="105"/>
        <v>0</v>
      </c>
    </row>
    <row r="562" spans="1:11" ht="23.4">
      <c r="A562" s="59" t="s">
        <v>54</v>
      </c>
      <c r="B562" s="27">
        <f t="shared" ref="B562:K562" si="106">+B77</f>
        <v>0</v>
      </c>
      <c r="C562" s="27">
        <f t="shared" si="106"/>
        <v>0</v>
      </c>
      <c r="D562" s="27">
        <f t="shared" si="106"/>
        <v>0</v>
      </c>
      <c r="E562" s="27">
        <f t="shared" si="106"/>
        <v>0</v>
      </c>
      <c r="F562" s="27">
        <f t="shared" si="106"/>
        <v>0</v>
      </c>
      <c r="G562" s="27">
        <f t="shared" si="106"/>
        <v>0</v>
      </c>
      <c r="H562" s="27">
        <f t="shared" si="106"/>
        <v>0</v>
      </c>
      <c r="I562" s="27">
        <f t="shared" si="106"/>
        <v>0</v>
      </c>
      <c r="J562" s="27">
        <f t="shared" si="106"/>
        <v>0</v>
      </c>
      <c r="K562" s="28">
        <f t="shared" si="106"/>
        <v>0</v>
      </c>
    </row>
    <row r="563" spans="1:11" ht="23.4">
      <c r="A563" s="59" t="s">
        <v>55</v>
      </c>
      <c r="B563" s="27">
        <f t="shared" ref="B563:K563" si="107">+B106</f>
        <v>0</v>
      </c>
      <c r="C563" s="27">
        <f t="shared" si="107"/>
        <v>0</v>
      </c>
      <c r="D563" s="27">
        <f t="shared" si="107"/>
        <v>0</v>
      </c>
      <c r="E563" s="27">
        <f t="shared" si="107"/>
        <v>0</v>
      </c>
      <c r="F563" s="27">
        <f t="shared" si="107"/>
        <v>0</v>
      </c>
      <c r="G563" s="27">
        <f t="shared" si="107"/>
        <v>0</v>
      </c>
      <c r="H563" s="27">
        <f t="shared" si="107"/>
        <v>0</v>
      </c>
      <c r="I563" s="27">
        <f t="shared" si="107"/>
        <v>0</v>
      </c>
      <c r="J563" s="27">
        <f t="shared" si="107"/>
        <v>0</v>
      </c>
      <c r="K563" s="28">
        <f t="shared" si="107"/>
        <v>0</v>
      </c>
    </row>
    <row r="564" spans="1:11" ht="23.4">
      <c r="A564" s="59" t="s">
        <v>56</v>
      </c>
      <c r="B564" s="27">
        <f t="shared" ref="B564:K564" si="108">+B133</f>
        <v>0</v>
      </c>
      <c r="C564" s="27">
        <f t="shared" si="108"/>
        <v>0</v>
      </c>
      <c r="D564" s="27">
        <f t="shared" si="108"/>
        <v>0</v>
      </c>
      <c r="E564" s="27">
        <f t="shared" si="108"/>
        <v>0</v>
      </c>
      <c r="F564" s="27">
        <f t="shared" si="108"/>
        <v>0</v>
      </c>
      <c r="G564" s="27">
        <f t="shared" si="108"/>
        <v>0</v>
      </c>
      <c r="H564" s="27">
        <f t="shared" si="108"/>
        <v>0</v>
      </c>
      <c r="I564" s="27">
        <f t="shared" si="108"/>
        <v>0</v>
      </c>
      <c r="J564" s="27">
        <f t="shared" si="108"/>
        <v>0</v>
      </c>
      <c r="K564" s="28">
        <f t="shared" si="108"/>
        <v>0</v>
      </c>
    </row>
    <row r="565" spans="1:11" ht="23.4">
      <c r="A565" s="59" t="s">
        <v>57</v>
      </c>
      <c r="B565" s="27">
        <f t="shared" ref="B565:K565" si="109">+B158</f>
        <v>0</v>
      </c>
      <c r="C565" s="27">
        <f t="shared" si="109"/>
        <v>0</v>
      </c>
      <c r="D565" s="27">
        <f t="shared" si="109"/>
        <v>0</v>
      </c>
      <c r="E565" s="27">
        <f t="shared" si="109"/>
        <v>0</v>
      </c>
      <c r="F565" s="27">
        <f t="shared" si="109"/>
        <v>0</v>
      </c>
      <c r="G565" s="27">
        <f t="shared" si="109"/>
        <v>0</v>
      </c>
      <c r="H565" s="27">
        <f t="shared" si="109"/>
        <v>0</v>
      </c>
      <c r="I565" s="27">
        <f t="shared" si="109"/>
        <v>0</v>
      </c>
      <c r="J565" s="27">
        <f t="shared" si="109"/>
        <v>0</v>
      </c>
      <c r="K565" s="28">
        <f t="shared" si="109"/>
        <v>0</v>
      </c>
    </row>
    <row r="566" spans="1:11" ht="23.4">
      <c r="A566" s="59" t="s">
        <v>58</v>
      </c>
      <c r="B566" s="27">
        <f t="shared" ref="B566:K566" si="110">+B192</f>
        <v>0</v>
      </c>
      <c r="C566" s="27">
        <f t="shared" si="110"/>
        <v>0</v>
      </c>
      <c r="D566" s="27">
        <f t="shared" si="110"/>
        <v>0</v>
      </c>
      <c r="E566" s="27">
        <f t="shared" si="110"/>
        <v>0</v>
      </c>
      <c r="F566" s="27">
        <f t="shared" si="110"/>
        <v>0</v>
      </c>
      <c r="G566" s="27">
        <f t="shared" si="110"/>
        <v>0</v>
      </c>
      <c r="H566" s="27">
        <f t="shared" si="110"/>
        <v>0</v>
      </c>
      <c r="I566" s="27">
        <f t="shared" si="110"/>
        <v>0</v>
      </c>
      <c r="J566" s="27">
        <f t="shared" si="110"/>
        <v>0</v>
      </c>
      <c r="K566" s="28">
        <f t="shared" si="110"/>
        <v>0</v>
      </c>
    </row>
    <row r="567" spans="1:11" ht="23.4">
      <c r="A567" s="59" t="s">
        <v>59</v>
      </c>
      <c r="B567" s="20">
        <f t="shared" ref="B567:K567" si="111">+B221</f>
        <v>0</v>
      </c>
      <c r="C567" s="20">
        <f t="shared" si="111"/>
        <v>0</v>
      </c>
      <c r="D567" s="20">
        <f t="shared" si="111"/>
        <v>0</v>
      </c>
      <c r="E567" s="20">
        <f t="shared" si="111"/>
        <v>0</v>
      </c>
      <c r="F567" s="20">
        <f t="shared" si="111"/>
        <v>0</v>
      </c>
      <c r="G567" s="20">
        <f t="shared" si="111"/>
        <v>0</v>
      </c>
      <c r="H567" s="20">
        <f t="shared" si="111"/>
        <v>0</v>
      </c>
      <c r="I567" s="20">
        <f t="shared" si="111"/>
        <v>0</v>
      </c>
      <c r="J567" s="20">
        <f t="shared" si="111"/>
        <v>0</v>
      </c>
      <c r="K567" s="20">
        <f t="shared" si="111"/>
        <v>0</v>
      </c>
    </row>
    <row r="568" spans="1:11" ht="23.4">
      <c r="A568" s="59" t="s">
        <v>60</v>
      </c>
      <c r="B568" s="22">
        <f t="shared" ref="B568:K568" si="112">+B246</f>
        <v>0</v>
      </c>
      <c r="C568" s="22">
        <f t="shared" si="112"/>
        <v>0</v>
      </c>
      <c r="D568" s="22">
        <f t="shared" si="112"/>
        <v>0</v>
      </c>
      <c r="E568" s="22">
        <f t="shared" si="112"/>
        <v>0</v>
      </c>
      <c r="F568" s="22">
        <f t="shared" si="112"/>
        <v>0</v>
      </c>
      <c r="G568" s="22">
        <f t="shared" si="112"/>
        <v>0</v>
      </c>
      <c r="H568" s="22">
        <f t="shared" si="112"/>
        <v>0</v>
      </c>
      <c r="I568" s="22">
        <f t="shared" si="112"/>
        <v>0</v>
      </c>
      <c r="J568" s="22">
        <f t="shared" si="112"/>
        <v>0</v>
      </c>
      <c r="K568" s="22">
        <f t="shared" si="112"/>
        <v>0</v>
      </c>
    </row>
    <row r="569" spans="1:11" ht="23.4">
      <c r="A569" s="59" t="s">
        <v>116</v>
      </c>
      <c r="B569" s="22">
        <f t="shared" ref="B569:K569" si="113">+B273</f>
        <v>0</v>
      </c>
      <c r="C569" s="22">
        <f t="shared" si="113"/>
        <v>0</v>
      </c>
      <c r="D569" s="22">
        <f t="shared" si="113"/>
        <v>0</v>
      </c>
      <c r="E569" s="22">
        <f t="shared" si="113"/>
        <v>0</v>
      </c>
      <c r="F569" s="22">
        <f t="shared" si="113"/>
        <v>0</v>
      </c>
      <c r="G569" s="22">
        <f t="shared" si="113"/>
        <v>0</v>
      </c>
      <c r="H569" s="22">
        <f t="shared" si="113"/>
        <v>0</v>
      </c>
      <c r="I569" s="22">
        <f t="shared" si="113"/>
        <v>0</v>
      </c>
      <c r="J569" s="22">
        <f t="shared" si="113"/>
        <v>0</v>
      </c>
      <c r="K569" s="22">
        <f t="shared" si="113"/>
        <v>0</v>
      </c>
    </row>
    <row r="570" spans="1:11" ht="27" thickBot="1">
      <c r="A570" s="29" t="s">
        <v>32</v>
      </c>
      <c r="B570" s="213">
        <f t="shared" ref="B570:G570" si="114">SUM(B560:B569)</f>
        <v>0</v>
      </c>
      <c r="C570" s="213">
        <f t="shared" si="114"/>
        <v>0</v>
      </c>
      <c r="D570" s="213">
        <f t="shared" si="114"/>
        <v>0</v>
      </c>
      <c r="E570" s="213">
        <f t="shared" si="114"/>
        <v>0</v>
      </c>
      <c r="F570" s="213">
        <f>+F560+F561+F562+F563+F564+F565+F566+F567+F568+F569</f>
        <v>0</v>
      </c>
      <c r="G570" s="213">
        <f t="shared" si="114"/>
        <v>0</v>
      </c>
      <c r="H570" s="495" t="e">
        <f>+K570/G570</f>
        <v>#DIV/0!</v>
      </c>
      <c r="I570" s="464">
        <f>SUM(I560:I569)</f>
        <v>0</v>
      </c>
      <c r="J570" s="214">
        <f>SUM(J560:J569)</f>
        <v>0</v>
      </c>
      <c r="K570" s="496">
        <f>SUM(K560:K569)</f>
        <v>0</v>
      </c>
    </row>
    <row r="585" spans="1:11" ht="23.4">
      <c r="A585" s="1326" t="s">
        <v>371</v>
      </c>
      <c r="B585" s="1326"/>
      <c r="C585" s="1326"/>
      <c r="D585" s="1326"/>
      <c r="E585" s="1326"/>
      <c r="F585" s="1326"/>
      <c r="G585" s="1326"/>
      <c r="H585" s="1326"/>
      <c r="I585" s="1326"/>
      <c r="J585" s="69"/>
      <c r="K585" s="69"/>
    </row>
    <row r="586" spans="1:11" ht="23.4">
      <c r="A586" s="1325" t="s">
        <v>190</v>
      </c>
      <c r="B586" s="1325"/>
      <c r="C586" s="1325"/>
      <c r="D586" s="1325"/>
      <c r="E586" s="1325"/>
      <c r="F586" s="1325"/>
      <c r="G586" s="1325"/>
      <c r="H586" s="1325"/>
      <c r="I586" s="1325"/>
      <c r="J586" s="69"/>
      <c r="K586" s="69"/>
    </row>
    <row r="587" spans="1:11" ht="23.4">
      <c r="A587" s="1325" t="s">
        <v>115</v>
      </c>
      <c r="B587" s="1325"/>
      <c r="C587" s="1325"/>
      <c r="D587" s="1325"/>
      <c r="E587" s="1325"/>
      <c r="F587" s="1325"/>
      <c r="G587" s="1325"/>
      <c r="H587" s="1325"/>
      <c r="I587" s="1325"/>
      <c r="J587" s="69"/>
      <c r="K587" s="69"/>
    </row>
    <row r="588" spans="1:11" ht="23.25" customHeight="1">
      <c r="A588" s="1352" t="s">
        <v>190</v>
      </c>
      <c r="B588" s="22"/>
      <c r="C588" s="1330" t="s">
        <v>50</v>
      </c>
      <c r="D588" s="1331"/>
      <c r="E588" s="1331"/>
      <c r="F588" s="1331"/>
      <c r="G588" s="1331"/>
      <c r="H588" s="1332"/>
      <c r="I588" s="22"/>
      <c r="J588" s="68"/>
      <c r="K588" s="68"/>
    </row>
    <row r="589" spans="1:11" ht="23.25" customHeight="1">
      <c r="A589" s="1353"/>
      <c r="B589" s="23" t="s">
        <v>2</v>
      </c>
      <c r="C589" s="24" t="s">
        <v>5</v>
      </c>
      <c r="D589" s="25" t="s">
        <v>6</v>
      </c>
      <c r="E589" s="25" t="s">
        <v>7</v>
      </c>
      <c r="F589" s="25" t="s">
        <v>8</v>
      </c>
      <c r="G589" s="25" t="s">
        <v>9</v>
      </c>
      <c r="H589" s="25" t="s">
        <v>10</v>
      </c>
      <c r="I589" s="26" t="s">
        <v>11</v>
      </c>
      <c r="J589" s="70" t="s">
        <v>202</v>
      </c>
      <c r="K589" s="70" t="s">
        <v>204</v>
      </c>
    </row>
    <row r="590" spans="1:11" ht="23.25" customHeight="1">
      <c r="A590" s="1353"/>
      <c r="B590" s="23" t="s">
        <v>4</v>
      </c>
      <c r="C590" s="23" t="s">
        <v>13</v>
      </c>
      <c r="D590" s="26" t="s">
        <v>51</v>
      </c>
      <c r="E590" s="26" t="s">
        <v>15</v>
      </c>
      <c r="F590" s="26" t="s">
        <v>16</v>
      </c>
      <c r="G590" s="26" t="s">
        <v>17</v>
      </c>
      <c r="H590" s="26" t="s">
        <v>18</v>
      </c>
      <c r="I590" s="26" t="s">
        <v>19</v>
      </c>
      <c r="J590" s="70" t="s">
        <v>203</v>
      </c>
      <c r="K590" s="74"/>
    </row>
    <row r="591" spans="1:11" ht="23.25" customHeight="1">
      <c r="A591" s="1354"/>
      <c r="B591" s="27" t="s">
        <v>12</v>
      </c>
      <c r="C591" s="27" t="s">
        <v>12</v>
      </c>
      <c r="D591" s="28" t="s">
        <v>12</v>
      </c>
      <c r="E591" s="28" t="s">
        <v>12</v>
      </c>
      <c r="F591" s="28" t="s">
        <v>12</v>
      </c>
      <c r="G591" s="28" t="s">
        <v>12</v>
      </c>
      <c r="H591" s="28" t="s">
        <v>20</v>
      </c>
      <c r="I591" s="28" t="s">
        <v>12</v>
      </c>
      <c r="J591" s="78"/>
      <c r="K591" s="78"/>
    </row>
    <row r="592" spans="1:11" ht="23.4">
      <c r="A592" s="59" t="s">
        <v>52</v>
      </c>
      <c r="B592" s="27">
        <f t="shared" ref="B592:K592" si="115">+B23</f>
        <v>0</v>
      </c>
      <c r="C592" s="27">
        <f t="shared" si="115"/>
        <v>0</v>
      </c>
      <c r="D592" s="27">
        <f t="shared" si="115"/>
        <v>0</v>
      </c>
      <c r="E592" s="27">
        <f t="shared" si="115"/>
        <v>0</v>
      </c>
      <c r="F592" s="27">
        <f t="shared" si="115"/>
        <v>0</v>
      </c>
      <c r="G592" s="27">
        <f t="shared" si="115"/>
        <v>0</v>
      </c>
      <c r="H592" s="27">
        <f t="shared" si="115"/>
        <v>0</v>
      </c>
      <c r="I592" s="27">
        <f t="shared" si="115"/>
        <v>0</v>
      </c>
      <c r="J592" s="27">
        <f t="shared" si="115"/>
        <v>0</v>
      </c>
      <c r="K592" s="38">
        <f t="shared" si="115"/>
        <v>0</v>
      </c>
    </row>
    <row r="593" spans="1:11" ht="23.4">
      <c r="A593" s="59" t="s">
        <v>53</v>
      </c>
      <c r="B593" s="27">
        <f t="shared" ref="B593:K593" si="116">+B50</f>
        <v>0</v>
      </c>
      <c r="C593" s="27">
        <f t="shared" si="116"/>
        <v>0</v>
      </c>
      <c r="D593" s="27">
        <f t="shared" si="116"/>
        <v>0</v>
      </c>
      <c r="E593" s="27">
        <f t="shared" si="116"/>
        <v>0</v>
      </c>
      <c r="F593" s="27">
        <f t="shared" si="116"/>
        <v>0</v>
      </c>
      <c r="G593" s="27">
        <f t="shared" si="116"/>
        <v>0</v>
      </c>
      <c r="H593" s="27">
        <f t="shared" si="116"/>
        <v>0</v>
      </c>
      <c r="I593" s="27">
        <f t="shared" si="116"/>
        <v>0</v>
      </c>
      <c r="J593" s="27">
        <f t="shared" si="116"/>
        <v>0</v>
      </c>
      <c r="K593" s="27">
        <f t="shared" si="116"/>
        <v>0</v>
      </c>
    </row>
    <row r="594" spans="1:11" ht="23.4">
      <c r="A594" s="59" t="s">
        <v>54</v>
      </c>
      <c r="B594" s="27">
        <f t="shared" ref="B594:K594" si="117">+B78</f>
        <v>0</v>
      </c>
      <c r="C594" s="27">
        <f t="shared" si="117"/>
        <v>0</v>
      </c>
      <c r="D594" s="27">
        <f t="shared" si="117"/>
        <v>0</v>
      </c>
      <c r="E594" s="27">
        <f t="shared" si="117"/>
        <v>0</v>
      </c>
      <c r="F594" s="27">
        <f t="shared" si="117"/>
        <v>0</v>
      </c>
      <c r="G594" s="27">
        <f t="shared" si="117"/>
        <v>0</v>
      </c>
      <c r="H594" s="27">
        <f t="shared" si="117"/>
        <v>0</v>
      </c>
      <c r="I594" s="27">
        <f t="shared" si="117"/>
        <v>0</v>
      </c>
      <c r="J594" s="27">
        <f t="shared" si="117"/>
        <v>0</v>
      </c>
      <c r="K594" s="28">
        <f t="shared" si="117"/>
        <v>0</v>
      </c>
    </row>
    <row r="595" spans="1:11" ht="23.4">
      <c r="A595" s="59" t="s">
        <v>55</v>
      </c>
      <c r="B595" s="27">
        <f t="shared" ref="B595:K595" si="118">+B107</f>
        <v>0</v>
      </c>
      <c r="C595" s="27">
        <f t="shared" si="118"/>
        <v>0</v>
      </c>
      <c r="D595" s="27">
        <f t="shared" si="118"/>
        <v>0</v>
      </c>
      <c r="E595" s="27">
        <f t="shared" si="118"/>
        <v>0</v>
      </c>
      <c r="F595" s="27">
        <f t="shared" si="118"/>
        <v>0</v>
      </c>
      <c r="G595" s="27">
        <f t="shared" si="118"/>
        <v>0</v>
      </c>
      <c r="H595" s="27">
        <f t="shared" si="118"/>
        <v>0</v>
      </c>
      <c r="I595" s="27">
        <f t="shared" si="118"/>
        <v>0</v>
      </c>
      <c r="J595" s="27">
        <f t="shared" si="118"/>
        <v>0</v>
      </c>
      <c r="K595" s="28">
        <f t="shared" si="118"/>
        <v>0</v>
      </c>
    </row>
    <row r="596" spans="1:11" ht="23.4">
      <c r="A596" s="59" t="s">
        <v>56</v>
      </c>
      <c r="B596" s="27">
        <f t="shared" ref="B596:K596" si="119">+B134</f>
        <v>0</v>
      </c>
      <c r="C596" s="27">
        <f t="shared" si="119"/>
        <v>0</v>
      </c>
      <c r="D596" s="27">
        <f t="shared" si="119"/>
        <v>0</v>
      </c>
      <c r="E596" s="27">
        <f t="shared" si="119"/>
        <v>0</v>
      </c>
      <c r="F596" s="27">
        <f t="shared" si="119"/>
        <v>0</v>
      </c>
      <c r="G596" s="27">
        <f t="shared" si="119"/>
        <v>0</v>
      </c>
      <c r="H596" s="27">
        <f t="shared" si="119"/>
        <v>0</v>
      </c>
      <c r="I596" s="27">
        <f t="shared" si="119"/>
        <v>0</v>
      </c>
      <c r="J596" s="27">
        <f t="shared" si="119"/>
        <v>0</v>
      </c>
      <c r="K596" s="38">
        <f t="shared" si="119"/>
        <v>0</v>
      </c>
    </row>
    <row r="597" spans="1:11" ht="23.4">
      <c r="A597" s="59" t="s">
        <v>57</v>
      </c>
      <c r="B597" s="27">
        <f t="shared" ref="B597:K597" si="120">+B159</f>
        <v>0</v>
      </c>
      <c r="C597" s="27">
        <f t="shared" si="120"/>
        <v>0</v>
      </c>
      <c r="D597" s="27">
        <f t="shared" si="120"/>
        <v>0</v>
      </c>
      <c r="E597" s="27">
        <f t="shared" si="120"/>
        <v>0</v>
      </c>
      <c r="F597" s="27">
        <f t="shared" si="120"/>
        <v>0</v>
      </c>
      <c r="G597" s="27">
        <f t="shared" si="120"/>
        <v>0</v>
      </c>
      <c r="H597" s="27">
        <f t="shared" si="120"/>
        <v>0</v>
      </c>
      <c r="I597" s="27">
        <f t="shared" si="120"/>
        <v>0</v>
      </c>
      <c r="J597" s="27">
        <f t="shared" si="120"/>
        <v>0</v>
      </c>
      <c r="K597" s="28">
        <f t="shared" si="120"/>
        <v>0</v>
      </c>
    </row>
    <row r="598" spans="1:11" ht="23.4">
      <c r="A598" s="59" t="s">
        <v>58</v>
      </c>
      <c r="B598" s="27">
        <f t="shared" ref="B598:J598" si="121">+B193</f>
        <v>0</v>
      </c>
      <c r="C598" s="27">
        <f t="shared" si="121"/>
        <v>0</v>
      </c>
      <c r="D598" s="27">
        <f t="shared" si="121"/>
        <v>0</v>
      </c>
      <c r="E598" s="27">
        <f t="shared" si="121"/>
        <v>0</v>
      </c>
      <c r="F598" s="27">
        <f t="shared" si="121"/>
        <v>0</v>
      </c>
      <c r="G598" s="27">
        <f t="shared" si="121"/>
        <v>0</v>
      </c>
      <c r="H598" s="27">
        <f t="shared" si="121"/>
        <v>0</v>
      </c>
      <c r="I598" s="27">
        <f t="shared" si="121"/>
        <v>0</v>
      </c>
      <c r="J598" s="27">
        <f t="shared" si="121"/>
        <v>0</v>
      </c>
      <c r="K598" s="28">
        <f>+G598*H598</f>
        <v>0</v>
      </c>
    </row>
    <row r="599" spans="1:11" ht="23.4">
      <c r="A599" s="59" t="s">
        <v>59</v>
      </c>
      <c r="B599" s="20">
        <f t="shared" ref="B599:K599" si="122">+B222</f>
        <v>0</v>
      </c>
      <c r="C599" s="20">
        <f t="shared" si="122"/>
        <v>0</v>
      </c>
      <c r="D599" s="20">
        <f t="shared" si="122"/>
        <v>0</v>
      </c>
      <c r="E599" s="20">
        <f t="shared" si="122"/>
        <v>0</v>
      </c>
      <c r="F599" s="20">
        <f t="shared" si="122"/>
        <v>0</v>
      </c>
      <c r="G599" s="20">
        <f t="shared" si="122"/>
        <v>0</v>
      </c>
      <c r="H599" s="20">
        <f t="shared" si="122"/>
        <v>0</v>
      </c>
      <c r="I599" s="20">
        <f t="shared" si="122"/>
        <v>0</v>
      </c>
      <c r="J599" s="20">
        <f t="shared" si="122"/>
        <v>0</v>
      </c>
      <c r="K599" s="20">
        <f t="shared" si="122"/>
        <v>0</v>
      </c>
    </row>
    <row r="600" spans="1:11" ht="23.4">
      <c r="A600" s="59" t="s">
        <v>60</v>
      </c>
      <c r="B600" s="22">
        <f t="shared" ref="B600:K600" si="123">+B247</f>
        <v>0</v>
      </c>
      <c r="C600" s="22">
        <f t="shared" si="123"/>
        <v>0</v>
      </c>
      <c r="D600" s="22">
        <f t="shared" si="123"/>
        <v>0</v>
      </c>
      <c r="E600" s="22">
        <f t="shared" si="123"/>
        <v>0</v>
      </c>
      <c r="F600" s="22">
        <f t="shared" si="123"/>
        <v>0</v>
      </c>
      <c r="G600" s="22">
        <f t="shared" si="123"/>
        <v>0</v>
      </c>
      <c r="H600" s="22">
        <f t="shared" si="123"/>
        <v>0</v>
      </c>
      <c r="I600" s="22">
        <f t="shared" si="123"/>
        <v>0</v>
      </c>
      <c r="J600" s="22">
        <f t="shared" si="123"/>
        <v>0</v>
      </c>
      <c r="K600" s="22">
        <f t="shared" si="123"/>
        <v>0</v>
      </c>
    </row>
    <row r="601" spans="1:11" ht="23.4">
      <c r="A601" s="59" t="s">
        <v>116</v>
      </c>
      <c r="B601" s="22">
        <f t="shared" ref="B601:K601" si="124">+B274</f>
        <v>0</v>
      </c>
      <c r="C601" s="22">
        <f t="shared" si="124"/>
        <v>0</v>
      </c>
      <c r="D601" s="22">
        <f t="shared" si="124"/>
        <v>0</v>
      </c>
      <c r="E601" s="22">
        <f t="shared" si="124"/>
        <v>0</v>
      </c>
      <c r="F601" s="22">
        <f t="shared" si="124"/>
        <v>0</v>
      </c>
      <c r="G601" s="22">
        <f t="shared" si="124"/>
        <v>0</v>
      </c>
      <c r="H601" s="22">
        <f t="shared" si="124"/>
        <v>0</v>
      </c>
      <c r="I601" s="22">
        <f t="shared" si="124"/>
        <v>0</v>
      </c>
      <c r="J601" s="22">
        <f t="shared" si="124"/>
        <v>0</v>
      </c>
      <c r="K601" s="22">
        <f t="shared" si="124"/>
        <v>0</v>
      </c>
    </row>
    <row r="602" spans="1:11" ht="27" thickBot="1">
      <c r="A602" s="29" t="s">
        <v>32</v>
      </c>
      <c r="B602" s="213">
        <f t="shared" ref="B602:G602" si="125">SUM(B592:B601)</f>
        <v>0</v>
      </c>
      <c r="C602" s="213">
        <f t="shared" si="125"/>
        <v>0</v>
      </c>
      <c r="D602" s="213">
        <f t="shared" si="125"/>
        <v>0</v>
      </c>
      <c r="E602" s="213">
        <f t="shared" si="125"/>
        <v>0</v>
      </c>
      <c r="F602" s="213">
        <f>+F592+F593+F594+F595+F596+F597+F598+F599+F600+F601</f>
        <v>0</v>
      </c>
      <c r="G602" s="213">
        <f t="shared" si="125"/>
        <v>0</v>
      </c>
      <c r="H602" s="495" t="e">
        <f>+K602/G602</f>
        <v>#DIV/0!</v>
      </c>
      <c r="I602" s="464">
        <f>SUM(I592:I601)</f>
        <v>0</v>
      </c>
      <c r="J602" s="214">
        <f>SUM(J592:J601)</f>
        <v>0</v>
      </c>
      <c r="K602" s="496">
        <f>SUM(K592:K601)</f>
        <v>0</v>
      </c>
    </row>
    <row r="618" spans="1:11" ht="23.4">
      <c r="A618" s="1326" t="s">
        <v>371</v>
      </c>
      <c r="B618" s="1326"/>
      <c r="C618" s="1326"/>
      <c r="D618" s="1326"/>
      <c r="E618" s="1326"/>
      <c r="F618" s="1326"/>
      <c r="G618" s="1326"/>
      <c r="H618" s="1326"/>
      <c r="I618" s="1326"/>
      <c r="J618" s="69"/>
      <c r="K618" s="69"/>
    </row>
    <row r="619" spans="1:11" ht="23.4">
      <c r="A619" s="1325" t="s">
        <v>239</v>
      </c>
      <c r="B619" s="1325"/>
      <c r="C619" s="1325"/>
      <c r="D619" s="1325"/>
      <c r="E619" s="1325"/>
      <c r="F619" s="1325"/>
      <c r="G619" s="1325"/>
      <c r="H619" s="1325"/>
      <c r="I619" s="1325"/>
      <c r="J619" s="69"/>
      <c r="K619" s="69"/>
    </row>
    <row r="620" spans="1:11" ht="23.4">
      <c r="A620" s="1325" t="s">
        <v>115</v>
      </c>
      <c r="B620" s="1325"/>
      <c r="C620" s="1325"/>
      <c r="D620" s="1325"/>
      <c r="E620" s="1325"/>
      <c r="F620" s="1325"/>
      <c r="G620" s="1325"/>
      <c r="H620" s="1325"/>
      <c r="I620" s="1325"/>
      <c r="J620" s="69"/>
      <c r="K620" s="69"/>
    </row>
    <row r="621" spans="1:11" ht="23.25" customHeight="1">
      <c r="A621" s="1375" t="s">
        <v>239</v>
      </c>
      <c r="B621" s="22"/>
      <c r="C621" s="1330" t="s">
        <v>50</v>
      </c>
      <c r="D621" s="1331"/>
      <c r="E621" s="1331"/>
      <c r="F621" s="1331"/>
      <c r="G621" s="1331"/>
      <c r="H621" s="1332"/>
      <c r="I621" s="22"/>
      <c r="J621" s="68"/>
      <c r="K621" s="68"/>
    </row>
    <row r="622" spans="1:11" ht="23.25" customHeight="1">
      <c r="A622" s="1376"/>
      <c r="B622" s="23" t="s">
        <v>2</v>
      </c>
      <c r="C622" s="24" t="s">
        <v>5</v>
      </c>
      <c r="D622" s="25" t="s">
        <v>6</v>
      </c>
      <c r="E622" s="25" t="s">
        <v>7</v>
      </c>
      <c r="F622" s="25" t="s">
        <v>8</v>
      </c>
      <c r="G622" s="25" t="s">
        <v>9</v>
      </c>
      <c r="H622" s="25" t="s">
        <v>10</v>
      </c>
      <c r="I622" s="26" t="s">
        <v>11</v>
      </c>
      <c r="J622" s="70" t="s">
        <v>202</v>
      </c>
      <c r="K622" s="70" t="s">
        <v>204</v>
      </c>
    </row>
    <row r="623" spans="1:11" ht="23.25" customHeight="1">
      <c r="A623" s="1376"/>
      <c r="B623" s="23" t="s">
        <v>4</v>
      </c>
      <c r="C623" s="23" t="s">
        <v>13</v>
      </c>
      <c r="D623" s="26" t="s">
        <v>51</v>
      </c>
      <c r="E623" s="26" t="s">
        <v>15</v>
      </c>
      <c r="F623" s="26" t="s">
        <v>16</v>
      </c>
      <c r="G623" s="26" t="s">
        <v>17</v>
      </c>
      <c r="H623" s="26" t="s">
        <v>18</v>
      </c>
      <c r="I623" s="26" t="s">
        <v>19</v>
      </c>
      <c r="J623" s="70" t="s">
        <v>203</v>
      </c>
      <c r="K623" s="74"/>
    </row>
    <row r="624" spans="1:11" ht="23.25" customHeight="1">
      <c r="A624" s="1377"/>
      <c r="B624" s="27" t="s">
        <v>12</v>
      </c>
      <c r="C624" s="27" t="s">
        <v>12</v>
      </c>
      <c r="D624" s="28" t="s">
        <v>12</v>
      </c>
      <c r="E624" s="28" t="s">
        <v>12</v>
      </c>
      <c r="F624" s="28" t="s">
        <v>12</v>
      </c>
      <c r="G624" s="28" t="s">
        <v>12</v>
      </c>
      <c r="H624" s="28" t="s">
        <v>20</v>
      </c>
      <c r="I624" s="28" t="s">
        <v>12</v>
      </c>
      <c r="J624" s="78"/>
      <c r="K624" s="78"/>
    </row>
    <row r="625" spans="1:11" ht="23.4">
      <c r="A625" s="59" t="s">
        <v>52</v>
      </c>
      <c r="B625" s="27"/>
      <c r="C625" s="27"/>
      <c r="D625" s="27"/>
      <c r="E625" s="27"/>
      <c r="F625" s="27"/>
      <c r="G625" s="27"/>
      <c r="H625" s="27"/>
      <c r="I625" s="27"/>
      <c r="J625" s="27"/>
      <c r="K625" s="38"/>
    </row>
    <row r="626" spans="1:11" ht="23.4">
      <c r="A626" s="59" t="s">
        <v>53</v>
      </c>
      <c r="B626" s="27"/>
      <c r="C626" s="27"/>
      <c r="D626" s="27"/>
      <c r="E626" s="27"/>
      <c r="F626" s="27"/>
      <c r="G626" s="27"/>
      <c r="H626" s="27"/>
      <c r="I626" s="27"/>
      <c r="J626" s="27"/>
      <c r="K626" s="38"/>
    </row>
    <row r="627" spans="1:11" ht="23.4">
      <c r="A627" s="59" t="s">
        <v>54</v>
      </c>
      <c r="B627" s="27"/>
      <c r="C627" s="27"/>
      <c r="D627" s="27"/>
      <c r="E627" s="27"/>
      <c r="F627" s="27"/>
      <c r="G627" s="27"/>
      <c r="H627" s="27"/>
      <c r="I627" s="27"/>
      <c r="J627" s="27"/>
      <c r="K627" s="28"/>
    </row>
    <row r="628" spans="1:11" ht="23.4">
      <c r="A628" s="59" t="s">
        <v>55</v>
      </c>
      <c r="B628" s="27"/>
      <c r="C628" s="27"/>
      <c r="D628" s="27"/>
      <c r="E628" s="27"/>
      <c r="F628" s="27"/>
      <c r="G628" s="27"/>
      <c r="H628" s="27"/>
      <c r="I628" s="27"/>
      <c r="J628" s="27"/>
      <c r="K628" s="28"/>
    </row>
    <row r="629" spans="1:11" ht="23.4">
      <c r="A629" s="59" t="s">
        <v>56</v>
      </c>
      <c r="B629" s="27">
        <f t="shared" ref="B629:K629" si="126">+B130</f>
        <v>0</v>
      </c>
      <c r="C629" s="27">
        <f t="shared" si="126"/>
        <v>0</v>
      </c>
      <c r="D629" s="27">
        <f t="shared" si="126"/>
        <v>0</v>
      </c>
      <c r="E629" s="27">
        <f t="shared" si="126"/>
        <v>0</v>
      </c>
      <c r="F629" s="27">
        <f t="shared" si="126"/>
        <v>0</v>
      </c>
      <c r="G629" s="27">
        <f t="shared" si="126"/>
        <v>0</v>
      </c>
      <c r="H629" s="27">
        <f t="shared" si="126"/>
        <v>0</v>
      </c>
      <c r="I629" s="27">
        <f t="shared" si="126"/>
        <v>0</v>
      </c>
      <c r="J629" s="27">
        <f t="shared" si="126"/>
        <v>0</v>
      </c>
      <c r="K629" s="28">
        <f t="shared" si="126"/>
        <v>0</v>
      </c>
    </row>
    <row r="630" spans="1:11" ht="23.4">
      <c r="A630" s="59" t="s">
        <v>57</v>
      </c>
      <c r="B630" s="27"/>
      <c r="C630" s="27"/>
      <c r="D630" s="27"/>
      <c r="E630" s="27"/>
      <c r="F630" s="27"/>
      <c r="G630" s="27"/>
      <c r="H630" s="27"/>
      <c r="I630" s="27"/>
      <c r="J630" s="27"/>
      <c r="K630" s="28"/>
    </row>
    <row r="631" spans="1:11" ht="23.4">
      <c r="A631" s="59" t="s">
        <v>58</v>
      </c>
      <c r="B631" s="27">
        <f>+N8361</f>
        <v>0</v>
      </c>
      <c r="C631" s="27"/>
      <c r="D631" s="27"/>
      <c r="E631" s="27"/>
      <c r="F631" s="27"/>
      <c r="G631" s="27"/>
      <c r="H631" s="27"/>
      <c r="I631" s="27"/>
      <c r="J631" s="27"/>
      <c r="K631" s="28"/>
    </row>
    <row r="632" spans="1:11" ht="23.4">
      <c r="A632" s="59" t="s">
        <v>59</v>
      </c>
      <c r="B632" s="20"/>
      <c r="C632" s="20"/>
      <c r="D632" s="20"/>
      <c r="E632" s="20"/>
      <c r="F632" s="20"/>
      <c r="G632" s="20"/>
      <c r="H632" s="20"/>
      <c r="I632" s="20"/>
      <c r="J632" s="20"/>
      <c r="K632" s="20"/>
    </row>
    <row r="633" spans="1:11" ht="23.4">
      <c r="A633" s="59" t="s">
        <v>60</v>
      </c>
      <c r="B633" s="22"/>
      <c r="C633" s="22"/>
      <c r="D633" s="22"/>
      <c r="E633" s="22"/>
      <c r="F633" s="22"/>
      <c r="G633" s="22"/>
      <c r="H633" s="22"/>
      <c r="I633" s="22"/>
      <c r="J633" s="22"/>
      <c r="K633" s="22"/>
    </row>
    <row r="634" spans="1:11" ht="23.4">
      <c r="A634" s="59" t="s">
        <v>116</v>
      </c>
      <c r="B634" s="22"/>
      <c r="C634" s="22"/>
      <c r="D634" s="22"/>
      <c r="E634" s="22"/>
      <c r="F634" s="22"/>
      <c r="G634" s="22"/>
      <c r="H634" s="22"/>
      <c r="I634" s="22"/>
      <c r="J634" s="22"/>
      <c r="K634" s="22"/>
    </row>
    <row r="635" spans="1:11" ht="27" thickBot="1">
      <c r="A635" s="29" t="s">
        <v>32</v>
      </c>
      <c r="B635" s="213">
        <f t="shared" ref="B635:G635" si="127">SUM(B625:B634)</f>
        <v>0</v>
      </c>
      <c r="C635" s="213">
        <f t="shared" si="127"/>
        <v>0</v>
      </c>
      <c r="D635" s="213">
        <f t="shared" si="127"/>
        <v>0</v>
      </c>
      <c r="E635" s="213">
        <f t="shared" si="127"/>
        <v>0</v>
      </c>
      <c r="F635" s="213">
        <f>+F625+F626+F627+F628+F629+F630+F631+F632+F633+F634</f>
        <v>0</v>
      </c>
      <c r="G635" s="213">
        <f t="shared" si="127"/>
        <v>0</v>
      </c>
      <c r="H635" s="495" t="e">
        <f>+K635/G635</f>
        <v>#DIV/0!</v>
      </c>
      <c r="I635" s="464">
        <f>SUM(I625:I634)</f>
        <v>0</v>
      </c>
      <c r="J635" s="214">
        <f>SUM(J625:J634)</f>
        <v>0</v>
      </c>
      <c r="K635" s="496">
        <f>SUM(K625:K634)</f>
        <v>0</v>
      </c>
    </row>
    <row r="651" spans="1:11" ht="23.4">
      <c r="A651" s="1326" t="s">
        <v>371</v>
      </c>
      <c r="B651" s="1326"/>
      <c r="C651" s="1326"/>
      <c r="D651" s="1326"/>
      <c r="E651" s="1326"/>
      <c r="F651" s="1326"/>
      <c r="G651" s="1326"/>
      <c r="H651" s="1326"/>
      <c r="I651" s="1326"/>
      <c r="J651" s="69"/>
      <c r="K651" s="69"/>
    </row>
    <row r="652" spans="1:11" ht="23.4">
      <c r="A652" s="1325" t="s">
        <v>123</v>
      </c>
      <c r="B652" s="1325"/>
      <c r="C652" s="1325"/>
      <c r="D652" s="1325"/>
      <c r="E652" s="1325"/>
      <c r="F652" s="1325"/>
      <c r="G652" s="1325"/>
      <c r="H652" s="1325"/>
      <c r="I652" s="1325"/>
      <c r="J652" s="69"/>
      <c r="K652" s="69"/>
    </row>
    <row r="653" spans="1:11" ht="23.4">
      <c r="A653" s="1325" t="s">
        <v>115</v>
      </c>
      <c r="B653" s="1325"/>
      <c r="C653" s="1325"/>
      <c r="D653" s="1325"/>
      <c r="E653" s="1325"/>
      <c r="F653" s="1325"/>
      <c r="G653" s="1325"/>
      <c r="H653" s="1325"/>
      <c r="I653" s="1325"/>
      <c r="J653" s="69"/>
      <c r="K653" s="69"/>
    </row>
    <row r="654" spans="1:11" ht="23.4">
      <c r="A654" s="1355" t="s">
        <v>123</v>
      </c>
      <c r="B654" s="22"/>
      <c r="C654" s="1330" t="s">
        <v>50</v>
      </c>
      <c r="D654" s="1331"/>
      <c r="E654" s="1331"/>
      <c r="F654" s="1331"/>
      <c r="G654" s="1331"/>
      <c r="H654" s="1332"/>
      <c r="I654" s="22"/>
      <c r="J654" s="68"/>
      <c r="K654" s="68"/>
    </row>
    <row r="655" spans="1:11" ht="23.4">
      <c r="A655" s="1356"/>
      <c r="B655" s="23" t="s">
        <v>2</v>
      </c>
      <c r="C655" s="24" t="s">
        <v>5</v>
      </c>
      <c r="D655" s="25" t="s">
        <v>6</v>
      </c>
      <c r="E655" s="25" t="s">
        <v>7</v>
      </c>
      <c r="F655" s="25" t="s">
        <v>8</v>
      </c>
      <c r="G655" s="25" t="s">
        <v>9</v>
      </c>
      <c r="H655" s="25" t="s">
        <v>10</v>
      </c>
      <c r="I655" s="26" t="s">
        <v>11</v>
      </c>
      <c r="J655" s="70" t="s">
        <v>202</v>
      </c>
      <c r="K655" s="70" t="s">
        <v>204</v>
      </c>
    </row>
    <row r="656" spans="1:11" ht="23.4">
      <c r="A656" s="1356"/>
      <c r="B656" s="23" t="s">
        <v>4</v>
      </c>
      <c r="C656" s="23" t="s">
        <v>13</v>
      </c>
      <c r="D656" s="26" t="s">
        <v>51</v>
      </c>
      <c r="E656" s="26" t="s">
        <v>15</v>
      </c>
      <c r="F656" s="26" t="s">
        <v>16</v>
      </c>
      <c r="G656" s="26" t="s">
        <v>17</v>
      </c>
      <c r="H656" s="26" t="s">
        <v>18</v>
      </c>
      <c r="I656" s="26" t="s">
        <v>19</v>
      </c>
      <c r="J656" s="70" t="s">
        <v>203</v>
      </c>
      <c r="K656" s="74"/>
    </row>
    <row r="657" spans="1:11" ht="23.4">
      <c r="A657" s="1357"/>
      <c r="B657" s="27" t="s">
        <v>12</v>
      </c>
      <c r="C657" s="27" t="s">
        <v>12</v>
      </c>
      <c r="D657" s="28" t="s">
        <v>12</v>
      </c>
      <c r="E657" s="28" t="s">
        <v>12</v>
      </c>
      <c r="F657" s="28" t="s">
        <v>12</v>
      </c>
      <c r="G657" s="28" t="s">
        <v>12</v>
      </c>
      <c r="H657" s="28" t="s">
        <v>20</v>
      </c>
      <c r="I657" s="28" t="s">
        <v>12</v>
      </c>
      <c r="J657" s="78"/>
      <c r="K657" s="78"/>
    </row>
    <row r="658" spans="1:11" ht="23.4">
      <c r="A658" s="59" t="s">
        <v>52</v>
      </c>
      <c r="B658" s="27">
        <v>0</v>
      </c>
      <c r="C658" s="27">
        <v>0</v>
      </c>
      <c r="D658" s="27">
        <v>0</v>
      </c>
      <c r="E658" s="27">
        <v>0</v>
      </c>
      <c r="F658" s="27">
        <v>0</v>
      </c>
      <c r="G658" s="27">
        <v>0</v>
      </c>
      <c r="H658" s="27">
        <v>0</v>
      </c>
      <c r="I658" s="27">
        <v>0</v>
      </c>
      <c r="J658" s="27">
        <v>0</v>
      </c>
      <c r="K658" s="38">
        <v>0</v>
      </c>
    </row>
    <row r="659" spans="1:11" ht="23.4">
      <c r="A659" s="59" t="s">
        <v>53</v>
      </c>
      <c r="B659" s="27">
        <f t="shared" ref="B659:K659" si="128">+B51</f>
        <v>0</v>
      </c>
      <c r="C659" s="27">
        <f t="shared" si="128"/>
        <v>0</v>
      </c>
      <c r="D659" s="27">
        <f t="shared" si="128"/>
        <v>0</v>
      </c>
      <c r="E659" s="27">
        <f t="shared" si="128"/>
        <v>0</v>
      </c>
      <c r="F659" s="27">
        <f t="shared" si="128"/>
        <v>0</v>
      </c>
      <c r="G659" s="27">
        <f t="shared" si="128"/>
        <v>0</v>
      </c>
      <c r="H659" s="27">
        <f t="shared" si="128"/>
        <v>0</v>
      </c>
      <c r="I659" s="27">
        <f t="shared" si="128"/>
        <v>0</v>
      </c>
      <c r="J659" s="27">
        <f t="shared" si="128"/>
        <v>0</v>
      </c>
      <c r="K659" s="38">
        <f t="shared" si="128"/>
        <v>0</v>
      </c>
    </row>
    <row r="660" spans="1:11" ht="23.4">
      <c r="A660" s="59" t="s">
        <v>54</v>
      </c>
      <c r="B660" s="27">
        <v>0</v>
      </c>
      <c r="C660" s="27">
        <v>0</v>
      </c>
      <c r="D660" s="27">
        <v>0</v>
      </c>
      <c r="E660" s="27">
        <v>0</v>
      </c>
      <c r="F660" s="27">
        <v>0</v>
      </c>
      <c r="G660" s="27">
        <v>0</v>
      </c>
      <c r="H660" s="27">
        <v>0</v>
      </c>
      <c r="I660" s="27">
        <v>0</v>
      </c>
      <c r="J660" s="27">
        <v>0</v>
      </c>
      <c r="K660" s="28">
        <v>0</v>
      </c>
    </row>
    <row r="661" spans="1:11" ht="23.4">
      <c r="A661" s="59" t="s">
        <v>55</v>
      </c>
      <c r="B661" s="27">
        <v>0</v>
      </c>
      <c r="C661" s="27">
        <v>0</v>
      </c>
      <c r="D661" s="27">
        <f>+D201</f>
        <v>0</v>
      </c>
      <c r="E661" s="27">
        <f>+E201</f>
        <v>0</v>
      </c>
      <c r="F661" s="27">
        <f>+F201</f>
        <v>0</v>
      </c>
      <c r="G661" s="27">
        <f>+G201</f>
        <v>0</v>
      </c>
      <c r="H661" s="27">
        <f>+H201</f>
        <v>0</v>
      </c>
      <c r="I661" s="27">
        <v>0</v>
      </c>
      <c r="J661" s="27">
        <v>0</v>
      </c>
      <c r="K661" s="28">
        <f>+K201</f>
        <v>0</v>
      </c>
    </row>
    <row r="662" spans="1:11" ht="23.4">
      <c r="A662" s="59" t="s">
        <v>56</v>
      </c>
      <c r="B662" s="27">
        <v>0</v>
      </c>
      <c r="C662" s="27">
        <v>0</v>
      </c>
      <c r="D662" s="27">
        <v>0</v>
      </c>
      <c r="E662" s="27">
        <v>0</v>
      </c>
      <c r="F662" s="27">
        <v>0</v>
      </c>
      <c r="G662" s="27">
        <v>0</v>
      </c>
      <c r="H662" s="27">
        <v>0</v>
      </c>
      <c r="I662" s="27">
        <v>0</v>
      </c>
      <c r="J662" s="27">
        <v>0</v>
      </c>
      <c r="K662" s="28">
        <v>0</v>
      </c>
    </row>
    <row r="663" spans="1:11" ht="23.4">
      <c r="A663" s="59" t="s">
        <v>57</v>
      </c>
      <c r="B663" s="27">
        <f t="shared" ref="B663:K663" si="129">+B160</f>
        <v>0</v>
      </c>
      <c r="C663" s="27">
        <f t="shared" si="129"/>
        <v>0</v>
      </c>
      <c r="D663" s="27">
        <f t="shared" si="129"/>
        <v>0</v>
      </c>
      <c r="E663" s="27">
        <f t="shared" si="129"/>
        <v>0</v>
      </c>
      <c r="F663" s="27">
        <f t="shared" si="129"/>
        <v>0</v>
      </c>
      <c r="G663" s="27">
        <f t="shared" si="129"/>
        <v>0</v>
      </c>
      <c r="H663" s="27">
        <f t="shared" si="129"/>
        <v>0</v>
      </c>
      <c r="I663" s="27">
        <f t="shared" si="129"/>
        <v>0</v>
      </c>
      <c r="J663" s="27">
        <f t="shared" si="129"/>
        <v>0</v>
      </c>
      <c r="K663" s="38">
        <f t="shared" si="129"/>
        <v>0</v>
      </c>
    </row>
    <row r="664" spans="1:11" ht="23.4">
      <c r="A664" s="59" t="s">
        <v>58</v>
      </c>
      <c r="B664" s="27">
        <f t="shared" ref="B664:I664" si="130">+B194</f>
        <v>0</v>
      </c>
      <c r="C664" s="27">
        <f t="shared" si="130"/>
        <v>0</v>
      </c>
      <c r="D664" s="27">
        <f t="shared" si="130"/>
        <v>0</v>
      </c>
      <c r="E664" s="27">
        <f t="shared" si="130"/>
        <v>0</v>
      </c>
      <c r="F664" s="27">
        <f t="shared" si="130"/>
        <v>0</v>
      </c>
      <c r="G664" s="27">
        <f t="shared" si="130"/>
        <v>0</v>
      </c>
      <c r="H664" s="27">
        <f t="shared" si="130"/>
        <v>0</v>
      </c>
      <c r="I664" s="27">
        <f t="shared" si="130"/>
        <v>0</v>
      </c>
      <c r="J664" s="27">
        <v>0</v>
      </c>
      <c r="K664" s="28">
        <f>+K194</f>
        <v>0</v>
      </c>
    </row>
    <row r="665" spans="1:11" ht="23.4">
      <c r="A665" s="59" t="s">
        <v>59</v>
      </c>
      <c r="B665" s="20">
        <v>0</v>
      </c>
      <c r="C665" s="20">
        <f t="shared" ref="C665:H665" si="131">+C305</f>
        <v>0</v>
      </c>
      <c r="D665" s="20">
        <f t="shared" si="131"/>
        <v>0</v>
      </c>
      <c r="E665" s="20">
        <f t="shared" si="131"/>
        <v>0</v>
      </c>
      <c r="F665" s="20">
        <f t="shared" si="131"/>
        <v>0</v>
      </c>
      <c r="G665" s="20">
        <f t="shared" si="131"/>
        <v>0</v>
      </c>
      <c r="H665" s="20">
        <f t="shared" si="131"/>
        <v>0</v>
      </c>
      <c r="I665" s="20">
        <v>0</v>
      </c>
      <c r="J665" s="20">
        <v>0</v>
      </c>
      <c r="K665" s="20">
        <f>+K305</f>
        <v>0</v>
      </c>
    </row>
    <row r="666" spans="1:11" ht="23.4">
      <c r="A666" s="59" t="s">
        <v>60</v>
      </c>
      <c r="B666" s="22">
        <f t="shared" ref="B666:K666" si="132">+B302</f>
        <v>0</v>
      </c>
      <c r="C666" s="22">
        <f t="shared" si="132"/>
        <v>0</v>
      </c>
      <c r="D666" s="22">
        <f t="shared" si="132"/>
        <v>0</v>
      </c>
      <c r="E666" s="22">
        <f t="shared" si="132"/>
        <v>0</v>
      </c>
      <c r="F666" s="22">
        <f t="shared" si="132"/>
        <v>0</v>
      </c>
      <c r="G666" s="22">
        <f t="shared" si="132"/>
        <v>0</v>
      </c>
      <c r="H666" s="22">
        <f t="shared" si="132"/>
        <v>0</v>
      </c>
      <c r="I666" s="22">
        <f t="shared" si="132"/>
        <v>0</v>
      </c>
      <c r="J666" s="22">
        <f t="shared" si="132"/>
        <v>0</v>
      </c>
      <c r="K666" s="22">
        <f t="shared" si="132"/>
        <v>0</v>
      </c>
    </row>
    <row r="667" spans="1:11" ht="23.4">
      <c r="A667" s="59" t="s">
        <v>116</v>
      </c>
      <c r="B667" s="22">
        <f t="shared" ref="B667:K667" si="133">+B325</f>
        <v>0</v>
      </c>
      <c r="C667" s="22">
        <f t="shared" si="133"/>
        <v>0</v>
      </c>
      <c r="D667" s="22">
        <f t="shared" si="133"/>
        <v>0</v>
      </c>
      <c r="E667" s="22">
        <f t="shared" si="133"/>
        <v>0</v>
      </c>
      <c r="F667" s="22">
        <f t="shared" si="133"/>
        <v>0</v>
      </c>
      <c r="G667" s="22">
        <f t="shared" si="133"/>
        <v>0</v>
      </c>
      <c r="H667" s="22">
        <f t="shared" si="133"/>
        <v>0</v>
      </c>
      <c r="I667" s="22">
        <f t="shared" si="133"/>
        <v>0</v>
      </c>
      <c r="J667" s="22">
        <f t="shared" si="133"/>
        <v>0</v>
      </c>
      <c r="K667" s="22">
        <f t="shared" si="133"/>
        <v>0</v>
      </c>
    </row>
    <row r="668" spans="1:11" ht="27" thickBot="1">
      <c r="A668" s="29" t="s">
        <v>32</v>
      </c>
      <c r="B668" s="213">
        <f t="shared" ref="B668:G668" si="134">SUM(B658:B667)</f>
        <v>0</v>
      </c>
      <c r="C668" s="213">
        <f t="shared" si="134"/>
        <v>0</v>
      </c>
      <c r="D668" s="213">
        <f t="shared" si="134"/>
        <v>0</v>
      </c>
      <c r="E668" s="213">
        <f t="shared" si="134"/>
        <v>0</v>
      </c>
      <c r="F668" s="213">
        <f>+F658+F659+F660+F661+F662+F663+F664+F665+F666+F667</f>
        <v>0</v>
      </c>
      <c r="G668" s="213">
        <f t="shared" si="134"/>
        <v>0</v>
      </c>
      <c r="H668" s="495" t="e">
        <f>+K668/G668</f>
        <v>#DIV/0!</v>
      </c>
      <c r="I668" s="464">
        <f>SUM(I658:I667)</f>
        <v>0</v>
      </c>
      <c r="J668" s="214">
        <f>SUM(J658:J667)</f>
        <v>0</v>
      </c>
      <c r="K668" s="496">
        <f>SUM(K658:K667)</f>
        <v>0</v>
      </c>
    </row>
    <row r="675" spans="1:11" ht="23.4">
      <c r="A675" s="1326" t="s">
        <v>371</v>
      </c>
      <c r="B675" s="1326"/>
      <c r="C675" s="1326"/>
      <c r="D675" s="1326"/>
      <c r="E675" s="1326"/>
      <c r="F675" s="1326"/>
      <c r="G675" s="1326"/>
      <c r="H675" s="1326"/>
      <c r="I675" s="1326"/>
      <c r="J675" s="69"/>
      <c r="K675" s="69"/>
    </row>
    <row r="676" spans="1:11" ht="23.4">
      <c r="A676" s="1325" t="s">
        <v>27</v>
      </c>
      <c r="B676" s="1325"/>
      <c r="C676" s="1325"/>
      <c r="D676" s="1325"/>
      <c r="E676" s="1325"/>
      <c r="F676" s="1325"/>
      <c r="G676" s="1325"/>
      <c r="H676" s="1325"/>
      <c r="I676" s="1325"/>
      <c r="J676" s="69"/>
      <c r="K676" s="69"/>
    </row>
    <row r="677" spans="1:11" ht="23.4">
      <c r="A677" s="1325" t="s">
        <v>115</v>
      </c>
      <c r="B677" s="1325"/>
      <c r="C677" s="1325"/>
      <c r="D677" s="1325"/>
      <c r="E677" s="1325"/>
      <c r="F677" s="1325"/>
      <c r="G677" s="1325"/>
      <c r="H677" s="1325"/>
      <c r="I677" s="1325"/>
      <c r="J677" s="69"/>
      <c r="K677" s="69"/>
    </row>
    <row r="678" spans="1:11" ht="23.25" customHeight="1">
      <c r="A678" s="1355" t="s">
        <v>27</v>
      </c>
      <c r="B678" s="22"/>
      <c r="C678" s="1330" t="s">
        <v>50</v>
      </c>
      <c r="D678" s="1331"/>
      <c r="E678" s="1331"/>
      <c r="F678" s="1331"/>
      <c r="G678" s="1331"/>
      <c r="H678" s="1332"/>
      <c r="I678" s="22"/>
      <c r="J678" s="68"/>
      <c r="K678" s="68"/>
    </row>
    <row r="679" spans="1:11" ht="23.25" customHeight="1">
      <c r="A679" s="1356"/>
      <c r="B679" s="23" t="s">
        <v>2</v>
      </c>
      <c r="C679" s="24" t="s">
        <v>5</v>
      </c>
      <c r="D679" s="25" t="s">
        <v>6</v>
      </c>
      <c r="E679" s="25" t="s">
        <v>7</v>
      </c>
      <c r="F679" s="25" t="s">
        <v>8</v>
      </c>
      <c r="G679" s="25" t="s">
        <v>9</v>
      </c>
      <c r="H679" s="25" t="s">
        <v>10</v>
      </c>
      <c r="I679" s="26" t="s">
        <v>11</v>
      </c>
      <c r="J679" s="70" t="s">
        <v>202</v>
      </c>
      <c r="K679" s="70" t="s">
        <v>204</v>
      </c>
    </row>
    <row r="680" spans="1:11" ht="23.25" customHeight="1">
      <c r="A680" s="1356"/>
      <c r="B680" s="23" t="s">
        <v>4</v>
      </c>
      <c r="C680" s="23" t="s">
        <v>13</v>
      </c>
      <c r="D680" s="26" t="s">
        <v>51</v>
      </c>
      <c r="E680" s="26" t="s">
        <v>15</v>
      </c>
      <c r="F680" s="26" t="s">
        <v>16</v>
      </c>
      <c r="G680" s="26" t="s">
        <v>17</v>
      </c>
      <c r="H680" s="26" t="s">
        <v>18</v>
      </c>
      <c r="I680" s="26" t="s">
        <v>19</v>
      </c>
      <c r="J680" s="70" t="s">
        <v>203</v>
      </c>
      <c r="K680" s="74"/>
    </row>
    <row r="681" spans="1:11" ht="23.25" customHeight="1">
      <c r="A681" s="1357"/>
      <c r="B681" s="27" t="s">
        <v>12</v>
      </c>
      <c r="C681" s="27" t="s">
        <v>12</v>
      </c>
      <c r="D681" s="28" t="s">
        <v>12</v>
      </c>
      <c r="E681" s="28" t="s">
        <v>12</v>
      </c>
      <c r="F681" s="28" t="s">
        <v>12</v>
      </c>
      <c r="G681" s="28" t="s">
        <v>12</v>
      </c>
      <c r="H681" s="28" t="s">
        <v>20</v>
      </c>
      <c r="I681" s="28" t="s">
        <v>12</v>
      </c>
      <c r="J681" s="78"/>
      <c r="K681" s="78"/>
    </row>
    <row r="682" spans="1:11" ht="23.4">
      <c r="A682" s="59" t="s">
        <v>52</v>
      </c>
      <c r="B682" s="27">
        <f t="shared" ref="B682:J682" si="135">+B18</f>
        <v>325</v>
      </c>
      <c r="C682" s="27">
        <f t="shared" si="135"/>
        <v>13</v>
      </c>
      <c r="D682" s="27">
        <f t="shared" si="135"/>
        <v>0</v>
      </c>
      <c r="E682" s="27">
        <f t="shared" si="135"/>
        <v>0</v>
      </c>
      <c r="F682" s="27">
        <f t="shared" si="135"/>
        <v>0</v>
      </c>
      <c r="G682" s="27">
        <f t="shared" si="135"/>
        <v>0</v>
      </c>
      <c r="H682" s="27">
        <f t="shared" si="135"/>
        <v>3500</v>
      </c>
      <c r="I682" s="27">
        <f t="shared" si="135"/>
        <v>338</v>
      </c>
      <c r="J682" s="27">
        <f t="shared" si="135"/>
        <v>82</v>
      </c>
      <c r="K682" s="38">
        <f>+H682*G682</f>
        <v>0</v>
      </c>
    </row>
    <row r="683" spans="1:11" ht="23.4">
      <c r="A683" s="59" t="s">
        <v>53</v>
      </c>
      <c r="B683" s="27">
        <f t="shared" ref="B683:J683" si="136">+B45</f>
        <v>240</v>
      </c>
      <c r="C683" s="27">
        <f t="shared" si="136"/>
        <v>0</v>
      </c>
      <c r="D683" s="27">
        <f t="shared" si="136"/>
        <v>0</v>
      </c>
      <c r="E683" s="27">
        <f t="shared" si="136"/>
        <v>0</v>
      </c>
      <c r="F683" s="27">
        <f t="shared" si="136"/>
        <v>0</v>
      </c>
      <c r="G683" s="27">
        <f t="shared" si="136"/>
        <v>0</v>
      </c>
      <c r="H683" s="27">
        <f t="shared" si="136"/>
        <v>3500</v>
      </c>
      <c r="I683" s="27">
        <f t="shared" si="136"/>
        <v>240</v>
      </c>
      <c r="J683" s="27">
        <f t="shared" si="136"/>
        <v>156</v>
      </c>
      <c r="K683" s="38">
        <f t="shared" ref="K683:K691" si="137">+H683*G683</f>
        <v>0</v>
      </c>
    </row>
    <row r="684" spans="1:11" ht="23.4">
      <c r="A684" s="59" t="s">
        <v>54</v>
      </c>
      <c r="B684" s="27">
        <f t="shared" ref="B684:J684" si="138">+B73</f>
        <v>31</v>
      </c>
      <c r="C684" s="27">
        <f t="shared" si="138"/>
        <v>0</v>
      </c>
      <c r="D684" s="27">
        <f t="shared" si="138"/>
        <v>0</v>
      </c>
      <c r="E684" s="27">
        <f t="shared" si="138"/>
        <v>0</v>
      </c>
      <c r="F684" s="27">
        <f t="shared" si="138"/>
        <v>0</v>
      </c>
      <c r="G684" s="27">
        <f t="shared" si="138"/>
        <v>0</v>
      </c>
      <c r="H684" s="27">
        <f t="shared" si="138"/>
        <v>3500</v>
      </c>
      <c r="I684" s="27">
        <f t="shared" si="138"/>
        <v>31</v>
      </c>
      <c r="J684" s="27">
        <f t="shared" si="138"/>
        <v>11</v>
      </c>
      <c r="K684" s="38">
        <f t="shared" si="137"/>
        <v>0</v>
      </c>
    </row>
    <row r="685" spans="1:11" ht="23.4">
      <c r="A685" s="59" t="s">
        <v>55</v>
      </c>
      <c r="B685" s="27">
        <f t="shared" ref="B685:J685" si="139">+B101</f>
        <v>0</v>
      </c>
      <c r="C685" s="27">
        <f t="shared" si="139"/>
        <v>0</v>
      </c>
      <c r="D685" s="27">
        <f t="shared" si="139"/>
        <v>0</v>
      </c>
      <c r="E685" s="27">
        <f t="shared" si="139"/>
        <v>0</v>
      </c>
      <c r="F685" s="27">
        <f t="shared" si="139"/>
        <v>0</v>
      </c>
      <c r="G685" s="27">
        <f t="shared" si="139"/>
        <v>0</v>
      </c>
      <c r="H685" s="27">
        <f t="shared" si="139"/>
        <v>3500</v>
      </c>
      <c r="I685" s="27">
        <f t="shared" si="139"/>
        <v>0</v>
      </c>
      <c r="J685" s="27">
        <f t="shared" si="139"/>
        <v>0</v>
      </c>
      <c r="K685" s="38">
        <f t="shared" si="137"/>
        <v>0</v>
      </c>
    </row>
    <row r="686" spans="1:11" ht="23.4">
      <c r="A686" s="59" t="s">
        <v>56</v>
      </c>
      <c r="B686" s="27">
        <f t="shared" ref="B686:J686" si="140">+B128</f>
        <v>295</v>
      </c>
      <c r="C686" s="27">
        <f t="shared" si="140"/>
        <v>0</v>
      </c>
      <c r="D686" s="27">
        <f t="shared" si="140"/>
        <v>0</v>
      </c>
      <c r="E686" s="27">
        <f t="shared" si="140"/>
        <v>0</v>
      </c>
      <c r="F686" s="27">
        <f t="shared" si="140"/>
        <v>0</v>
      </c>
      <c r="G686" s="27">
        <f t="shared" si="140"/>
        <v>0</v>
      </c>
      <c r="H686" s="27">
        <f t="shared" si="140"/>
        <v>3500</v>
      </c>
      <c r="I686" s="27">
        <f t="shared" si="140"/>
        <v>295</v>
      </c>
      <c r="J686" s="27">
        <f t="shared" si="140"/>
        <v>185</v>
      </c>
      <c r="K686" s="38">
        <f t="shared" si="137"/>
        <v>0</v>
      </c>
    </row>
    <row r="687" spans="1:11" ht="23.4">
      <c r="A687" s="59" t="s">
        <v>57</v>
      </c>
      <c r="B687" s="27">
        <f t="shared" ref="B687:J687" si="141">+B154</f>
        <v>168</v>
      </c>
      <c r="C687" s="27">
        <f t="shared" si="141"/>
        <v>0</v>
      </c>
      <c r="D687" s="27">
        <f t="shared" si="141"/>
        <v>0</v>
      </c>
      <c r="E687" s="27">
        <f t="shared" si="141"/>
        <v>0</v>
      </c>
      <c r="F687" s="27">
        <f t="shared" si="141"/>
        <v>0</v>
      </c>
      <c r="G687" s="27">
        <f t="shared" si="141"/>
        <v>0</v>
      </c>
      <c r="H687" s="27">
        <f t="shared" si="141"/>
        <v>3500</v>
      </c>
      <c r="I687" s="27">
        <f t="shared" si="141"/>
        <v>168</v>
      </c>
      <c r="J687" s="27">
        <f t="shared" si="141"/>
        <v>186</v>
      </c>
      <c r="K687" s="38">
        <f t="shared" si="137"/>
        <v>0</v>
      </c>
    </row>
    <row r="688" spans="1:11" ht="23.4">
      <c r="A688" s="59" t="s">
        <v>58</v>
      </c>
      <c r="B688" s="27">
        <f t="shared" ref="B688:J688" si="142">+B187</f>
        <v>638</v>
      </c>
      <c r="C688" s="27">
        <f t="shared" si="142"/>
        <v>0</v>
      </c>
      <c r="D688" s="27">
        <f t="shared" si="142"/>
        <v>0</v>
      </c>
      <c r="E688" s="27">
        <f t="shared" si="142"/>
        <v>0</v>
      </c>
      <c r="F688" s="27">
        <f t="shared" si="142"/>
        <v>0</v>
      </c>
      <c r="G688" s="27">
        <f t="shared" si="142"/>
        <v>0</v>
      </c>
      <c r="H688" s="27">
        <f t="shared" si="142"/>
        <v>3500</v>
      </c>
      <c r="I688" s="27">
        <f t="shared" si="142"/>
        <v>638</v>
      </c>
      <c r="J688" s="27">
        <f t="shared" si="142"/>
        <v>318</v>
      </c>
      <c r="K688" s="38">
        <f t="shared" si="137"/>
        <v>0</v>
      </c>
    </row>
    <row r="689" spans="1:11" ht="23.4">
      <c r="A689" s="59" t="s">
        <v>59</v>
      </c>
      <c r="B689" s="27">
        <f t="shared" ref="B689:J689" si="143">+B216</f>
        <v>27</v>
      </c>
      <c r="C689" s="27">
        <f t="shared" si="143"/>
        <v>0</v>
      </c>
      <c r="D689" s="27">
        <f t="shared" si="143"/>
        <v>0</v>
      </c>
      <c r="E689" s="27">
        <f t="shared" si="143"/>
        <v>0</v>
      </c>
      <c r="F689" s="27">
        <f t="shared" si="143"/>
        <v>0</v>
      </c>
      <c r="G689" s="27">
        <f t="shared" si="143"/>
        <v>0</v>
      </c>
      <c r="H689" s="27">
        <f t="shared" si="143"/>
        <v>3500</v>
      </c>
      <c r="I689" s="27">
        <f t="shared" si="143"/>
        <v>27</v>
      </c>
      <c r="J689" s="27">
        <f t="shared" si="143"/>
        <v>10</v>
      </c>
      <c r="K689" s="38">
        <f t="shared" si="137"/>
        <v>0</v>
      </c>
    </row>
    <row r="690" spans="1:11" ht="23.4">
      <c r="A690" s="59" t="s">
        <v>60</v>
      </c>
      <c r="B690" s="27">
        <f t="shared" ref="B690:J690" si="144">+B243</f>
        <v>111</v>
      </c>
      <c r="C690" s="27">
        <f t="shared" si="144"/>
        <v>0</v>
      </c>
      <c r="D690" s="27">
        <f t="shared" si="144"/>
        <v>0</v>
      </c>
      <c r="E690" s="27">
        <f t="shared" si="144"/>
        <v>0</v>
      </c>
      <c r="F690" s="27">
        <f t="shared" si="144"/>
        <v>0</v>
      </c>
      <c r="G690" s="27">
        <f t="shared" si="144"/>
        <v>0</v>
      </c>
      <c r="H690" s="27">
        <f t="shared" si="144"/>
        <v>3500</v>
      </c>
      <c r="I690" s="27">
        <f t="shared" si="144"/>
        <v>111</v>
      </c>
      <c r="J690" s="27">
        <f t="shared" si="144"/>
        <v>41</v>
      </c>
      <c r="K690" s="38">
        <f t="shared" si="137"/>
        <v>0</v>
      </c>
    </row>
    <row r="691" spans="1:11" ht="23.4">
      <c r="A691" s="59" t="s">
        <v>116</v>
      </c>
      <c r="B691" s="27">
        <f t="shared" ref="B691:J691" si="145">+B270</f>
        <v>141</v>
      </c>
      <c r="C691" s="27">
        <f t="shared" si="145"/>
        <v>0</v>
      </c>
      <c r="D691" s="27">
        <f t="shared" si="145"/>
        <v>0</v>
      </c>
      <c r="E691" s="27">
        <f t="shared" si="145"/>
        <v>0</v>
      </c>
      <c r="F691" s="27">
        <f t="shared" si="145"/>
        <v>0</v>
      </c>
      <c r="G691" s="27">
        <f t="shared" si="145"/>
        <v>0</v>
      </c>
      <c r="H691" s="27">
        <f t="shared" si="145"/>
        <v>3500</v>
      </c>
      <c r="I691" s="27">
        <f t="shared" si="145"/>
        <v>141</v>
      </c>
      <c r="J691" s="27">
        <f t="shared" si="145"/>
        <v>62</v>
      </c>
      <c r="K691" s="38">
        <f t="shared" si="137"/>
        <v>0</v>
      </c>
    </row>
    <row r="692" spans="1:11" ht="27" thickBot="1">
      <c r="A692" s="29" t="s">
        <v>32</v>
      </c>
      <c r="B692" s="213">
        <f t="shared" ref="B692:G692" si="146">SUM(B682:B691)</f>
        <v>1976</v>
      </c>
      <c r="C692" s="213">
        <f t="shared" si="146"/>
        <v>13</v>
      </c>
      <c r="D692" s="213">
        <f t="shared" si="146"/>
        <v>0</v>
      </c>
      <c r="E692" s="213">
        <f t="shared" si="146"/>
        <v>0</v>
      </c>
      <c r="F692" s="213">
        <f>+F682+F683+F684+F685+F686+F687+F688+F689+F690+F691</f>
        <v>0</v>
      </c>
      <c r="G692" s="213">
        <f t="shared" si="146"/>
        <v>0</v>
      </c>
      <c r="H692" s="495" t="e">
        <f>+K692/G692</f>
        <v>#DIV/0!</v>
      </c>
      <c r="I692" s="464">
        <f>SUM(I682:I691)</f>
        <v>1989</v>
      </c>
      <c r="J692" s="214">
        <f>SUM(J682:J691)</f>
        <v>1051</v>
      </c>
      <c r="K692" s="496">
        <f>SUM(K682:K691)</f>
        <v>0</v>
      </c>
    </row>
    <row r="703" spans="1:11" ht="24.6">
      <c r="A703" s="1265" t="s">
        <v>371</v>
      </c>
      <c r="B703" s="1265"/>
      <c r="C703" s="1265"/>
      <c r="D703" s="1265"/>
      <c r="E703" s="1265"/>
      <c r="F703" s="1265"/>
      <c r="G703" s="1265"/>
      <c r="H703" s="1265"/>
      <c r="I703" s="1265"/>
      <c r="J703" s="293"/>
      <c r="K703" s="293"/>
    </row>
    <row r="704" spans="1:11" ht="24.6">
      <c r="A704" s="1265" t="s">
        <v>342</v>
      </c>
      <c r="B704" s="1265"/>
      <c r="C704" s="1265"/>
      <c r="D704" s="1265"/>
      <c r="E704" s="1265"/>
      <c r="F704" s="1265"/>
      <c r="G704" s="1265"/>
      <c r="H704" s="1265"/>
      <c r="I704" s="1265"/>
      <c r="J704" s="293"/>
      <c r="K704" s="293"/>
    </row>
    <row r="705" spans="1:11" ht="24.6">
      <c r="A705" s="1265" t="s">
        <v>115</v>
      </c>
      <c r="B705" s="1265"/>
      <c r="C705" s="1265"/>
      <c r="D705" s="1265"/>
      <c r="E705" s="1265"/>
      <c r="F705" s="1265"/>
      <c r="G705" s="1265"/>
      <c r="H705" s="1265"/>
      <c r="I705" s="1265"/>
      <c r="J705" s="293"/>
      <c r="K705" s="293"/>
    </row>
    <row r="706" spans="1:11" ht="23.25" customHeight="1">
      <c r="A706" s="1276" t="s">
        <v>295</v>
      </c>
      <c r="B706" s="320"/>
      <c r="C706" s="1279" t="s">
        <v>50</v>
      </c>
      <c r="D706" s="1280"/>
      <c r="E706" s="1280"/>
      <c r="F706" s="1280"/>
      <c r="G706" s="1280"/>
      <c r="H706" s="1281"/>
      <c r="I706" s="320"/>
      <c r="J706" s="274"/>
      <c r="K706" s="274"/>
    </row>
    <row r="707" spans="1:11" ht="23.25" customHeight="1">
      <c r="A707" s="1277"/>
      <c r="B707" s="323" t="s">
        <v>2</v>
      </c>
      <c r="C707" s="324" t="s">
        <v>5</v>
      </c>
      <c r="D707" s="325" t="s">
        <v>6</v>
      </c>
      <c r="E707" s="325" t="s">
        <v>7</v>
      </c>
      <c r="F707" s="325" t="s">
        <v>8</v>
      </c>
      <c r="G707" s="325" t="s">
        <v>9</v>
      </c>
      <c r="H707" s="325" t="s">
        <v>10</v>
      </c>
      <c r="I707" s="328" t="s">
        <v>11</v>
      </c>
      <c r="J707" s="326" t="s">
        <v>202</v>
      </c>
      <c r="K707" s="326" t="s">
        <v>204</v>
      </c>
    </row>
    <row r="708" spans="1:11" ht="23.25" customHeight="1">
      <c r="A708" s="1277"/>
      <c r="B708" s="323" t="s">
        <v>4</v>
      </c>
      <c r="C708" s="323" t="s">
        <v>13</v>
      </c>
      <c r="D708" s="328" t="s">
        <v>51</v>
      </c>
      <c r="E708" s="328" t="s">
        <v>15</v>
      </c>
      <c r="F708" s="328" t="s">
        <v>16</v>
      </c>
      <c r="G708" s="328" t="s">
        <v>17</v>
      </c>
      <c r="H708" s="328" t="s">
        <v>18</v>
      </c>
      <c r="I708" s="328" t="s">
        <v>19</v>
      </c>
      <c r="J708" s="326" t="s">
        <v>203</v>
      </c>
      <c r="K708" s="371"/>
    </row>
    <row r="709" spans="1:11" ht="23.25" customHeight="1">
      <c r="A709" s="1278"/>
      <c r="B709" s="330" t="s">
        <v>12</v>
      </c>
      <c r="C709" s="330" t="s">
        <v>12</v>
      </c>
      <c r="D709" s="224" t="s">
        <v>12</v>
      </c>
      <c r="E709" s="224" t="s">
        <v>12</v>
      </c>
      <c r="F709" s="224" t="s">
        <v>12</v>
      </c>
      <c r="G709" s="224" t="s">
        <v>12</v>
      </c>
      <c r="H709" s="224" t="s">
        <v>20</v>
      </c>
      <c r="I709" s="224" t="s">
        <v>12</v>
      </c>
      <c r="J709" s="372"/>
      <c r="K709" s="372"/>
    </row>
    <row r="710" spans="1:11" ht="24.6">
      <c r="A710" s="332" t="s">
        <v>52</v>
      </c>
      <c r="B710" s="330"/>
      <c r="C710" s="330"/>
      <c r="D710" s="330"/>
      <c r="E710" s="330"/>
      <c r="F710" s="330"/>
      <c r="G710" s="330"/>
      <c r="H710" s="330"/>
      <c r="I710" s="330"/>
      <c r="J710" s="330"/>
      <c r="K710" s="230"/>
    </row>
    <row r="711" spans="1:11" ht="24.6">
      <c r="A711" s="332" t="s">
        <v>53</v>
      </c>
      <c r="B711" s="330"/>
      <c r="C711" s="330"/>
      <c r="D711" s="330"/>
      <c r="E711" s="330"/>
      <c r="F711" s="330"/>
      <c r="G711" s="330"/>
      <c r="H711" s="330"/>
      <c r="I711" s="330"/>
      <c r="J711" s="330"/>
      <c r="K711" s="230"/>
    </row>
    <row r="712" spans="1:11" ht="24.6">
      <c r="A712" s="332" t="s">
        <v>54</v>
      </c>
      <c r="B712" s="330"/>
      <c r="C712" s="330"/>
      <c r="D712" s="330"/>
      <c r="E712" s="330"/>
      <c r="F712" s="330"/>
      <c r="G712" s="330"/>
      <c r="H712" s="330"/>
      <c r="I712" s="330"/>
      <c r="J712" s="330"/>
      <c r="K712" s="224"/>
    </row>
    <row r="713" spans="1:11" ht="24.6">
      <c r="A713" s="332" t="s">
        <v>55</v>
      </c>
      <c r="B713" s="330"/>
      <c r="C713" s="330"/>
      <c r="D713" s="330"/>
      <c r="E713" s="330"/>
      <c r="F713" s="330"/>
      <c r="G713" s="330"/>
      <c r="H713" s="330"/>
      <c r="I713" s="330"/>
      <c r="J713" s="330"/>
      <c r="K713" s="224"/>
    </row>
    <row r="714" spans="1:11" ht="24.6">
      <c r="A714" s="332" t="s">
        <v>56</v>
      </c>
      <c r="B714" s="330"/>
      <c r="C714" s="330"/>
      <c r="D714" s="330"/>
      <c r="E714" s="330"/>
      <c r="F714" s="330"/>
      <c r="G714" s="330"/>
      <c r="H714" s="330"/>
      <c r="I714" s="330"/>
      <c r="J714" s="330"/>
      <c r="K714" s="224"/>
    </row>
    <row r="715" spans="1:11" ht="24.6">
      <c r="A715" s="332" t="s">
        <v>57</v>
      </c>
      <c r="B715" s="330"/>
      <c r="C715" s="330"/>
      <c r="D715" s="330"/>
      <c r="E715" s="330"/>
      <c r="F715" s="330"/>
      <c r="G715" s="330"/>
      <c r="H715" s="330"/>
      <c r="I715" s="330"/>
      <c r="J715" s="330"/>
      <c r="K715" s="224"/>
    </row>
    <row r="716" spans="1:11" ht="24.6">
      <c r="A716" s="332" t="s">
        <v>58</v>
      </c>
      <c r="B716" s="330"/>
      <c r="C716" s="330"/>
      <c r="D716" s="330"/>
      <c r="E716" s="330"/>
      <c r="F716" s="330"/>
      <c r="G716" s="330"/>
      <c r="H716" s="330"/>
      <c r="I716" s="330"/>
      <c r="J716" s="330"/>
      <c r="K716" s="230"/>
    </row>
    <row r="717" spans="1:11" ht="24.6">
      <c r="A717" s="332" t="s">
        <v>59</v>
      </c>
      <c r="B717" s="227"/>
      <c r="C717" s="227"/>
      <c r="D717" s="227"/>
      <c r="E717" s="227"/>
      <c r="F717" s="227"/>
      <c r="G717" s="227"/>
      <c r="H717" s="227"/>
      <c r="I717" s="227"/>
      <c r="J717" s="227"/>
      <c r="K717" s="227"/>
    </row>
    <row r="718" spans="1:11" ht="24.6">
      <c r="A718" s="332" t="s">
        <v>60</v>
      </c>
      <c r="B718" s="320"/>
      <c r="C718" s="320"/>
      <c r="D718" s="320"/>
      <c r="E718" s="320"/>
      <c r="F718" s="320"/>
      <c r="G718" s="320"/>
      <c r="H718" s="320"/>
      <c r="I718" s="320"/>
      <c r="J718" s="320"/>
      <c r="K718" s="320"/>
    </row>
    <row r="719" spans="1:11" ht="24.6">
      <c r="A719" s="332" t="s">
        <v>116</v>
      </c>
      <c r="B719" s="320">
        <f>+B277</f>
        <v>1</v>
      </c>
      <c r="C719" s="320">
        <f t="shared" ref="C719:J719" si="147">+C277</f>
        <v>0</v>
      </c>
      <c r="D719" s="320">
        <f t="shared" si="147"/>
        <v>0</v>
      </c>
      <c r="E719" s="320">
        <f t="shared" si="147"/>
        <v>0</v>
      </c>
      <c r="F719" s="320">
        <f t="shared" si="147"/>
        <v>0</v>
      </c>
      <c r="G719" s="320">
        <f t="shared" si="147"/>
        <v>0</v>
      </c>
      <c r="H719" s="320">
        <f t="shared" si="147"/>
        <v>0</v>
      </c>
      <c r="I719" s="320">
        <f t="shared" si="147"/>
        <v>1</v>
      </c>
      <c r="J719" s="320">
        <f t="shared" si="147"/>
        <v>1</v>
      </c>
      <c r="K719" s="320"/>
    </row>
    <row r="720" spans="1:11" ht="27" thickBot="1">
      <c r="A720" s="333" t="s">
        <v>32</v>
      </c>
      <c r="B720" s="213">
        <f t="shared" ref="B720:G720" si="148">SUM(B710:B719)</f>
        <v>1</v>
      </c>
      <c r="C720" s="213">
        <f t="shared" si="148"/>
        <v>0</v>
      </c>
      <c r="D720" s="213">
        <f t="shared" si="148"/>
        <v>0</v>
      </c>
      <c r="E720" s="213">
        <f t="shared" si="148"/>
        <v>0</v>
      </c>
      <c r="F720" s="213">
        <f>+F710+F711+F712+F713+F714+F715+F716+F717+F718+F719</f>
        <v>0</v>
      </c>
      <c r="G720" s="213">
        <f t="shared" si="148"/>
        <v>0</v>
      </c>
      <c r="H720" s="495" t="e">
        <f>+K720/G720</f>
        <v>#DIV/0!</v>
      </c>
      <c r="I720" s="464">
        <f>SUM(I710:I719)</f>
        <v>1</v>
      </c>
      <c r="J720" s="214">
        <f>SUM(J710:J719)</f>
        <v>1</v>
      </c>
      <c r="K720" s="496">
        <f>SUM(K710:K719)</f>
        <v>0</v>
      </c>
    </row>
    <row r="729" spans="1:11" ht="23.4">
      <c r="A729" s="1326" t="s">
        <v>371</v>
      </c>
      <c r="B729" s="1326"/>
      <c r="C729" s="1326"/>
      <c r="D729" s="1326"/>
      <c r="E729" s="1326"/>
      <c r="F729" s="1326"/>
      <c r="G729" s="1326"/>
      <c r="H729" s="1326"/>
      <c r="I729" s="1326"/>
      <c r="J729" s="69"/>
      <c r="K729" s="69"/>
    </row>
    <row r="730" spans="1:11" ht="23.4">
      <c r="A730" s="1325" t="s">
        <v>196</v>
      </c>
      <c r="B730" s="1325"/>
      <c r="C730" s="1325"/>
      <c r="D730" s="1325"/>
      <c r="E730" s="1325"/>
      <c r="F730" s="1325"/>
      <c r="G730" s="1325"/>
      <c r="H730" s="1325"/>
      <c r="I730" s="1325"/>
      <c r="J730" s="69"/>
      <c r="K730" s="69"/>
    </row>
    <row r="731" spans="1:11" ht="23.4">
      <c r="A731" s="1325" t="s">
        <v>115</v>
      </c>
      <c r="B731" s="1325"/>
      <c r="C731" s="1325"/>
      <c r="D731" s="1325"/>
      <c r="E731" s="1325"/>
      <c r="F731" s="1325"/>
      <c r="G731" s="1325"/>
      <c r="H731" s="1325"/>
      <c r="I731" s="1325"/>
      <c r="J731" s="69"/>
      <c r="K731" s="69"/>
    </row>
    <row r="732" spans="1:11" ht="23.25" customHeight="1">
      <c r="A732" s="1327" t="s">
        <v>196</v>
      </c>
      <c r="B732" s="22"/>
      <c r="C732" s="1330" t="s">
        <v>50</v>
      </c>
      <c r="D732" s="1331"/>
      <c r="E732" s="1331"/>
      <c r="F732" s="1331"/>
      <c r="G732" s="1331"/>
      <c r="H732" s="1332"/>
      <c r="I732" s="22"/>
      <c r="J732" s="68"/>
      <c r="K732" s="68"/>
    </row>
    <row r="733" spans="1:11" ht="23.25" customHeight="1">
      <c r="A733" s="1328"/>
      <c r="B733" s="23" t="s">
        <v>2</v>
      </c>
      <c r="C733" s="24" t="s">
        <v>5</v>
      </c>
      <c r="D733" s="25" t="s">
        <v>6</v>
      </c>
      <c r="E733" s="25" t="s">
        <v>7</v>
      </c>
      <c r="F733" s="25" t="s">
        <v>8</v>
      </c>
      <c r="G733" s="25" t="s">
        <v>9</v>
      </c>
      <c r="H733" s="25" t="s">
        <v>10</v>
      </c>
      <c r="I733" s="26" t="s">
        <v>11</v>
      </c>
      <c r="J733" s="70" t="s">
        <v>202</v>
      </c>
      <c r="K733" s="70" t="s">
        <v>204</v>
      </c>
    </row>
    <row r="734" spans="1:11" ht="23.25" customHeight="1">
      <c r="A734" s="1328"/>
      <c r="B734" s="23" t="s">
        <v>4</v>
      </c>
      <c r="C734" s="23" t="s">
        <v>13</v>
      </c>
      <c r="D734" s="26" t="s">
        <v>51</v>
      </c>
      <c r="E734" s="26" t="s">
        <v>15</v>
      </c>
      <c r="F734" s="26" t="s">
        <v>16</v>
      </c>
      <c r="G734" s="26" t="s">
        <v>17</v>
      </c>
      <c r="H734" s="26" t="s">
        <v>18</v>
      </c>
      <c r="I734" s="26" t="s">
        <v>19</v>
      </c>
      <c r="J734" s="70" t="s">
        <v>203</v>
      </c>
      <c r="K734" s="74"/>
    </row>
    <row r="735" spans="1:11" ht="23.25" customHeight="1">
      <c r="A735" s="1329"/>
      <c r="B735" s="27" t="s">
        <v>12</v>
      </c>
      <c r="C735" s="27" t="s">
        <v>12</v>
      </c>
      <c r="D735" s="28" t="s">
        <v>12</v>
      </c>
      <c r="E735" s="28" t="s">
        <v>12</v>
      </c>
      <c r="F735" s="28" t="s">
        <v>12</v>
      </c>
      <c r="G735" s="28" t="s">
        <v>12</v>
      </c>
      <c r="H735" s="28" t="s">
        <v>20</v>
      </c>
      <c r="I735" s="28" t="s">
        <v>12</v>
      </c>
      <c r="J735" s="78"/>
      <c r="K735" s="78"/>
    </row>
    <row r="736" spans="1:11" ht="23.4">
      <c r="A736" s="59" t="s">
        <v>52</v>
      </c>
      <c r="B736" s="27"/>
      <c r="C736" s="27"/>
      <c r="D736" s="27"/>
      <c r="E736" s="27"/>
      <c r="F736" s="27"/>
      <c r="G736" s="27"/>
      <c r="H736" s="27"/>
      <c r="I736" s="27"/>
      <c r="J736" s="27"/>
      <c r="K736" s="38"/>
    </row>
    <row r="737" spans="1:11" ht="23.4">
      <c r="A737" s="59" t="s">
        <v>53</v>
      </c>
      <c r="B737" s="27"/>
      <c r="C737" s="27"/>
      <c r="D737" s="27"/>
      <c r="E737" s="27"/>
      <c r="F737" s="27"/>
      <c r="G737" s="27"/>
      <c r="H737" s="27"/>
      <c r="I737" s="27"/>
      <c r="J737" s="27"/>
      <c r="K737" s="38"/>
    </row>
    <row r="738" spans="1:11" ht="23.4">
      <c r="A738" s="59" t="s">
        <v>54</v>
      </c>
      <c r="B738" s="27"/>
      <c r="C738" s="27"/>
      <c r="D738" s="27"/>
      <c r="E738" s="27"/>
      <c r="F738" s="27"/>
      <c r="G738" s="27"/>
      <c r="H738" s="27"/>
      <c r="I738" s="27"/>
      <c r="J738" s="27"/>
      <c r="K738" s="28"/>
    </row>
    <row r="739" spans="1:11" ht="23.4">
      <c r="A739" s="59" t="s">
        <v>55</v>
      </c>
      <c r="B739" s="27"/>
      <c r="C739" s="27"/>
      <c r="D739" s="27"/>
      <c r="E739" s="27"/>
      <c r="F739" s="27"/>
      <c r="G739" s="27"/>
      <c r="H739" s="27"/>
      <c r="I739" s="27"/>
      <c r="J739" s="27"/>
      <c r="K739" s="28"/>
    </row>
    <row r="740" spans="1:11" ht="23.4">
      <c r="A740" s="59" t="s">
        <v>56</v>
      </c>
      <c r="B740" s="27"/>
      <c r="C740" s="27"/>
      <c r="D740" s="27"/>
      <c r="E740" s="27"/>
      <c r="F740" s="27"/>
      <c r="G740" s="27"/>
      <c r="H740" s="27"/>
      <c r="I740" s="27"/>
      <c r="J740" s="27"/>
      <c r="K740" s="28"/>
    </row>
    <row r="741" spans="1:11" ht="23.4">
      <c r="A741" s="59" t="s">
        <v>57</v>
      </c>
      <c r="B741" s="27">
        <f t="shared" ref="B741:J741" si="149">+B163</f>
        <v>0</v>
      </c>
      <c r="C741" s="27">
        <f t="shared" si="149"/>
        <v>0</v>
      </c>
      <c r="D741" s="27">
        <f t="shared" si="149"/>
        <v>0</v>
      </c>
      <c r="E741" s="27">
        <f t="shared" si="149"/>
        <v>0</v>
      </c>
      <c r="F741" s="27">
        <f t="shared" si="149"/>
        <v>0</v>
      </c>
      <c r="G741" s="27">
        <f t="shared" si="149"/>
        <v>0</v>
      </c>
      <c r="H741" s="27">
        <f t="shared" si="149"/>
        <v>0</v>
      </c>
      <c r="I741" s="27">
        <f t="shared" si="149"/>
        <v>0</v>
      </c>
      <c r="J741" s="27">
        <f t="shared" si="149"/>
        <v>0</v>
      </c>
      <c r="K741" s="28"/>
    </row>
    <row r="742" spans="1:11" ht="23.4">
      <c r="A742" s="59" t="s">
        <v>58</v>
      </c>
      <c r="B742" s="27"/>
      <c r="C742" s="27"/>
      <c r="D742" s="27"/>
      <c r="E742" s="27"/>
      <c r="F742" s="27"/>
      <c r="G742" s="27"/>
      <c r="H742" s="27"/>
      <c r="I742" s="27"/>
      <c r="J742" s="27"/>
      <c r="K742" s="38"/>
    </row>
    <row r="743" spans="1:11" ht="23.4">
      <c r="A743" s="59" t="s">
        <v>59</v>
      </c>
      <c r="B743" s="20"/>
      <c r="C743" s="20"/>
      <c r="D743" s="20"/>
      <c r="E743" s="20"/>
      <c r="F743" s="20"/>
      <c r="G743" s="20"/>
      <c r="H743" s="20"/>
      <c r="I743" s="20"/>
      <c r="J743" s="20"/>
      <c r="K743" s="20"/>
    </row>
    <row r="744" spans="1:11" ht="23.4">
      <c r="A744" s="59" t="s">
        <v>60</v>
      </c>
      <c r="B744" s="22"/>
      <c r="C744" s="22"/>
      <c r="D744" s="22"/>
      <c r="E744" s="22"/>
      <c r="F744" s="22"/>
      <c r="G744" s="22"/>
      <c r="H744" s="22"/>
      <c r="I744" s="22"/>
      <c r="J744" s="22"/>
      <c r="K744" s="22"/>
    </row>
    <row r="745" spans="1:11" ht="23.4">
      <c r="A745" s="59" t="s">
        <v>116</v>
      </c>
      <c r="B745" s="22"/>
      <c r="C745" s="22"/>
      <c r="D745" s="22"/>
      <c r="E745" s="22"/>
      <c r="F745" s="22"/>
      <c r="G745" s="22"/>
      <c r="H745" s="22"/>
      <c r="I745" s="22"/>
      <c r="J745" s="22"/>
      <c r="K745" s="22"/>
    </row>
    <row r="746" spans="1:11" ht="27" thickBot="1">
      <c r="A746" s="29" t="s">
        <v>32</v>
      </c>
      <c r="B746" s="213">
        <f t="shared" ref="B746:G746" si="150">SUM(B736:B745)</f>
        <v>0</v>
      </c>
      <c r="C746" s="213">
        <f t="shared" si="150"/>
        <v>0</v>
      </c>
      <c r="D746" s="213">
        <f t="shared" si="150"/>
        <v>0</v>
      </c>
      <c r="E746" s="213">
        <f t="shared" si="150"/>
        <v>0</v>
      </c>
      <c r="F746" s="213">
        <f>+F736+F737+F738+F739+F740+F741+F742+F743+F744+F745</f>
        <v>0</v>
      </c>
      <c r="G746" s="213">
        <f t="shared" si="150"/>
        <v>0</v>
      </c>
      <c r="H746" s="495" t="e">
        <f>+K746/G746</f>
        <v>#DIV/0!</v>
      </c>
      <c r="I746" s="464">
        <f>SUM(I736:I745)</f>
        <v>0</v>
      </c>
      <c r="J746" s="214">
        <f>SUM(J736:J745)</f>
        <v>0</v>
      </c>
      <c r="K746" s="496">
        <f>SUM(K736:K745)</f>
        <v>0</v>
      </c>
    </row>
    <row r="752" spans="1:11" ht="23.4">
      <c r="A752" s="1326" t="s">
        <v>371</v>
      </c>
      <c r="B752" s="1326"/>
      <c r="C752" s="1326"/>
      <c r="D752" s="1326"/>
      <c r="E752" s="1326"/>
      <c r="F752" s="1326"/>
      <c r="G752" s="1326"/>
      <c r="H752" s="1326"/>
      <c r="I752" s="1326"/>
      <c r="J752" s="69"/>
      <c r="K752" s="69"/>
    </row>
    <row r="753" spans="1:11" ht="23.4">
      <c r="A753" s="1325" t="s">
        <v>199</v>
      </c>
      <c r="B753" s="1325"/>
      <c r="C753" s="1325"/>
      <c r="D753" s="1325"/>
      <c r="E753" s="1325"/>
      <c r="F753" s="1325"/>
      <c r="G753" s="1325"/>
      <c r="H753" s="1325"/>
      <c r="I753" s="1325"/>
      <c r="J753" s="69"/>
      <c r="K753" s="69"/>
    </row>
    <row r="754" spans="1:11" ht="23.4">
      <c r="A754" s="1325" t="s">
        <v>115</v>
      </c>
      <c r="B754" s="1325"/>
      <c r="C754" s="1325"/>
      <c r="D754" s="1325"/>
      <c r="E754" s="1325"/>
      <c r="F754" s="1325"/>
      <c r="G754" s="1325"/>
      <c r="H754" s="1325"/>
      <c r="I754" s="1325"/>
      <c r="J754" s="69"/>
      <c r="K754" s="69"/>
    </row>
    <row r="755" spans="1:11" ht="23.4">
      <c r="A755" s="1327" t="s">
        <v>199</v>
      </c>
      <c r="B755" s="22"/>
      <c r="C755" s="1330" t="s">
        <v>50</v>
      </c>
      <c r="D755" s="1331"/>
      <c r="E755" s="1331"/>
      <c r="F755" s="1331"/>
      <c r="G755" s="1331"/>
      <c r="H755" s="1332"/>
      <c r="I755" s="22"/>
      <c r="J755" s="68"/>
      <c r="K755" s="68"/>
    </row>
    <row r="756" spans="1:11" ht="23.4">
      <c r="A756" s="1328"/>
      <c r="B756" s="23" t="s">
        <v>2</v>
      </c>
      <c r="C756" s="24" t="s">
        <v>5</v>
      </c>
      <c r="D756" s="25" t="s">
        <v>6</v>
      </c>
      <c r="E756" s="25" t="s">
        <v>7</v>
      </c>
      <c r="F756" s="25" t="s">
        <v>8</v>
      </c>
      <c r="G756" s="25" t="s">
        <v>9</v>
      </c>
      <c r="H756" s="25" t="s">
        <v>10</v>
      </c>
      <c r="I756" s="26" t="s">
        <v>11</v>
      </c>
      <c r="J756" s="70" t="s">
        <v>202</v>
      </c>
      <c r="K756" s="70" t="s">
        <v>204</v>
      </c>
    </row>
    <row r="757" spans="1:11" ht="23.4">
      <c r="A757" s="1328"/>
      <c r="B757" s="23" t="s">
        <v>4</v>
      </c>
      <c r="C757" s="23" t="s">
        <v>13</v>
      </c>
      <c r="D757" s="26" t="s">
        <v>51</v>
      </c>
      <c r="E757" s="26" t="s">
        <v>15</v>
      </c>
      <c r="F757" s="26" t="s">
        <v>16</v>
      </c>
      <c r="G757" s="26" t="s">
        <v>17</v>
      </c>
      <c r="H757" s="26" t="s">
        <v>18</v>
      </c>
      <c r="I757" s="26" t="s">
        <v>19</v>
      </c>
      <c r="J757" s="70" t="s">
        <v>203</v>
      </c>
      <c r="K757" s="74"/>
    </row>
    <row r="758" spans="1:11" ht="23.4">
      <c r="A758" s="1329"/>
      <c r="B758" s="27" t="s">
        <v>12</v>
      </c>
      <c r="C758" s="27" t="s">
        <v>12</v>
      </c>
      <c r="D758" s="28" t="s">
        <v>12</v>
      </c>
      <c r="E758" s="28" t="s">
        <v>12</v>
      </c>
      <c r="F758" s="28" t="s">
        <v>12</v>
      </c>
      <c r="G758" s="28" t="s">
        <v>12</v>
      </c>
      <c r="H758" s="28" t="s">
        <v>20</v>
      </c>
      <c r="I758" s="28" t="s">
        <v>12</v>
      </c>
      <c r="J758" s="78"/>
      <c r="K758" s="78"/>
    </row>
    <row r="759" spans="1:11" ht="23.4">
      <c r="A759" s="59" t="s">
        <v>52</v>
      </c>
      <c r="B759" s="27"/>
      <c r="C759" s="27"/>
      <c r="D759" s="27"/>
      <c r="E759" s="27"/>
      <c r="F759" s="27"/>
      <c r="G759" s="27"/>
      <c r="H759" s="27"/>
      <c r="I759" s="27"/>
      <c r="J759" s="27"/>
      <c r="K759" s="38"/>
    </row>
    <row r="760" spans="1:11" ht="23.4">
      <c r="A760" s="59" t="s">
        <v>53</v>
      </c>
      <c r="B760" s="27"/>
      <c r="C760" s="27"/>
      <c r="D760" s="27"/>
      <c r="E760" s="27"/>
      <c r="F760" s="27"/>
      <c r="G760" s="27"/>
      <c r="H760" s="27"/>
      <c r="I760" s="27"/>
      <c r="J760" s="27"/>
      <c r="K760" s="38"/>
    </row>
    <row r="761" spans="1:11" ht="23.4">
      <c r="A761" s="59" t="s">
        <v>54</v>
      </c>
      <c r="B761" s="27"/>
      <c r="C761" s="27"/>
      <c r="D761" s="27"/>
      <c r="E761" s="27"/>
      <c r="F761" s="27"/>
      <c r="G761" s="27"/>
      <c r="H761" s="27"/>
      <c r="I761" s="27"/>
      <c r="J761" s="27"/>
      <c r="K761" s="28"/>
    </row>
    <row r="762" spans="1:11" ht="23.4">
      <c r="A762" s="59" t="s">
        <v>55</v>
      </c>
      <c r="B762" s="27"/>
      <c r="C762" s="27"/>
      <c r="D762" s="27"/>
      <c r="E762" s="27"/>
      <c r="F762" s="27"/>
      <c r="G762" s="27"/>
      <c r="H762" s="27"/>
      <c r="I762" s="27"/>
      <c r="J762" s="27"/>
      <c r="K762" s="28"/>
    </row>
    <row r="763" spans="1:11" ht="23.4">
      <c r="A763" s="59" t="s">
        <v>56</v>
      </c>
      <c r="B763" s="27"/>
      <c r="C763" s="27"/>
      <c r="D763" s="27"/>
      <c r="E763" s="27"/>
      <c r="F763" s="27"/>
      <c r="G763" s="27"/>
      <c r="H763" s="27"/>
      <c r="I763" s="27"/>
      <c r="J763" s="27"/>
      <c r="K763" s="28"/>
    </row>
    <row r="764" spans="1:11" ht="23.4">
      <c r="A764" s="59" t="s">
        <v>57</v>
      </c>
      <c r="B764" s="27">
        <f t="shared" ref="B764:J764" si="151">+B164</f>
        <v>0</v>
      </c>
      <c r="C764" s="27">
        <f t="shared" si="151"/>
        <v>0</v>
      </c>
      <c r="D764" s="27">
        <f t="shared" si="151"/>
        <v>0</v>
      </c>
      <c r="E764" s="27">
        <f t="shared" si="151"/>
        <v>0</v>
      </c>
      <c r="F764" s="27">
        <f t="shared" si="151"/>
        <v>0</v>
      </c>
      <c r="G764" s="27">
        <f t="shared" si="151"/>
        <v>0</v>
      </c>
      <c r="H764" s="27">
        <f t="shared" si="151"/>
        <v>0</v>
      </c>
      <c r="I764" s="27">
        <f t="shared" si="151"/>
        <v>0</v>
      </c>
      <c r="J764" s="27">
        <f t="shared" si="151"/>
        <v>0</v>
      </c>
      <c r="K764" s="28"/>
    </row>
    <row r="765" spans="1:11" ht="23.4">
      <c r="A765" s="59" t="s">
        <v>58</v>
      </c>
      <c r="B765" s="27"/>
      <c r="C765" s="27"/>
      <c r="D765" s="27"/>
      <c r="E765" s="27"/>
      <c r="F765" s="27"/>
      <c r="G765" s="27"/>
      <c r="H765" s="27"/>
      <c r="I765" s="27"/>
      <c r="J765" s="27"/>
      <c r="K765" s="38"/>
    </row>
    <row r="766" spans="1:11" ht="23.4">
      <c r="A766" s="59" t="s">
        <v>59</v>
      </c>
      <c r="B766" s="20"/>
      <c r="C766" s="20"/>
      <c r="D766" s="20"/>
      <c r="E766" s="20"/>
      <c r="F766" s="20"/>
      <c r="G766" s="20"/>
      <c r="H766" s="20"/>
      <c r="I766" s="20"/>
      <c r="J766" s="20"/>
      <c r="K766" s="20"/>
    </row>
    <row r="767" spans="1:11" ht="23.4">
      <c r="A767" s="59" t="s">
        <v>60</v>
      </c>
      <c r="B767" s="22"/>
      <c r="C767" s="22"/>
      <c r="D767" s="22"/>
      <c r="E767" s="22"/>
      <c r="F767" s="22"/>
      <c r="G767" s="22"/>
      <c r="H767" s="22"/>
      <c r="I767" s="22"/>
      <c r="J767" s="22"/>
      <c r="K767" s="22"/>
    </row>
    <row r="768" spans="1:11" ht="23.4">
      <c r="A768" s="59" t="s">
        <v>116</v>
      </c>
      <c r="B768" s="22"/>
      <c r="C768" s="22"/>
      <c r="D768" s="22"/>
      <c r="E768" s="22"/>
      <c r="F768" s="22"/>
      <c r="G768" s="22"/>
      <c r="H768" s="22"/>
      <c r="I768" s="22"/>
      <c r="J768" s="22"/>
      <c r="K768" s="22"/>
    </row>
    <row r="769" spans="1:11" ht="27" thickBot="1">
      <c r="A769" s="29" t="s">
        <v>32</v>
      </c>
      <c r="B769" s="213">
        <f t="shared" ref="B769:G769" si="152">SUM(B759:B768)</f>
        <v>0</v>
      </c>
      <c r="C769" s="213">
        <f t="shared" si="152"/>
        <v>0</v>
      </c>
      <c r="D769" s="213">
        <f t="shared" si="152"/>
        <v>0</v>
      </c>
      <c r="E769" s="213">
        <f t="shared" si="152"/>
        <v>0</v>
      </c>
      <c r="F769" s="213">
        <f>+F759+F760+F761+F762+F763+F764+F765+F766+F767+F768</f>
        <v>0</v>
      </c>
      <c r="G769" s="213">
        <f t="shared" si="152"/>
        <v>0</v>
      </c>
      <c r="H769" s="495" t="e">
        <f>+K769/G769</f>
        <v>#DIV/0!</v>
      </c>
      <c r="I769" s="464">
        <f>SUM(I759:I768)</f>
        <v>0</v>
      </c>
      <c r="J769" s="214">
        <f>SUM(J759:J768)</f>
        <v>0</v>
      </c>
      <c r="K769" s="496">
        <f>SUM(K759:K768)</f>
        <v>0</v>
      </c>
    </row>
    <row r="776" spans="1:11" ht="23.4">
      <c r="A776" s="1326" t="s">
        <v>371</v>
      </c>
      <c r="B776" s="1326"/>
      <c r="C776" s="1326"/>
      <c r="D776" s="1326"/>
      <c r="E776" s="1326"/>
      <c r="F776" s="1326"/>
      <c r="G776" s="1326"/>
      <c r="H776" s="1326"/>
      <c r="I776" s="1326"/>
      <c r="J776" s="69"/>
      <c r="K776" s="69"/>
    </row>
    <row r="777" spans="1:11" ht="23.4">
      <c r="A777" s="1325" t="s">
        <v>213</v>
      </c>
      <c r="B777" s="1325"/>
      <c r="C777" s="1325"/>
      <c r="D777" s="1325"/>
      <c r="E777" s="1325"/>
      <c r="F777" s="1325"/>
      <c r="G777" s="1325"/>
      <c r="H777" s="1325"/>
      <c r="I777" s="1325"/>
      <c r="J777" s="69"/>
      <c r="K777" s="69"/>
    </row>
    <row r="778" spans="1:11" ht="23.4">
      <c r="A778" s="1325" t="s">
        <v>115</v>
      </c>
      <c r="B778" s="1325"/>
      <c r="C778" s="1325"/>
      <c r="D778" s="1325"/>
      <c r="E778" s="1325"/>
      <c r="F778" s="1325"/>
      <c r="G778" s="1325"/>
      <c r="H778" s="1325"/>
      <c r="I778" s="1325"/>
      <c r="J778" s="69"/>
      <c r="K778" s="69"/>
    </row>
    <row r="779" spans="1:11" ht="23.25" customHeight="1">
      <c r="A779" s="1327" t="s">
        <v>213</v>
      </c>
      <c r="B779" s="22"/>
      <c r="C779" s="1330" t="s">
        <v>50</v>
      </c>
      <c r="D779" s="1331"/>
      <c r="E779" s="1331"/>
      <c r="F779" s="1331"/>
      <c r="G779" s="1331"/>
      <c r="H779" s="1332"/>
      <c r="I779" s="22"/>
      <c r="J779" s="68"/>
      <c r="K779" s="68"/>
    </row>
    <row r="780" spans="1:11" ht="23.25" customHeight="1">
      <c r="A780" s="1328"/>
      <c r="B780" s="23" t="s">
        <v>2</v>
      </c>
      <c r="C780" s="24" t="s">
        <v>5</v>
      </c>
      <c r="D780" s="25" t="s">
        <v>6</v>
      </c>
      <c r="E780" s="25" t="s">
        <v>7</v>
      </c>
      <c r="F780" s="25" t="s">
        <v>8</v>
      </c>
      <c r="G780" s="25" t="s">
        <v>9</v>
      </c>
      <c r="H780" s="25" t="s">
        <v>10</v>
      </c>
      <c r="I780" s="26" t="s">
        <v>11</v>
      </c>
      <c r="J780" s="70" t="s">
        <v>202</v>
      </c>
      <c r="K780" s="70" t="s">
        <v>204</v>
      </c>
    </row>
    <row r="781" spans="1:11" ht="23.25" customHeight="1">
      <c r="A781" s="1328"/>
      <c r="B781" s="23" t="s">
        <v>4</v>
      </c>
      <c r="C781" s="23" t="s">
        <v>13</v>
      </c>
      <c r="D781" s="26" t="s">
        <v>51</v>
      </c>
      <c r="E781" s="26" t="s">
        <v>15</v>
      </c>
      <c r="F781" s="26" t="s">
        <v>16</v>
      </c>
      <c r="G781" s="26" t="s">
        <v>17</v>
      </c>
      <c r="H781" s="26" t="s">
        <v>18</v>
      </c>
      <c r="I781" s="26" t="s">
        <v>19</v>
      </c>
      <c r="J781" s="70" t="s">
        <v>203</v>
      </c>
      <c r="K781" s="74"/>
    </row>
    <row r="782" spans="1:11" ht="23.25" customHeight="1">
      <c r="A782" s="1329"/>
      <c r="B782" s="27" t="s">
        <v>12</v>
      </c>
      <c r="C782" s="27" t="s">
        <v>12</v>
      </c>
      <c r="D782" s="28" t="s">
        <v>12</v>
      </c>
      <c r="E782" s="28" t="s">
        <v>12</v>
      </c>
      <c r="F782" s="28" t="s">
        <v>12</v>
      </c>
      <c r="G782" s="28" t="s">
        <v>12</v>
      </c>
      <c r="H782" s="28" t="s">
        <v>20</v>
      </c>
      <c r="I782" s="28" t="s">
        <v>12</v>
      </c>
      <c r="J782" s="78"/>
      <c r="K782" s="78"/>
    </row>
    <row r="783" spans="1:11" ht="23.4">
      <c r="A783" s="59" t="s">
        <v>52</v>
      </c>
      <c r="B783" s="27"/>
      <c r="C783" s="27"/>
      <c r="D783" s="27"/>
      <c r="E783" s="27"/>
      <c r="F783" s="27"/>
      <c r="G783" s="27"/>
      <c r="H783" s="27"/>
      <c r="I783" s="27"/>
      <c r="J783" s="27"/>
      <c r="K783" s="38"/>
    </row>
    <row r="784" spans="1:11" ht="23.4">
      <c r="A784" s="59" t="s">
        <v>53</v>
      </c>
      <c r="B784" s="27">
        <f t="shared" ref="B784:J784" si="153">+B52</f>
        <v>0</v>
      </c>
      <c r="C784" s="27">
        <f t="shared" si="153"/>
        <v>0</v>
      </c>
      <c r="D784" s="27">
        <f t="shared" si="153"/>
        <v>0</v>
      </c>
      <c r="E784" s="27">
        <f t="shared" si="153"/>
        <v>0</v>
      </c>
      <c r="F784" s="27">
        <f t="shared" si="153"/>
        <v>0</v>
      </c>
      <c r="G784" s="27">
        <f t="shared" si="153"/>
        <v>0</v>
      </c>
      <c r="H784" s="27">
        <f t="shared" si="153"/>
        <v>0</v>
      </c>
      <c r="I784" s="27">
        <f t="shared" si="153"/>
        <v>0</v>
      </c>
      <c r="J784" s="27">
        <f t="shared" si="153"/>
        <v>0</v>
      </c>
      <c r="K784" s="38"/>
    </row>
    <row r="785" spans="1:11" ht="23.4">
      <c r="A785" s="59" t="s">
        <v>54</v>
      </c>
      <c r="B785" s="27"/>
      <c r="C785" s="27"/>
      <c r="D785" s="27"/>
      <c r="E785" s="27"/>
      <c r="F785" s="27"/>
      <c r="G785" s="27"/>
      <c r="H785" s="27"/>
      <c r="I785" s="27"/>
      <c r="J785" s="27"/>
      <c r="K785" s="28"/>
    </row>
    <row r="786" spans="1:11" ht="23.4">
      <c r="A786" s="59" t="s">
        <v>55</v>
      </c>
      <c r="B786" s="27"/>
      <c r="C786" s="27"/>
      <c r="D786" s="27"/>
      <c r="E786" s="27"/>
      <c r="F786" s="27"/>
      <c r="G786" s="27"/>
      <c r="H786" s="27"/>
      <c r="I786" s="27"/>
      <c r="J786" s="27"/>
      <c r="K786" s="28"/>
    </row>
    <row r="787" spans="1:11" ht="23.4">
      <c r="A787" s="59" t="s">
        <v>56</v>
      </c>
      <c r="B787" s="27"/>
      <c r="C787" s="27"/>
      <c r="D787" s="27"/>
      <c r="E787" s="27"/>
      <c r="F787" s="27"/>
      <c r="G787" s="27"/>
      <c r="H787" s="27"/>
      <c r="I787" s="27"/>
      <c r="J787" s="27"/>
      <c r="K787" s="28"/>
    </row>
    <row r="788" spans="1:11" ht="23.4">
      <c r="A788" s="59" t="s">
        <v>57</v>
      </c>
      <c r="B788" s="27"/>
      <c r="C788" s="27"/>
      <c r="D788" s="27"/>
      <c r="E788" s="27"/>
      <c r="F788" s="27"/>
      <c r="G788" s="27"/>
      <c r="H788" s="27"/>
      <c r="I788" s="27"/>
      <c r="J788" s="27"/>
      <c r="K788" s="28"/>
    </row>
    <row r="789" spans="1:11" ht="23.4">
      <c r="A789" s="59" t="s">
        <v>58</v>
      </c>
      <c r="B789" s="27">
        <f t="shared" ref="B789:J789" si="154">+B196</f>
        <v>0</v>
      </c>
      <c r="C789" s="27">
        <f t="shared" si="154"/>
        <v>0</v>
      </c>
      <c r="D789" s="27">
        <f t="shared" si="154"/>
        <v>0</v>
      </c>
      <c r="E789" s="27">
        <f t="shared" si="154"/>
        <v>0</v>
      </c>
      <c r="F789" s="27">
        <f t="shared" si="154"/>
        <v>0</v>
      </c>
      <c r="G789" s="27">
        <f t="shared" si="154"/>
        <v>0</v>
      </c>
      <c r="H789" s="27">
        <f t="shared" si="154"/>
        <v>0</v>
      </c>
      <c r="I789" s="27">
        <f t="shared" si="154"/>
        <v>0</v>
      </c>
      <c r="J789" s="27">
        <f t="shared" si="154"/>
        <v>0</v>
      </c>
      <c r="K789" s="38"/>
    </row>
    <row r="790" spans="1:11" ht="23.4">
      <c r="A790" s="59" t="s">
        <v>59</v>
      </c>
      <c r="B790" s="20"/>
      <c r="C790" s="20"/>
      <c r="D790" s="20"/>
      <c r="E790" s="20"/>
      <c r="F790" s="20"/>
      <c r="G790" s="20"/>
      <c r="H790" s="20"/>
      <c r="I790" s="20"/>
      <c r="J790" s="20"/>
      <c r="K790" s="20"/>
    </row>
    <row r="791" spans="1:11" ht="23.4">
      <c r="A791" s="59" t="s">
        <v>60</v>
      </c>
      <c r="B791" s="22"/>
      <c r="C791" s="22"/>
      <c r="D791" s="22"/>
      <c r="E791" s="22"/>
      <c r="F791" s="22"/>
      <c r="G791" s="22"/>
      <c r="H791" s="22"/>
      <c r="I791" s="22"/>
      <c r="J791" s="22"/>
      <c r="K791" s="22"/>
    </row>
    <row r="792" spans="1:11" ht="23.4">
      <c r="A792" s="59" t="s">
        <v>116</v>
      </c>
      <c r="B792" s="22"/>
      <c r="C792" s="22"/>
      <c r="D792" s="22"/>
      <c r="E792" s="22"/>
      <c r="F792" s="22"/>
      <c r="G792" s="22"/>
      <c r="H792" s="22"/>
      <c r="I792" s="22"/>
      <c r="J792" s="22"/>
      <c r="K792" s="22"/>
    </row>
    <row r="793" spans="1:11" ht="27" thickBot="1">
      <c r="A793" s="29" t="s">
        <v>32</v>
      </c>
      <c r="B793" s="213">
        <f t="shared" ref="B793:G793" si="155">SUM(B783:B792)</f>
        <v>0</v>
      </c>
      <c r="C793" s="213">
        <f t="shared" si="155"/>
        <v>0</v>
      </c>
      <c r="D793" s="213">
        <f t="shared" si="155"/>
        <v>0</v>
      </c>
      <c r="E793" s="213">
        <f t="shared" si="155"/>
        <v>0</v>
      </c>
      <c r="F793" s="213">
        <f>+F783+F784+F785+F786+F787+F788+F789+F790+F791+F792</f>
        <v>0</v>
      </c>
      <c r="G793" s="213">
        <f t="shared" si="155"/>
        <v>0</v>
      </c>
      <c r="H793" s="495" t="e">
        <f>+K793/G793</f>
        <v>#DIV/0!</v>
      </c>
      <c r="I793" s="464">
        <f>SUM(I783:I792)</f>
        <v>0</v>
      </c>
      <c r="J793" s="214">
        <f>SUM(J783:J792)</f>
        <v>0</v>
      </c>
      <c r="K793" s="496">
        <f>SUM(K783:K792)</f>
        <v>0</v>
      </c>
    </row>
    <row r="800" spans="1:11" ht="23.4">
      <c r="A800" s="1326" t="s">
        <v>371</v>
      </c>
      <c r="B800" s="1326"/>
      <c r="C800" s="1326"/>
      <c r="D800" s="1326"/>
      <c r="E800" s="1326"/>
      <c r="F800" s="1326"/>
      <c r="G800" s="1326"/>
      <c r="H800" s="1326"/>
      <c r="I800" s="1326"/>
      <c r="J800" s="69"/>
      <c r="K800" s="69"/>
    </row>
    <row r="801" spans="1:11" ht="23.4">
      <c r="A801" s="1325" t="s">
        <v>341</v>
      </c>
      <c r="B801" s="1325"/>
      <c r="C801" s="1325"/>
      <c r="D801" s="1325"/>
      <c r="E801" s="1325"/>
      <c r="F801" s="1325"/>
      <c r="G801" s="1325"/>
      <c r="H801" s="1325"/>
      <c r="I801" s="1325"/>
      <c r="J801" s="69"/>
      <c r="K801" s="69"/>
    </row>
    <row r="802" spans="1:11" ht="23.4">
      <c r="A802" s="1325" t="s">
        <v>115</v>
      </c>
      <c r="B802" s="1325"/>
      <c r="C802" s="1325"/>
      <c r="D802" s="1325"/>
      <c r="E802" s="1325"/>
      <c r="F802" s="1325"/>
      <c r="G802" s="1325"/>
      <c r="H802" s="1325"/>
      <c r="I802" s="1325"/>
      <c r="J802" s="69"/>
      <c r="K802" s="69"/>
    </row>
    <row r="803" spans="1:11" ht="23.25" customHeight="1">
      <c r="A803" s="1327" t="s">
        <v>304</v>
      </c>
      <c r="B803" s="22"/>
      <c r="C803" s="1330" t="s">
        <v>50</v>
      </c>
      <c r="D803" s="1331"/>
      <c r="E803" s="1331"/>
      <c r="F803" s="1331"/>
      <c r="G803" s="1331"/>
      <c r="H803" s="1332"/>
      <c r="I803" s="22"/>
      <c r="J803" s="68"/>
      <c r="K803" s="68"/>
    </row>
    <row r="804" spans="1:11" ht="23.25" customHeight="1">
      <c r="A804" s="1328"/>
      <c r="B804" s="23" t="s">
        <v>2</v>
      </c>
      <c r="C804" s="24" t="s">
        <v>5</v>
      </c>
      <c r="D804" s="25" t="s">
        <v>6</v>
      </c>
      <c r="E804" s="25" t="s">
        <v>7</v>
      </c>
      <c r="F804" s="25" t="s">
        <v>8</v>
      </c>
      <c r="G804" s="25" t="s">
        <v>9</v>
      </c>
      <c r="H804" s="25" t="s">
        <v>10</v>
      </c>
      <c r="I804" s="26" t="s">
        <v>11</v>
      </c>
      <c r="J804" s="70" t="s">
        <v>202</v>
      </c>
      <c r="K804" s="70" t="s">
        <v>204</v>
      </c>
    </row>
    <row r="805" spans="1:11" ht="23.25" customHeight="1">
      <c r="A805" s="1328"/>
      <c r="B805" s="23" t="s">
        <v>4</v>
      </c>
      <c r="C805" s="23" t="s">
        <v>13</v>
      </c>
      <c r="D805" s="26" t="s">
        <v>51</v>
      </c>
      <c r="E805" s="26" t="s">
        <v>15</v>
      </c>
      <c r="F805" s="26" t="s">
        <v>16</v>
      </c>
      <c r="G805" s="26" t="s">
        <v>17</v>
      </c>
      <c r="H805" s="26" t="s">
        <v>18</v>
      </c>
      <c r="I805" s="26" t="s">
        <v>19</v>
      </c>
      <c r="J805" s="70" t="s">
        <v>203</v>
      </c>
      <c r="K805" s="74"/>
    </row>
    <row r="806" spans="1:11" ht="23.25" customHeight="1">
      <c r="A806" s="1329"/>
      <c r="B806" s="27" t="s">
        <v>12</v>
      </c>
      <c r="C806" s="27" t="s">
        <v>12</v>
      </c>
      <c r="D806" s="28" t="s">
        <v>12</v>
      </c>
      <c r="E806" s="28" t="s">
        <v>12</v>
      </c>
      <c r="F806" s="28" t="s">
        <v>12</v>
      </c>
      <c r="G806" s="28" t="s">
        <v>12</v>
      </c>
      <c r="H806" s="28" t="s">
        <v>20</v>
      </c>
      <c r="I806" s="28" t="s">
        <v>12</v>
      </c>
      <c r="J806" s="78"/>
      <c r="K806" s="78"/>
    </row>
    <row r="807" spans="1:11" ht="23.4">
      <c r="A807" s="59" t="s">
        <v>52</v>
      </c>
      <c r="B807" s="27"/>
      <c r="C807" s="27"/>
      <c r="D807" s="27"/>
      <c r="E807" s="27"/>
      <c r="F807" s="27"/>
      <c r="G807" s="27"/>
      <c r="H807" s="27"/>
      <c r="I807" s="27"/>
      <c r="J807" s="27"/>
      <c r="K807" s="38"/>
    </row>
    <row r="808" spans="1:11" ht="23.4">
      <c r="A808" s="59" t="s">
        <v>53</v>
      </c>
      <c r="B808" s="27"/>
      <c r="C808" s="27"/>
      <c r="D808" s="27"/>
      <c r="E808" s="27"/>
      <c r="F808" s="27"/>
      <c r="G808" s="27"/>
      <c r="H808" s="27"/>
      <c r="I808" s="27"/>
      <c r="J808" s="27"/>
      <c r="K808" s="38"/>
    </row>
    <row r="809" spans="1:11" ht="23.4">
      <c r="A809" s="59" t="s">
        <v>54</v>
      </c>
      <c r="B809" s="27"/>
      <c r="C809" s="27"/>
      <c r="D809" s="27"/>
      <c r="E809" s="27"/>
      <c r="F809" s="27"/>
      <c r="G809" s="27"/>
      <c r="H809" s="27"/>
      <c r="I809" s="27"/>
      <c r="J809" s="27"/>
      <c r="K809" s="28"/>
    </row>
    <row r="810" spans="1:11" ht="23.4">
      <c r="A810" s="59" t="s">
        <v>55</v>
      </c>
      <c r="B810" s="27"/>
      <c r="C810" s="27"/>
      <c r="D810" s="27"/>
      <c r="E810" s="27"/>
      <c r="F810" s="27"/>
      <c r="G810" s="27"/>
      <c r="H810" s="27"/>
      <c r="I810" s="27"/>
      <c r="J810" s="27"/>
      <c r="K810" s="28"/>
    </row>
    <row r="811" spans="1:11" ht="23.4">
      <c r="A811" s="59" t="s">
        <v>56</v>
      </c>
      <c r="B811" s="27"/>
      <c r="C811" s="27"/>
      <c r="D811" s="27"/>
      <c r="E811" s="27"/>
      <c r="F811" s="27"/>
      <c r="G811" s="27"/>
      <c r="H811" s="27"/>
      <c r="I811" s="27"/>
      <c r="J811" s="27"/>
      <c r="K811" s="28"/>
    </row>
    <row r="812" spans="1:11" ht="23.4">
      <c r="A812" s="59" t="s">
        <v>57</v>
      </c>
      <c r="B812" s="27"/>
      <c r="C812" s="27"/>
      <c r="D812" s="27"/>
      <c r="E812" s="27"/>
      <c r="F812" s="27"/>
      <c r="G812" s="27"/>
      <c r="H812" s="27"/>
      <c r="I812" s="27"/>
      <c r="J812" s="27"/>
      <c r="K812" s="28"/>
    </row>
    <row r="813" spans="1:11" ht="23.4">
      <c r="A813" s="59" t="s">
        <v>58</v>
      </c>
      <c r="B813" s="27"/>
      <c r="C813" s="27"/>
      <c r="D813" s="27"/>
      <c r="E813" s="27"/>
      <c r="F813" s="27"/>
      <c r="G813" s="27"/>
      <c r="H813" s="27"/>
      <c r="I813" s="27"/>
      <c r="J813" s="27"/>
      <c r="K813" s="38"/>
    </row>
    <row r="814" spans="1:11" ht="23.4">
      <c r="A814" s="59" t="s">
        <v>59</v>
      </c>
      <c r="B814" s="20"/>
      <c r="C814" s="20"/>
      <c r="D814" s="20"/>
      <c r="E814" s="20"/>
      <c r="F814" s="20"/>
      <c r="G814" s="20"/>
      <c r="H814" s="20"/>
      <c r="I814" s="20"/>
      <c r="J814" s="20"/>
      <c r="K814" s="20"/>
    </row>
    <row r="815" spans="1:11" ht="23.4">
      <c r="A815" s="59" t="s">
        <v>60</v>
      </c>
      <c r="B815" s="22"/>
      <c r="C815" s="22"/>
      <c r="D815" s="22"/>
      <c r="E815" s="22"/>
      <c r="F815" s="22"/>
      <c r="G815" s="22"/>
      <c r="H815" s="22"/>
      <c r="I815" s="22"/>
      <c r="J815" s="22"/>
      <c r="K815" s="22"/>
    </row>
    <row r="816" spans="1:11" ht="23.4">
      <c r="A816" s="59" t="s">
        <v>116</v>
      </c>
      <c r="B816" s="22">
        <f>+B278</f>
        <v>0</v>
      </c>
      <c r="C816" s="22">
        <f t="shared" ref="C816:J816" si="156">+C278</f>
        <v>0</v>
      </c>
      <c r="D816" s="22">
        <f t="shared" si="156"/>
        <v>0</v>
      </c>
      <c r="E816" s="22">
        <f t="shared" si="156"/>
        <v>0</v>
      </c>
      <c r="F816" s="22">
        <f t="shared" si="156"/>
        <v>0</v>
      </c>
      <c r="G816" s="22">
        <f t="shared" si="156"/>
        <v>0</v>
      </c>
      <c r="H816" s="22">
        <f t="shared" si="156"/>
        <v>0</v>
      </c>
      <c r="I816" s="22">
        <f t="shared" si="156"/>
        <v>0</v>
      </c>
      <c r="J816" s="22">
        <f t="shared" si="156"/>
        <v>0</v>
      </c>
      <c r="K816" s="22">
        <f>+H816*G816</f>
        <v>0</v>
      </c>
    </row>
    <row r="817" spans="1:11" ht="27" thickBot="1">
      <c r="A817" s="29" t="s">
        <v>32</v>
      </c>
      <c r="B817" s="213">
        <f t="shared" ref="B817:G817" si="157">SUM(B807:B816)</f>
        <v>0</v>
      </c>
      <c r="C817" s="213">
        <f t="shared" si="157"/>
        <v>0</v>
      </c>
      <c r="D817" s="213">
        <f t="shared" si="157"/>
        <v>0</v>
      </c>
      <c r="E817" s="213">
        <f t="shared" si="157"/>
        <v>0</v>
      </c>
      <c r="F817" s="213">
        <f>+F807+F808+F809+F810+F811+F812+F813+F814+F815+F816</f>
        <v>0</v>
      </c>
      <c r="G817" s="213">
        <f t="shared" si="157"/>
        <v>0</v>
      </c>
      <c r="H817" s="495" t="e">
        <f>+K817/G817</f>
        <v>#DIV/0!</v>
      </c>
      <c r="I817" s="464">
        <f>SUM(I807:I816)</f>
        <v>0</v>
      </c>
      <c r="J817" s="214">
        <f>SUM(J807:J816)</f>
        <v>0</v>
      </c>
      <c r="K817" s="496">
        <f>SUM(K807:K816)</f>
        <v>0</v>
      </c>
    </row>
    <row r="825" spans="1:11" ht="23.4">
      <c r="A825" s="1326" t="s">
        <v>371</v>
      </c>
      <c r="B825" s="1326"/>
      <c r="C825" s="1326"/>
      <c r="D825" s="1326"/>
      <c r="E825" s="1326"/>
      <c r="F825" s="1326"/>
      <c r="G825" s="1326"/>
      <c r="H825" s="1326"/>
      <c r="I825" s="1326"/>
      <c r="J825" s="69"/>
      <c r="K825" s="69"/>
    </row>
    <row r="826" spans="1:11" ht="23.4">
      <c r="A826" s="1325" t="s">
        <v>327</v>
      </c>
      <c r="B826" s="1325"/>
      <c r="C826" s="1325"/>
      <c r="D826" s="1325"/>
      <c r="E826" s="1325"/>
      <c r="F826" s="1325"/>
      <c r="G826" s="1325"/>
      <c r="H826" s="1325"/>
      <c r="I826" s="1325"/>
      <c r="J826" s="69"/>
      <c r="K826" s="69"/>
    </row>
    <row r="827" spans="1:11" ht="23.4">
      <c r="A827" s="1325" t="s">
        <v>115</v>
      </c>
      <c r="B827" s="1325"/>
      <c r="C827" s="1325"/>
      <c r="D827" s="1325"/>
      <c r="E827" s="1325"/>
      <c r="F827" s="1325"/>
      <c r="G827" s="1325"/>
      <c r="H827" s="1325"/>
      <c r="I827" s="1325"/>
      <c r="J827" s="69"/>
      <c r="K827" s="69"/>
    </row>
    <row r="828" spans="1:11" ht="23.25" customHeight="1">
      <c r="A828" s="1327" t="s">
        <v>313</v>
      </c>
      <c r="B828" s="22"/>
      <c r="C828" s="1330" t="s">
        <v>50</v>
      </c>
      <c r="D828" s="1331"/>
      <c r="E828" s="1331"/>
      <c r="F828" s="1331"/>
      <c r="G828" s="1331"/>
      <c r="H828" s="1332"/>
      <c r="I828" s="22"/>
      <c r="J828" s="68"/>
      <c r="K828" s="68"/>
    </row>
    <row r="829" spans="1:11" ht="23.25" customHeight="1">
      <c r="A829" s="1328"/>
      <c r="B829" s="23" t="s">
        <v>2</v>
      </c>
      <c r="C829" s="24" t="s">
        <v>5</v>
      </c>
      <c r="D829" s="25" t="s">
        <v>6</v>
      </c>
      <c r="E829" s="25" t="s">
        <v>7</v>
      </c>
      <c r="F829" s="25" t="s">
        <v>8</v>
      </c>
      <c r="G829" s="25" t="s">
        <v>9</v>
      </c>
      <c r="H829" s="25" t="s">
        <v>10</v>
      </c>
      <c r="I829" s="26" t="s">
        <v>11</v>
      </c>
      <c r="J829" s="70" t="s">
        <v>202</v>
      </c>
      <c r="K829" s="70" t="s">
        <v>204</v>
      </c>
    </row>
    <row r="830" spans="1:11" ht="23.25" customHeight="1">
      <c r="A830" s="1328"/>
      <c r="B830" s="23" t="s">
        <v>4</v>
      </c>
      <c r="C830" s="23" t="s">
        <v>13</v>
      </c>
      <c r="D830" s="26" t="s">
        <v>51</v>
      </c>
      <c r="E830" s="26" t="s">
        <v>15</v>
      </c>
      <c r="F830" s="26" t="s">
        <v>16</v>
      </c>
      <c r="G830" s="26" t="s">
        <v>17</v>
      </c>
      <c r="H830" s="26" t="s">
        <v>18</v>
      </c>
      <c r="I830" s="26" t="s">
        <v>19</v>
      </c>
      <c r="J830" s="70" t="s">
        <v>203</v>
      </c>
      <c r="K830" s="74"/>
    </row>
    <row r="831" spans="1:11" ht="23.25" customHeight="1">
      <c r="A831" s="1329"/>
      <c r="B831" s="27" t="s">
        <v>12</v>
      </c>
      <c r="C831" s="27" t="s">
        <v>12</v>
      </c>
      <c r="D831" s="28" t="s">
        <v>12</v>
      </c>
      <c r="E831" s="28" t="s">
        <v>12</v>
      </c>
      <c r="F831" s="28" t="s">
        <v>12</v>
      </c>
      <c r="G831" s="28" t="s">
        <v>12</v>
      </c>
      <c r="H831" s="28" t="s">
        <v>20</v>
      </c>
      <c r="I831" s="28" t="s">
        <v>12</v>
      </c>
      <c r="J831" s="78"/>
      <c r="K831" s="78"/>
    </row>
    <row r="832" spans="1:11" ht="23.4">
      <c r="A832" s="59" t="s">
        <v>52</v>
      </c>
      <c r="B832" s="418">
        <f>+B26</f>
        <v>0</v>
      </c>
      <c r="C832" s="418">
        <f t="shared" ref="C832:J832" si="158">+C26</f>
        <v>0</v>
      </c>
      <c r="D832" s="418">
        <f t="shared" si="158"/>
        <v>0</v>
      </c>
      <c r="E832" s="418">
        <f t="shared" si="158"/>
        <v>0</v>
      </c>
      <c r="F832" s="418">
        <f t="shared" si="158"/>
        <v>0</v>
      </c>
      <c r="G832" s="418">
        <f t="shared" si="158"/>
        <v>0</v>
      </c>
      <c r="H832" s="27">
        <f t="shared" si="158"/>
        <v>0</v>
      </c>
      <c r="I832" s="418">
        <f t="shared" si="158"/>
        <v>0</v>
      </c>
      <c r="J832" s="27">
        <f t="shared" si="158"/>
        <v>0</v>
      </c>
      <c r="K832" s="453">
        <f>+H832*G832</f>
        <v>0</v>
      </c>
    </row>
    <row r="833" spans="1:11" ht="23.4">
      <c r="A833" s="59" t="s">
        <v>53</v>
      </c>
      <c r="B833" s="418">
        <f>+B53</f>
        <v>0</v>
      </c>
      <c r="C833" s="418">
        <f t="shared" ref="C833:J833" si="159">+C53</f>
        <v>0</v>
      </c>
      <c r="D833" s="418">
        <f t="shared" si="159"/>
        <v>0</v>
      </c>
      <c r="E833" s="418">
        <f t="shared" si="159"/>
        <v>0</v>
      </c>
      <c r="F833" s="418">
        <f t="shared" si="159"/>
        <v>0</v>
      </c>
      <c r="G833" s="418">
        <f t="shared" si="159"/>
        <v>0</v>
      </c>
      <c r="H833" s="27">
        <f t="shared" si="159"/>
        <v>0</v>
      </c>
      <c r="I833" s="418">
        <f t="shared" si="159"/>
        <v>0</v>
      </c>
      <c r="J833" s="27">
        <f t="shared" si="159"/>
        <v>0</v>
      </c>
      <c r="K833" s="453">
        <f t="shared" ref="K833:K841" si="160">+H833*G833</f>
        <v>0</v>
      </c>
    </row>
    <row r="834" spans="1:11" ht="23.4">
      <c r="A834" s="59" t="s">
        <v>54</v>
      </c>
      <c r="B834" s="418">
        <f>+B81</f>
        <v>0</v>
      </c>
      <c r="C834" s="418">
        <f t="shared" ref="C834:J834" si="161">+C81</f>
        <v>0</v>
      </c>
      <c r="D834" s="418">
        <f t="shared" si="161"/>
        <v>0</v>
      </c>
      <c r="E834" s="418">
        <f t="shared" si="161"/>
        <v>0</v>
      </c>
      <c r="F834" s="418">
        <f t="shared" si="161"/>
        <v>0</v>
      </c>
      <c r="G834" s="418">
        <f t="shared" si="161"/>
        <v>0</v>
      </c>
      <c r="H834" s="27">
        <f t="shared" si="161"/>
        <v>0</v>
      </c>
      <c r="I834" s="418">
        <f t="shared" si="161"/>
        <v>0</v>
      </c>
      <c r="J834" s="27">
        <f t="shared" si="161"/>
        <v>0</v>
      </c>
      <c r="K834" s="453">
        <f t="shared" si="160"/>
        <v>0</v>
      </c>
    </row>
    <row r="835" spans="1:11" ht="23.4">
      <c r="A835" s="59" t="s">
        <v>55</v>
      </c>
      <c r="B835" s="418">
        <f>+B109</f>
        <v>0</v>
      </c>
      <c r="C835" s="418">
        <f t="shared" ref="C835:J835" si="162">+C109</f>
        <v>0</v>
      </c>
      <c r="D835" s="418">
        <f t="shared" si="162"/>
        <v>0</v>
      </c>
      <c r="E835" s="418">
        <f t="shared" si="162"/>
        <v>0</v>
      </c>
      <c r="F835" s="418">
        <f t="shared" si="162"/>
        <v>0</v>
      </c>
      <c r="G835" s="418">
        <f t="shared" si="162"/>
        <v>0</v>
      </c>
      <c r="H835" s="27">
        <f t="shared" si="162"/>
        <v>0</v>
      </c>
      <c r="I835" s="418">
        <f t="shared" si="162"/>
        <v>0</v>
      </c>
      <c r="J835" s="27">
        <f t="shared" si="162"/>
        <v>0</v>
      </c>
      <c r="K835" s="453">
        <f t="shared" si="160"/>
        <v>0</v>
      </c>
    </row>
    <row r="836" spans="1:11" ht="23.4">
      <c r="A836" s="59" t="s">
        <v>56</v>
      </c>
      <c r="B836" s="418">
        <f>+B137</f>
        <v>0</v>
      </c>
      <c r="C836" s="418">
        <f t="shared" ref="C836:J836" si="163">+C137</f>
        <v>0</v>
      </c>
      <c r="D836" s="418">
        <f t="shared" si="163"/>
        <v>0</v>
      </c>
      <c r="E836" s="418">
        <f t="shared" si="163"/>
        <v>0</v>
      </c>
      <c r="F836" s="418">
        <f t="shared" si="163"/>
        <v>0</v>
      </c>
      <c r="G836" s="418">
        <f t="shared" si="163"/>
        <v>0</v>
      </c>
      <c r="H836" s="27">
        <f t="shared" si="163"/>
        <v>0</v>
      </c>
      <c r="I836" s="418">
        <f t="shared" si="163"/>
        <v>0</v>
      </c>
      <c r="J836" s="27">
        <f t="shared" si="163"/>
        <v>0</v>
      </c>
      <c r="K836" s="453">
        <f t="shared" si="160"/>
        <v>0</v>
      </c>
    </row>
    <row r="837" spans="1:11" ht="23.4">
      <c r="A837" s="59" t="s">
        <v>57</v>
      </c>
      <c r="B837" s="418">
        <f>+B166</f>
        <v>0</v>
      </c>
      <c r="C837" s="418">
        <f t="shared" ref="C837:J837" si="164">+C166</f>
        <v>0</v>
      </c>
      <c r="D837" s="418">
        <f t="shared" si="164"/>
        <v>0</v>
      </c>
      <c r="E837" s="418">
        <f t="shared" si="164"/>
        <v>0</v>
      </c>
      <c r="F837" s="418">
        <f t="shared" si="164"/>
        <v>0</v>
      </c>
      <c r="G837" s="418">
        <f t="shared" si="164"/>
        <v>0</v>
      </c>
      <c r="H837" s="27">
        <f t="shared" si="164"/>
        <v>0</v>
      </c>
      <c r="I837" s="418">
        <f t="shared" si="164"/>
        <v>0</v>
      </c>
      <c r="J837" s="27">
        <f t="shared" si="164"/>
        <v>0</v>
      </c>
      <c r="K837" s="453">
        <f t="shared" si="160"/>
        <v>0</v>
      </c>
    </row>
    <row r="838" spans="1:11" ht="23.4">
      <c r="A838" s="59" t="s">
        <v>58</v>
      </c>
      <c r="B838" s="418">
        <f>+B197</f>
        <v>0</v>
      </c>
      <c r="C838" s="418">
        <f t="shared" ref="C838:J838" si="165">+C197</f>
        <v>0</v>
      </c>
      <c r="D838" s="418">
        <f t="shared" si="165"/>
        <v>0</v>
      </c>
      <c r="E838" s="418">
        <f t="shared" si="165"/>
        <v>0</v>
      </c>
      <c r="F838" s="418">
        <f t="shared" si="165"/>
        <v>0</v>
      </c>
      <c r="G838" s="418">
        <f t="shared" si="165"/>
        <v>0</v>
      </c>
      <c r="H838" s="27">
        <f t="shared" si="165"/>
        <v>0</v>
      </c>
      <c r="I838" s="418">
        <f t="shared" si="165"/>
        <v>0</v>
      </c>
      <c r="J838" s="27">
        <f t="shared" si="165"/>
        <v>0</v>
      </c>
      <c r="K838" s="453">
        <f t="shared" si="160"/>
        <v>0</v>
      </c>
    </row>
    <row r="839" spans="1:11" ht="23.4">
      <c r="A839" s="59" t="s">
        <v>59</v>
      </c>
      <c r="B839" s="419">
        <f>+B224</f>
        <v>0</v>
      </c>
      <c r="C839" s="419">
        <f t="shared" ref="C839:J839" si="166">+C224</f>
        <v>0</v>
      </c>
      <c r="D839" s="419">
        <f t="shared" si="166"/>
        <v>0</v>
      </c>
      <c r="E839" s="419">
        <f t="shared" si="166"/>
        <v>0</v>
      </c>
      <c r="F839" s="419">
        <f t="shared" si="166"/>
        <v>0</v>
      </c>
      <c r="G839" s="419">
        <f t="shared" si="166"/>
        <v>0</v>
      </c>
      <c r="H839" s="20">
        <f t="shared" si="166"/>
        <v>0</v>
      </c>
      <c r="I839" s="419">
        <f t="shared" si="166"/>
        <v>0</v>
      </c>
      <c r="J839" s="20">
        <f t="shared" si="166"/>
        <v>0</v>
      </c>
      <c r="K839" s="453">
        <f t="shared" si="160"/>
        <v>0</v>
      </c>
    </row>
    <row r="840" spans="1:11" ht="23.4">
      <c r="A840" s="59" t="s">
        <v>60</v>
      </c>
      <c r="B840" s="420">
        <f>+B249</f>
        <v>0</v>
      </c>
      <c r="C840" s="417">
        <f t="shared" ref="C840:J840" si="167">+C249</f>
        <v>0</v>
      </c>
      <c r="D840" s="420">
        <f t="shared" si="167"/>
        <v>0</v>
      </c>
      <c r="E840" s="420">
        <f t="shared" si="167"/>
        <v>0</v>
      </c>
      <c r="F840" s="420">
        <f t="shared" si="167"/>
        <v>0</v>
      </c>
      <c r="G840" s="420">
        <f t="shared" si="167"/>
        <v>0</v>
      </c>
      <c r="H840" s="22">
        <f t="shared" si="167"/>
        <v>0</v>
      </c>
      <c r="I840" s="417">
        <f t="shared" si="167"/>
        <v>0</v>
      </c>
      <c r="J840" s="22">
        <f t="shared" si="167"/>
        <v>0</v>
      </c>
      <c r="K840" s="453">
        <f t="shared" si="160"/>
        <v>0</v>
      </c>
    </row>
    <row r="841" spans="1:11" ht="23.4">
      <c r="A841" s="59" t="s">
        <v>116</v>
      </c>
      <c r="B841" s="420">
        <f>+B276</f>
        <v>0</v>
      </c>
      <c r="C841" s="417">
        <f t="shared" ref="C841:J841" si="168">+C276</f>
        <v>0</v>
      </c>
      <c r="D841" s="420">
        <f t="shared" si="168"/>
        <v>0</v>
      </c>
      <c r="E841" s="420">
        <f t="shared" si="168"/>
        <v>0</v>
      </c>
      <c r="F841" s="420">
        <f t="shared" si="168"/>
        <v>0</v>
      </c>
      <c r="G841" s="420">
        <f t="shared" si="168"/>
        <v>0</v>
      </c>
      <c r="H841" s="22">
        <f t="shared" si="168"/>
        <v>0</v>
      </c>
      <c r="I841" s="417">
        <f t="shared" si="168"/>
        <v>0</v>
      </c>
      <c r="J841" s="22">
        <f t="shared" si="168"/>
        <v>0</v>
      </c>
      <c r="K841" s="453">
        <f t="shared" si="160"/>
        <v>0</v>
      </c>
    </row>
    <row r="842" spans="1:11" ht="27" thickBot="1">
      <c r="A842" s="29" t="s">
        <v>32</v>
      </c>
      <c r="B842" s="213">
        <f t="shared" ref="B842:G842" si="169">SUM(B832:B841)</f>
        <v>0</v>
      </c>
      <c r="C842" s="213">
        <f t="shared" si="169"/>
        <v>0</v>
      </c>
      <c r="D842" s="213">
        <f t="shared" si="169"/>
        <v>0</v>
      </c>
      <c r="E842" s="213">
        <f t="shared" si="169"/>
        <v>0</v>
      </c>
      <c r="F842" s="213">
        <f>+F832+F833+F834+F835+F836+F837+F838+F839+F840+F841</f>
        <v>0</v>
      </c>
      <c r="G842" s="213">
        <f t="shared" si="169"/>
        <v>0</v>
      </c>
      <c r="H842" s="495" t="e">
        <f>+K842/G842</f>
        <v>#DIV/0!</v>
      </c>
      <c r="I842" s="464">
        <f>SUM(I832:I841)</f>
        <v>0</v>
      </c>
      <c r="J842" s="214">
        <f>SUM(J832:J841)</f>
        <v>0</v>
      </c>
      <c r="K842" s="496">
        <f>SUM(K832:K841)</f>
        <v>0</v>
      </c>
    </row>
    <row r="855" spans="1:11" ht="23.4">
      <c r="A855" s="1326" t="s">
        <v>371</v>
      </c>
      <c r="B855" s="1326"/>
      <c r="C855" s="1326"/>
      <c r="D855" s="1326"/>
      <c r="E855" s="1326"/>
      <c r="F855" s="1326"/>
      <c r="G855" s="1326"/>
      <c r="H855" s="1326"/>
      <c r="I855" s="1326"/>
      <c r="J855" s="69"/>
      <c r="K855" s="69"/>
    </row>
    <row r="856" spans="1:11" ht="23.4">
      <c r="A856" s="1325" t="s">
        <v>188</v>
      </c>
      <c r="B856" s="1325"/>
      <c r="C856" s="1325"/>
      <c r="D856" s="1325"/>
      <c r="E856" s="1325"/>
      <c r="F856" s="1325"/>
      <c r="G856" s="1325"/>
      <c r="H856" s="1325"/>
      <c r="I856" s="1325"/>
      <c r="J856" s="69"/>
      <c r="K856" s="69"/>
    </row>
    <row r="857" spans="1:11" ht="23.4">
      <c r="A857" s="1325" t="s">
        <v>115</v>
      </c>
      <c r="B857" s="1325"/>
      <c r="C857" s="1325"/>
      <c r="D857" s="1325"/>
      <c r="E857" s="1325"/>
      <c r="F857" s="1325"/>
      <c r="G857" s="1325"/>
      <c r="H857" s="1325"/>
      <c r="I857" s="1325"/>
      <c r="J857" s="69"/>
      <c r="K857" s="69"/>
    </row>
    <row r="858" spans="1:11" ht="23.25" customHeight="1">
      <c r="A858" s="1327" t="s">
        <v>188</v>
      </c>
      <c r="B858" s="22"/>
      <c r="C858" s="1330" t="s">
        <v>50</v>
      </c>
      <c r="D858" s="1331"/>
      <c r="E858" s="1331"/>
      <c r="F858" s="1331"/>
      <c r="G858" s="1331"/>
      <c r="H858" s="1332"/>
      <c r="I858" s="22"/>
      <c r="J858" s="68"/>
      <c r="K858" s="68"/>
    </row>
    <row r="859" spans="1:11" ht="23.25" customHeight="1">
      <c r="A859" s="1328"/>
      <c r="B859" s="23" t="s">
        <v>2</v>
      </c>
      <c r="C859" s="24" t="s">
        <v>5</v>
      </c>
      <c r="D859" s="25" t="s">
        <v>6</v>
      </c>
      <c r="E859" s="25" t="s">
        <v>7</v>
      </c>
      <c r="F859" s="25" t="s">
        <v>8</v>
      </c>
      <c r="G859" s="25" t="s">
        <v>9</v>
      </c>
      <c r="H859" s="25" t="s">
        <v>10</v>
      </c>
      <c r="I859" s="26" t="s">
        <v>11</v>
      </c>
      <c r="J859" s="70" t="s">
        <v>202</v>
      </c>
      <c r="K859" s="70" t="s">
        <v>204</v>
      </c>
    </row>
    <row r="860" spans="1:11" ht="23.25" customHeight="1">
      <c r="A860" s="1328"/>
      <c r="B860" s="23" t="s">
        <v>4</v>
      </c>
      <c r="C860" s="23" t="s">
        <v>13</v>
      </c>
      <c r="D860" s="26" t="s">
        <v>51</v>
      </c>
      <c r="E860" s="26" t="s">
        <v>15</v>
      </c>
      <c r="F860" s="26" t="s">
        <v>16</v>
      </c>
      <c r="G860" s="26" t="s">
        <v>17</v>
      </c>
      <c r="H860" s="26" t="s">
        <v>18</v>
      </c>
      <c r="I860" s="26" t="s">
        <v>19</v>
      </c>
      <c r="J860" s="70" t="s">
        <v>203</v>
      </c>
      <c r="K860" s="74"/>
    </row>
    <row r="861" spans="1:11" ht="23.25" customHeight="1">
      <c r="A861" s="1329"/>
      <c r="B861" s="27" t="s">
        <v>12</v>
      </c>
      <c r="C861" s="27" t="s">
        <v>12</v>
      </c>
      <c r="D861" s="28" t="s">
        <v>12</v>
      </c>
      <c r="E861" s="28" t="s">
        <v>12</v>
      </c>
      <c r="F861" s="28" t="s">
        <v>12</v>
      </c>
      <c r="G861" s="28" t="s">
        <v>12</v>
      </c>
      <c r="H861" s="28" t="s">
        <v>20</v>
      </c>
      <c r="I861" s="28" t="s">
        <v>12</v>
      </c>
      <c r="J861" s="78"/>
      <c r="K861" s="78"/>
    </row>
    <row r="862" spans="1:11" ht="23.4">
      <c r="A862" s="59" t="s">
        <v>52</v>
      </c>
      <c r="B862" s="27"/>
      <c r="C862" s="27"/>
      <c r="D862" s="27"/>
      <c r="E862" s="27"/>
      <c r="F862" s="27"/>
      <c r="G862" s="27"/>
      <c r="H862" s="27"/>
      <c r="I862" s="27"/>
      <c r="J862" s="27"/>
      <c r="K862" s="38"/>
    </row>
    <row r="863" spans="1:11" ht="23.4">
      <c r="A863" s="59" t="s">
        <v>53</v>
      </c>
      <c r="B863" s="27"/>
      <c r="C863" s="27"/>
      <c r="D863" s="27"/>
      <c r="E863" s="27"/>
      <c r="F863" s="27"/>
      <c r="G863" s="27"/>
      <c r="H863" s="27"/>
      <c r="I863" s="27"/>
      <c r="J863" s="27"/>
      <c r="K863" s="38"/>
    </row>
    <row r="864" spans="1:11" ht="23.4">
      <c r="A864" s="59" t="s">
        <v>54</v>
      </c>
      <c r="B864" s="27">
        <f t="shared" ref="B864:J864" si="170">+B79</f>
        <v>0</v>
      </c>
      <c r="C864" s="27">
        <f t="shared" si="170"/>
        <v>0</v>
      </c>
      <c r="D864" s="27">
        <f t="shared" si="170"/>
        <v>0</v>
      </c>
      <c r="E864" s="27">
        <f t="shared" si="170"/>
        <v>0</v>
      </c>
      <c r="F864" s="27">
        <f t="shared" si="170"/>
        <v>0</v>
      </c>
      <c r="G864" s="27">
        <f t="shared" si="170"/>
        <v>0</v>
      </c>
      <c r="H864" s="27">
        <f t="shared" si="170"/>
        <v>0</v>
      </c>
      <c r="I864" s="27">
        <f t="shared" si="170"/>
        <v>0</v>
      </c>
      <c r="J864" s="27">
        <f t="shared" si="170"/>
        <v>0</v>
      </c>
      <c r="K864" s="28">
        <f>+H864*G864</f>
        <v>0</v>
      </c>
    </row>
    <row r="865" spans="1:11" ht="23.4">
      <c r="A865" s="59" t="s">
        <v>55</v>
      </c>
      <c r="B865" s="27"/>
      <c r="C865" s="27"/>
      <c r="D865" s="27"/>
      <c r="E865" s="27"/>
      <c r="F865" s="27"/>
      <c r="G865" s="27"/>
      <c r="H865" s="27"/>
      <c r="I865" s="27"/>
      <c r="J865" s="27"/>
      <c r="K865" s="28"/>
    </row>
    <row r="866" spans="1:11" ht="23.4">
      <c r="A866" s="59" t="s">
        <v>56</v>
      </c>
      <c r="B866" s="27"/>
      <c r="C866" s="27"/>
      <c r="D866" s="27"/>
      <c r="E866" s="27"/>
      <c r="F866" s="27"/>
      <c r="G866" s="27"/>
      <c r="H866" s="27"/>
      <c r="I866" s="27"/>
      <c r="J866" s="27"/>
      <c r="K866" s="28"/>
    </row>
    <row r="867" spans="1:11" ht="23.4">
      <c r="A867" s="59" t="s">
        <v>57</v>
      </c>
      <c r="B867" s="27"/>
      <c r="C867" s="27"/>
      <c r="D867" s="27"/>
      <c r="E867" s="27"/>
      <c r="F867" s="27"/>
      <c r="G867" s="27"/>
      <c r="H867" s="27"/>
      <c r="I867" s="27"/>
      <c r="J867" s="27"/>
      <c r="K867" s="28"/>
    </row>
    <row r="868" spans="1:11" ht="23.4">
      <c r="A868" s="59" t="s">
        <v>58</v>
      </c>
      <c r="B868" s="27">
        <f t="shared" ref="B868:J868" si="171">+B184</f>
        <v>0</v>
      </c>
      <c r="C868" s="27">
        <f t="shared" si="171"/>
        <v>0</v>
      </c>
      <c r="D868" s="27">
        <f t="shared" si="171"/>
        <v>0</v>
      </c>
      <c r="E868" s="27">
        <f t="shared" si="171"/>
        <v>0</v>
      </c>
      <c r="F868" s="27">
        <f t="shared" si="171"/>
        <v>0</v>
      </c>
      <c r="G868" s="27">
        <f t="shared" si="171"/>
        <v>0</v>
      </c>
      <c r="H868" s="27">
        <f t="shared" si="171"/>
        <v>0</v>
      </c>
      <c r="I868" s="27">
        <f t="shared" si="171"/>
        <v>0</v>
      </c>
      <c r="J868" s="27">
        <f t="shared" si="171"/>
        <v>0</v>
      </c>
      <c r="K868" s="38">
        <f>+H868*G868</f>
        <v>0</v>
      </c>
    </row>
    <row r="869" spans="1:11" ht="23.4">
      <c r="A869" s="59" t="s">
        <v>59</v>
      </c>
      <c r="B869" s="20"/>
      <c r="C869" s="20"/>
      <c r="D869" s="20"/>
      <c r="E869" s="20"/>
      <c r="F869" s="20"/>
      <c r="G869" s="20"/>
      <c r="H869" s="20"/>
      <c r="I869" s="20"/>
      <c r="J869" s="20"/>
      <c r="K869" s="20"/>
    </row>
    <row r="870" spans="1:11" ht="23.4">
      <c r="A870" s="59" t="s">
        <v>60</v>
      </c>
      <c r="B870" s="22"/>
      <c r="C870" s="22"/>
      <c r="D870" s="22"/>
      <c r="E870" s="22"/>
      <c r="F870" s="22"/>
      <c r="G870" s="22"/>
      <c r="H870" s="22"/>
      <c r="I870" s="22"/>
      <c r="J870" s="22"/>
      <c r="K870" s="22"/>
    </row>
    <row r="871" spans="1:11" ht="23.4">
      <c r="A871" s="59" t="s">
        <v>116</v>
      </c>
      <c r="B871" s="22"/>
      <c r="C871" s="22"/>
      <c r="D871" s="22"/>
      <c r="E871" s="22"/>
      <c r="F871" s="22"/>
      <c r="G871" s="22"/>
      <c r="H871" s="22"/>
      <c r="I871" s="22"/>
      <c r="J871" s="22"/>
      <c r="K871" s="22"/>
    </row>
    <row r="872" spans="1:11" ht="27" thickBot="1">
      <c r="A872" s="29" t="s">
        <v>32</v>
      </c>
      <c r="B872" s="213">
        <f t="shared" ref="B872:G872" si="172">SUM(B862:B871)</f>
        <v>0</v>
      </c>
      <c r="C872" s="213">
        <f t="shared" si="172"/>
        <v>0</v>
      </c>
      <c r="D872" s="213">
        <f t="shared" si="172"/>
        <v>0</v>
      </c>
      <c r="E872" s="213">
        <f t="shared" si="172"/>
        <v>0</v>
      </c>
      <c r="F872" s="213">
        <f>+F862+F863+F864+F865+F866+F867+F868+F869+F870+F871</f>
        <v>0</v>
      </c>
      <c r="G872" s="213">
        <f t="shared" si="172"/>
        <v>0</v>
      </c>
      <c r="H872" s="495" t="e">
        <f>+K872/G872</f>
        <v>#DIV/0!</v>
      </c>
      <c r="I872" s="464">
        <f>SUM(I862:I871)</f>
        <v>0</v>
      </c>
      <c r="J872" s="214">
        <f>SUM(J862:J871)</f>
        <v>0</v>
      </c>
      <c r="K872" s="496">
        <f>SUM(K862:K871)</f>
        <v>0</v>
      </c>
    </row>
  </sheetData>
  <mergeCells count="145">
    <mergeCell ref="A825:I825"/>
    <mergeCell ref="A729:I729"/>
    <mergeCell ref="A730:I730"/>
    <mergeCell ref="A731:I731"/>
    <mergeCell ref="A732:A735"/>
    <mergeCell ref="C732:H732"/>
    <mergeCell ref="A703:I703"/>
    <mergeCell ref="A704:I704"/>
    <mergeCell ref="A705:I705"/>
    <mergeCell ref="A706:A709"/>
    <mergeCell ref="C706:H706"/>
    <mergeCell ref="A621:A624"/>
    <mergeCell ref="C621:H621"/>
    <mergeCell ref="A675:I675"/>
    <mergeCell ref="A651:I651"/>
    <mergeCell ref="C556:H556"/>
    <mergeCell ref="A585:I585"/>
    <mergeCell ref="A652:I652"/>
    <mergeCell ref="A653:I653"/>
    <mergeCell ref="A654:A657"/>
    <mergeCell ref="A618:I618"/>
    <mergeCell ref="A554:I554"/>
    <mergeCell ref="A524:A527"/>
    <mergeCell ref="A586:I586"/>
    <mergeCell ref="C588:H588"/>
    <mergeCell ref="A555:I555"/>
    <mergeCell ref="A556:A559"/>
    <mergeCell ref="A587:I587"/>
    <mergeCell ref="A588:A591"/>
    <mergeCell ref="A28:I28"/>
    <mergeCell ref="A29:I29"/>
    <mergeCell ref="A30:I30"/>
    <mergeCell ref="C31:H31"/>
    <mergeCell ref="A86:I86"/>
    <mergeCell ref="A57:I57"/>
    <mergeCell ref="A84:I84"/>
    <mergeCell ref="C59:H59"/>
    <mergeCell ref="A56:I56"/>
    <mergeCell ref="A85:I85"/>
    <mergeCell ref="A199:I199"/>
    <mergeCell ref="A200:I200"/>
    <mergeCell ref="A201:I201"/>
    <mergeCell ref="C202:H202"/>
    <mergeCell ref="C256:H256"/>
    <mergeCell ref="A253:K253"/>
    <mergeCell ref="A1:I1"/>
    <mergeCell ref="A2:I2"/>
    <mergeCell ref="A3:I3"/>
    <mergeCell ref="C4:H4"/>
    <mergeCell ref="A490:I490"/>
    <mergeCell ref="A491:I491"/>
    <mergeCell ref="A139:I139"/>
    <mergeCell ref="C87:H87"/>
    <mergeCell ref="A169:I169"/>
    <mergeCell ref="A58:I58"/>
    <mergeCell ref="A111:I111"/>
    <mergeCell ref="A112:I112"/>
    <mergeCell ref="A113:I113"/>
    <mergeCell ref="C114:H114"/>
    <mergeCell ref="A170:I170"/>
    <mergeCell ref="A171:I171"/>
    <mergeCell ref="C172:H172"/>
    <mergeCell ref="A140:I140"/>
    <mergeCell ref="A141:I141"/>
    <mergeCell ref="C142:H142"/>
    <mergeCell ref="A226:I226"/>
    <mergeCell ref="A227:I227"/>
    <mergeCell ref="A228:I228"/>
    <mergeCell ref="C229:H229"/>
    <mergeCell ref="A254:K254"/>
    <mergeCell ref="A255:K255"/>
    <mergeCell ref="A281:I281"/>
    <mergeCell ref="A282:I282"/>
    <mergeCell ref="A283:I283"/>
    <mergeCell ref="A284:A287"/>
    <mergeCell ref="A330:I330"/>
    <mergeCell ref="A331:I331"/>
    <mergeCell ref="A332:A335"/>
    <mergeCell ref="C332:H332"/>
    <mergeCell ref="A304:I304"/>
    <mergeCell ref="A305:I305"/>
    <mergeCell ref="A306:I306"/>
    <mergeCell ref="A307:A310"/>
    <mergeCell ref="C284:H284"/>
    <mergeCell ref="A329:I329"/>
    <mergeCell ref="C307:H307"/>
    <mergeCell ref="A428:A431"/>
    <mergeCell ref="A361:I361"/>
    <mergeCell ref="A362:I362"/>
    <mergeCell ref="A363:I363"/>
    <mergeCell ref="A364:A367"/>
    <mergeCell ref="C364:H364"/>
    <mergeCell ref="A393:I393"/>
    <mergeCell ref="A394:I394"/>
    <mergeCell ref="A395:I395"/>
    <mergeCell ref="A396:A399"/>
    <mergeCell ref="C396:H396"/>
    <mergeCell ref="A457:I457"/>
    <mergeCell ref="A425:I425"/>
    <mergeCell ref="A426:I426"/>
    <mergeCell ref="A676:I676"/>
    <mergeCell ref="A677:I677"/>
    <mergeCell ref="A678:A681"/>
    <mergeCell ref="C678:H678"/>
    <mergeCell ref="A458:I458"/>
    <mergeCell ref="C428:H428"/>
    <mergeCell ref="C492:H492"/>
    <mergeCell ref="A521:I521"/>
    <mergeCell ref="A522:I522"/>
    <mergeCell ref="A523:I523"/>
    <mergeCell ref="A620:I620"/>
    <mergeCell ref="A619:I619"/>
    <mergeCell ref="C654:H654"/>
    <mergeCell ref="A459:I459"/>
    <mergeCell ref="A460:A463"/>
    <mergeCell ref="C460:H460"/>
    <mergeCell ref="A489:I489"/>
    <mergeCell ref="A492:A495"/>
    <mergeCell ref="C524:H524"/>
    <mergeCell ref="A553:I553"/>
    <mergeCell ref="A427:I427"/>
    <mergeCell ref="A858:A861"/>
    <mergeCell ref="C858:H858"/>
    <mergeCell ref="A777:I777"/>
    <mergeCell ref="A778:I778"/>
    <mergeCell ref="A779:A782"/>
    <mergeCell ref="C779:H779"/>
    <mergeCell ref="A826:I826"/>
    <mergeCell ref="A752:I752"/>
    <mergeCell ref="A753:I753"/>
    <mergeCell ref="A754:I754"/>
    <mergeCell ref="A755:A758"/>
    <mergeCell ref="C755:H755"/>
    <mergeCell ref="A776:I776"/>
    <mergeCell ref="A855:I855"/>
    <mergeCell ref="A856:I856"/>
    <mergeCell ref="A857:I857"/>
    <mergeCell ref="A827:I827"/>
    <mergeCell ref="A828:A831"/>
    <mergeCell ref="C828:H828"/>
    <mergeCell ref="A800:I800"/>
    <mergeCell ref="A801:I801"/>
    <mergeCell ref="A802:I802"/>
    <mergeCell ref="A803:A806"/>
    <mergeCell ref="C803:H803"/>
  </mergeCells>
  <phoneticPr fontId="8" type="noConversion"/>
  <pageMargins left="0.35433070866141736" right="0.19685039370078741" top="0.19685039370078741" bottom="0.19685039370078741" header="0.51181102362204722" footer="0.51181102362204722"/>
  <pageSetup paperSize="9" scale="95" orientation="landscape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999"/>
  <sheetViews>
    <sheetView topLeftCell="A368" zoomScale="80" zoomScaleNormal="80" workbookViewId="0">
      <selection activeCell="B42" sqref="B42:K42"/>
    </sheetView>
  </sheetViews>
  <sheetFormatPr defaultColWidth="9.109375" defaultRowHeight="15.6"/>
  <cols>
    <col min="1" max="1" width="19.33203125" style="237" customWidth="1"/>
    <col min="2" max="2" width="13.5546875" style="237" customWidth="1"/>
    <col min="3" max="3" width="14.109375" style="237" bestFit="1" customWidth="1"/>
    <col min="4" max="4" width="10.6640625" style="237" bestFit="1" customWidth="1"/>
    <col min="5" max="5" width="15.33203125" style="237" bestFit="1" customWidth="1"/>
    <col min="6" max="6" width="13.109375" style="237" bestFit="1" customWidth="1"/>
    <col min="7" max="7" width="12.33203125" style="237" bestFit="1" customWidth="1"/>
    <col min="8" max="8" width="14" style="237" customWidth="1"/>
    <col min="9" max="9" width="14.109375" style="237" customWidth="1"/>
    <col min="10" max="10" width="14.109375" style="237" bestFit="1" customWidth="1"/>
    <col min="11" max="11" width="18" style="237" customWidth="1"/>
    <col min="12" max="16384" width="9.109375" style="237"/>
  </cols>
  <sheetData>
    <row r="1" spans="1:11" ht="24.6">
      <c r="A1" s="1267" t="s">
        <v>370</v>
      </c>
      <c r="B1" s="1267"/>
      <c r="C1" s="1267"/>
      <c r="D1" s="1267"/>
      <c r="E1" s="1267"/>
      <c r="F1" s="1267"/>
      <c r="G1" s="1267"/>
      <c r="H1" s="1267"/>
      <c r="I1" s="1267"/>
    </row>
    <row r="2" spans="1:11" ht="24.6">
      <c r="A2" s="1267" t="s">
        <v>374</v>
      </c>
      <c r="B2" s="1267"/>
      <c r="C2" s="1267"/>
      <c r="D2" s="1267"/>
      <c r="E2" s="1267"/>
      <c r="F2" s="1267"/>
      <c r="G2" s="1267"/>
      <c r="H2" s="1267"/>
      <c r="I2" s="1267"/>
    </row>
    <row r="3" spans="1:11" ht="24.6">
      <c r="A3" s="1268" t="s">
        <v>117</v>
      </c>
      <c r="B3" s="1268"/>
      <c r="C3" s="1268"/>
      <c r="D3" s="1268"/>
      <c r="E3" s="1268"/>
      <c r="F3" s="1268"/>
      <c r="G3" s="1268"/>
      <c r="H3" s="1268"/>
      <c r="I3" s="1268"/>
    </row>
    <row r="4" spans="1:11" ht="24.6">
      <c r="A4" s="243" t="s">
        <v>1</v>
      </c>
      <c r="B4" s="243" t="s">
        <v>2</v>
      </c>
      <c r="C4" s="1269" t="s">
        <v>3</v>
      </c>
      <c r="D4" s="1270"/>
      <c r="E4" s="1270"/>
      <c r="F4" s="1270"/>
      <c r="G4" s="1270"/>
      <c r="H4" s="1271"/>
      <c r="I4" s="243"/>
      <c r="J4" s="239"/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168"/>
      <c r="J7" s="167"/>
      <c r="K7" s="167"/>
    </row>
    <row r="8" spans="1:11" ht="24.6">
      <c r="A8" s="169" t="s">
        <v>21</v>
      </c>
      <c r="B8" s="246">
        <f>ช่องคีย์!B85</f>
        <v>0</v>
      </c>
      <c r="C8" s="246">
        <f>ช่องคีย์!C85</f>
        <v>0</v>
      </c>
      <c r="D8" s="246">
        <f>ช่องคีย์!D85</f>
        <v>0</v>
      </c>
      <c r="E8" s="246">
        <f>ช่องคีย์!E85</f>
        <v>0</v>
      </c>
      <c r="F8" s="246">
        <f>ช่องคีย์!F85</f>
        <v>0</v>
      </c>
      <c r="G8" s="246">
        <f>ช่องคีย์!G85</f>
        <v>0</v>
      </c>
      <c r="H8" s="246">
        <f>ช่องคีย์!H85</f>
        <v>610</v>
      </c>
      <c r="I8" s="246">
        <f>ช่องคีย์!I85</f>
        <v>0</v>
      </c>
      <c r="J8" s="246">
        <f>ช่องคีย์!J85</f>
        <v>332</v>
      </c>
      <c r="K8" s="219">
        <f>+G8*H8</f>
        <v>0</v>
      </c>
    </row>
    <row r="9" spans="1:11" ht="24.6">
      <c r="A9" s="169" t="s">
        <v>261</v>
      </c>
      <c r="B9" s="246"/>
      <c r="C9" s="246"/>
      <c r="D9" s="246"/>
      <c r="E9" s="246"/>
      <c r="F9" s="246"/>
      <c r="G9" s="246"/>
      <c r="H9" s="246"/>
      <c r="I9" s="246"/>
      <c r="J9" s="246"/>
      <c r="K9" s="219"/>
    </row>
    <row r="10" spans="1:11" ht="24.6">
      <c r="A10" s="169" t="s">
        <v>262</v>
      </c>
      <c r="B10" s="246"/>
      <c r="C10" s="246"/>
      <c r="D10" s="246"/>
      <c r="E10" s="246"/>
      <c r="F10" s="246"/>
      <c r="G10" s="246"/>
      <c r="H10" s="246"/>
      <c r="I10" s="246"/>
      <c r="J10" s="246"/>
      <c r="K10" s="219"/>
    </row>
    <row r="11" spans="1:11" ht="24.6">
      <c r="A11" s="169" t="s">
        <v>22</v>
      </c>
      <c r="B11" s="246">
        <f>ช่องคีย์!L85</f>
        <v>1059</v>
      </c>
      <c r="C11" s="246">
        <f>ช่องคีย์!M85</f>
        <v>300</v>
      </c>
      <c r="D11" s="246">
        <f>ช่องคีย์!N85</f>
        <v>0</v>
      </c>
      <c r="E11" s="246">
        <f>ช่องคีย์!O85</f>
        <v>0</v>
      </c>
      <c r="F11" s="246">
        <f>ช่องคีย์!P85</f>
        <v>0</v>
      </c>
      <c r="G11" s="246">
        <f>ช่องคีย์!Q85</f>
        <v>0</v>
      </c>
      <c r="H11" s="246">
        <f>ช่องคีย์!R85</f>
        <v>0</v>
      </c>
      <c r="I11" s="246">
        <f>ช่องคีย์!S85</f>
        <v>1359</v>
      </c>
      <c r="J11" s="246">
        <f>ช่องคีย์!T85</f>
        <v>109</v>
      </c>
      <c r="K11" s="373">
        <f>+G11*H11</f>
        <v>0</v>
      </c>
    </row>
    <row r="12" spans="1:11" ht="24.6">
      <c r="A12" s="169" t="s">
        <v>263</v>
      </c>
      <c r="B12" s="246"/>
      <c r="C12" s="246"/>
      <c r="D12" s="246"/>
      <c r="E12" s="246"/>
      <c r="F12" s="246"/>
      <c r="G12" s="246"/>
      <c r="H12" s="246"/>
      <c r="I12" s="246"/>
      <c r="J12" s="246"/>
      <c r="K12" s="373"/>
    </row>
    <row r="13" spans="1:11" ht="24.6">
      <c r="A13" s="169" t="s">
        <v>243</v>
      </c>
      <c r="B13" s="246">
        <f>ช่องคีย์!AF85</f>
        <v>0</v>
      </c>
      <c r="C13" s="246">
        <f>ช่องคีย์!AG85</f>
        <v>0</v>
      </c>
      <c r="D13" s="246">
        <f>ช่องคีย์!AH85</f>
        <v>0</v>
      </c>
      <c r="E13" s="246">
        <f>ช่องคีย์!AI85</f>
        <v>0</v>
      </c>
      <c r="F13" s="246">
        <f>ช่องคีย์!AJ85</f>
        <v>0</v>
      </c>
      <c r="G13" s="246">
        <f>ช่องคีย์!AK85</f>
        <v>0</v>
      </c>
      <c r="H13" s="246">
        <f>ช่องคีย์!AL85</f>
        <v>680</v>
      </c>
      <c r="I13" s="246">
        <f>ช่องคีย์!AM85</f>
        <v>0</v>
      </c>
      <c r="J13" s="246">
        <f>ช่องคีย์!AN85</f>
        <v>0</v>
      </c>
      <c r="K13" s="373">
        <f t="shared" ref="K13:K21" si="0">+G13*H13</f>
        <v>0</v>
      </c>
    </row>
    <row r="14" spans="1:11" ht="24.6">
      <c r="A14" s="169" t="s">
        <v>238</v>
      </c>
      <c r="B14" s="246">
        <f>ช่องคีย์!EQ85</f>
        <v>150</v>
      </c>
      <c r="C14" s="246">
        <f>ช่องคีย์!ER85</f>
        <v>0</v>
      </c>
      <c r="D14" s="246">
        <f>ช่องคีย์!ES85</f>
        <v>0</v>
      </c>
      <c r="E14" s="246">
        <f>ช่องคีย์!ET85</f>
        <v>0</v>
      </c>
      <c r="F14" s="246">
        <f>ช่องคีย์!EU85</f>
        <v>0</v>
      </c>
      <c r="G14" s="246">
        <f>ช่องคีย์!EV85</f>
        <v>0</v>
      </c>
      <c r="H14" s="246">
        <f>ช่องคีย์!EW85</f>
        <v>700</v>
      </c>
      <c r="I14" s="246">
        <f>ช่องคีย์!EX85</f>
        <v>150</v>
      </c>
      <c r="J14" s="246">
        <f>ช่องคีย์!EY85</f>
        <v>10</v>
      </c>
      <c r="K14" s="373">
        <f t="shared" si="0"/>
        <v>0</v>
      </c>
    </row>
    <row r="15" spans="1:11" ht="24.6">
      <c r="A15" s="169" t="s">
        <v>291</v>
      </c>
      <c r="B15" s="246">
        <f>ช่องคีย์!HS85</f>
        <v>0</v>
      </c>
      <c r="C15" s="246">
        <f>ช่องคีย์!HT85</f>
        <v>0</v>
      </c>
      <c r="D15" s="246">
        <f>ช่องคีย์!HU85</f>
        <v>0</v>
      </c>
      <c r="E15" s="246">
        <f>ช่องคีย์!HV85</f>
        <v>0</v>
      </c>
      <c r="F15" s="246">
        <f>ช่องคีย์!HW85</f>
        <v>0</v>
      </c>
      <c r="G15" s="246">
        <f>ช่องคีย์!HX85</f>
        <v>0</v>
      </c>
      <c r="H15" s="246">
        <f>ช่องคีย์!HY85</f>
        <v>0</v>
      </c>
      <c r="I15" s="246">
        <f>ช่องคีย์!HZ85</f>
        <v>0</v>
      </c>
      <c r="J15" s="246">
        <f>ช่องคีย์!IA85</f>
        <v>0</v>
      </c>
      <c r="K15" s="373"/>
    </row>
    <row r="16" spans="1:11" ht="24.6">
      <c r="A16" s="169" t="s">
        <v>188</v>
      </c>
      <c r="B16" s="246">
        <f>ช่องคีย์!AP85</f>
        <v>0</v>
      </c>
      <c r="C16" s="246">
        <f>ช่องคีย์!AQ85</f>
        <v>0</v>
      </c>
      <c r="D16" s="246">
        <f>ช่องคีย์!AR85</f>
        <v>0</v>
      </c>
      <c r="E16" s="246">
        <f>ช่องคีย์!AS85</f>
        <v>0</v>
      </c>
      <c r="F16" s="246">
        <f>ช่องคีย์!AT85</f>
        <v>0</v>
      </c>
      <c r="G16" s="246">
        <f>ช่องคีย์!AU85</f>
        <v>0</v>
      </c>
      <c r="H16" s="246">
        <f>ช่องคีย์!AV85</f>
        <v>0</v>
      </c>
      <c r="I16" s="246">
        <f>ช่องคีย์!AW85</f>
        <v>0</v>
      </c>
      <c r="J16" s="246">
        <f>ช่องคีย์!AX85</f>
        <v>0</v>
      </c>
      <c r="K16" s="373">
        <f t="shared" si="0"/>
        <v>0</v>
      </c>
    </row>
    <row r="17" spans="1:11" ht="24.6">
      <c r="A17" s="169" t="s">
        <v>219</v>
      </c>
      <c r="B17" s="246">
        <f>ช่องคีย์!V85</f>
        <v>50</v>
      </c>
      <c r="C17" s="246">
        <f>ช่องคีย์!W85</f>
        <v>0</v>
      </c>
      <c r="D17" s="246">
        <f>ช่องคีย์!X85</f>
        <v>0</v>
      </c>
      <c r="E17" s="246">
        <f>ช่องคีย์!Y85</f>
        <v>0</v>
      </c>
      <c r="F17" s="246">
        <f>ช่องคีย์!Z85</f>
        <v>0</v>
      </c>
      <c r="G17" s="246">
        <f>ช่องคีย์!AA85</f>
        <v>0</v>
      </c>
      <c r="H17" s="246">
        <f>ช่องคีย์!AB85</f>
        <v>172</v>
      </c>
      <c r="I17" s="246">
        <f>ช่องคีย์!AC85</f>
        <v>50</v>
      </c>
      <c r="J17" s="246">
        <f>ช่องคีย์!AD85</f>
        <v>4</v>
      </c>
      <c r="K17" s="374">
        <f t="shared" si="0"/>
        <v>0</v>
      </c>
    </row>
    <row r="18" spans="1:11" ht="24.6">
      <c r="A18" s="169" t="s">
        <v>208</v>
      </c>
      <c r="B18" s="246">
        <f>ช่องคีย์!CS85</f>
        <v>0</v>
      </c>
      <c r="C18" s="246">
        <f>ช่องคีย์!CT85</f>
        <v>0</v>
      </c>
      <c r="D18" s="246">
        <f>ช่องคีย์!CU85</f>
        <v>0</v>
      </c>
      <c r="E18" s="246">
        <f>ช่องคีย์!CV85</f>
        <v>0</v>
      </c>
      <c r="F18" s="246">
        <f>ช่องคีย์!CW85</f>
        <v>0</v>
      </c>
      <c r="G18" s="246">
        <f>ช่องคีย์!CX85</f>
        <v>0</v>
      </c>
      <c r="H18" s="246">
        <f>ช่องคีย์!CY85</f>
        <v>170</v>
      </c>
      <c r="I18" s="246">
        <f>ช่องคีย์!CZ85</f>
        <v>0</v>
      </c>
      <c r="J18" s="246">
        <f>ช่องคีย์!DA85</f>
        <v>0</v>
      </c>
      <c r="K18" s="219">
        <f t="shared" si="0"/>
        <v>0</v>
      </c>
    </row>
    <row r="19" spans="1:11" ht="24.6">
      <c r="A19" s="169" t="s">
        <v>27</v>
      </c>
      <c r="B19" s="246">
        <f>ช่องคีย์!AZ85</f>
        <v>166</v>
      </c>
      <c r="C19" s="246">
        <f>ช่องคีย์!BA85</f>
        <v>0</v>
      </c>
      <c r="D19" s="246">
        <f>ช่องคีย์!BB85</f>
        <v>0</v>
      </c>
      <c r="E19" s="246">
        <f>ช่องคีย์!BC85</f>
        <v>0</v>
      </c>
      <c r="F19" s="246">
        <f>ช่องคีย์!BD85</f>
        <v>0</v>
      </c>
      <c r="G19" s="246">
        <f>ช่องคีย์!BE85</f>
        <v>0</v>
      </c>
      <c r="H19" s="246">
        <f>ช่องคีย์!BF85</f>
        <v>3500</v>
      </c>
      <c r="I19" s="246">
        <f>ช่องคีย์!BG85</f>
        <v>166</v>
      </c>
      <c r="J19" s="246">
        <f>ช่องคีย์!BH85</f>
        <v>288</v>
      </c>
      <c r="K19" s="373">
        <f t="shared" si="0"/>
        <v>0</v>
      </c>
    </row>
    <row r="20" spans="1:11" ht="24.6">
      <c r="A20" s="169" t="s">
        <v>28</v>
      </c>
      <c r="B20" s="246">
        <f>ช่องคีย์!BJ85</f>
        <v>1114</v>
      </c>
      <c r="C20" s="246">
        <f>ช่องคีย์!BK85</f>
        <v>250</v>
      </c>
      <c r="D20" s="246">
        <f>ช่องคีย์!BL85</f>
        <v>245</v>
      </c>
      <c r="E20" s="246">
        <f>ช่องคีย์!BM85</f>
        <v>0</v>
      </c>
      <c r="F20" s="246">
        <f>ช่องคีย์!BN85</f>
        <v>0</v>
      </c>
      <c r="G20" s="246">
        <f>ช่องคีย์!BO85</f>
        <v>400</v>
      </c>
      <c r="H20" s="246">
        <f>ช่องคีย์!BP85</f>
        <v>12000</v>
      </c>
      <c r="I20" s="246">
        <f>ช่องคีย์!BV85</f>
        <v>1209</v>
      </c>
      <c r="J20" s="246">
        <f>ช่องคีย์!BW85</f>
        <v>110</v>
      </c>
      <c r="K20" s="219">
        <f t="shared" si="0"/>
        <v>4800000</v>
      </c>
    </row>
    <row r="21" spans="1:11" ht="24.6">
      <c r="A21" s="169" t="s">
        <v>259</v>
      </c>
      <c r="B21" s="246">
        <f>ช่องคีย์!DC85</f>
        <v>80</v>
      </c>
      <c r="C21" s="246">
        <f>ช่องคีย์!DD85</f>
        <v>0</v>
      </c>
      <c r="D21" s="246">
        <f>ช่องคีย์!DE85</f>
        <v>0</v>
      </c>
      <c r="E21" s="246">
        <f>ช่องคีย์!DF85</f>
        <v>0</v>
      </c>
      <c r="F21" s="246">
        <f>ช่องคีย์!DG85</f>
        <v>0</v>
      </c>
      <c r="G21" s="246">
        <f>ช่องคีย์!DH85</f>
        <v>0</v>
      </c>
      <c r="H21" s="246">
        <f>ช่องคีย์!DI85</f>
        <v>0</v>
      </c>
      <c r="I21" s="246">
        <f>ช่องคีย์!DJ85</f>
        <v>80</v>
      </c>
      <c r="J21" s="246">
        <f>ช่องคีย์!DK85</f>
        <v>10</v>
      </c>
      <c r="K21" s="373">
        <f t="shared" si="0"/>
        <v>0</v>
      </c>
    </row>
    <row r="22" spans="1:11" ht="24.6">
      <c r="A22" s="169" t="s">
        <v>279</v>
      </c>
      <c r="B22" s="246">
        <f>ช่องคีย์!FA85</f>
        <v>0</v>
      </c>
      <c r="C22" s="246">
        <f>ช่องคีย์!FB85</f>
        <v>0</v>
      </c>
      <c r="D22" s="246">
        <f>ช่องคีย์!FC85</f>
        <v>0</v>
      </c>
      <c r="E22" s="246">
        <f>ช่องคีย์!FD85</f>
        <v>0</v>
      </c>
      <c r="F22" s="246">
        <f>ช่องคีย์!FE85</f>
        <v>0</v>
      </c>
      <c r="G22" s="246">
        <f>ช่องคีย์!FF85</f>
        <v>0</v>
      </c>
      <c r="H22" s="246">
        <f>ช่องคีย์!FG85</f>
        <v>0</v>
      </c>
      <c r="I22" s="246">
        <f>ช่องคีย์!FH85</f>
        <v>0</v>
      </c>
      <c r="J22" s="246">
        <f>ช่องคีย์!FI85</f>
        <v>0</v>
      </c>
      <c r="K22" s="373">
        <f>+G22*H22</f>
        <v>0</v>
      </c>
    </row>
    <row r="23" spans="1:11" ht="24.6">
      <c r="A23" s="169" t="s">
        <v>280</v>
      </c>
      <c r="B23" s="246">
        <f>ช่องคีย์!FK85</f>
        <v>0</v>
      </c>
      <c r="C23" s="246">
        <f>ช่องคีย์!FL85</f>
        <v>0</v>
      </c>
      <c r="D23" s="246">
        <f>ช่องคีย์!FM85</f>
        <v>0</v>
      </c>
      <c r="E23" s="246">
        <f>ช่องคีย์!FN85</f>
        <v>0</v>
      </c>
      <c r="F23" s="246">
        <f>ช่องคีย์!FO85</f>
        <v>0</v>
      </c>
      <c r="G23" s="246">
        <f>ช่องคีย์!FP85</f>
        <v>0</v>
      </c>
      <c r="H23" s="246">
        <f>ช่องคีย์!FQ85</f>
        <v>0</v>
      </c>
      <c r="I23" s="246">
        <f>ช่องคีย์!FR85</f>
        <v>0</v>
      </c>
      <c r="J23" s="246">
        <f>ช่องคีย์!FS85</f>
        <v>0</v>
      </c>
      <c r="K23" s="374"/>
    </row>
    <row r="24" spans="1:11" ht="24.6">
      <c r="A24" s="169" t="s">
        <v>275</v>
      </c>
      <c r="B24" s="246">
        <f>ช่องคีย์!BY85</f>
        <v>0</v>
      </c>
      <c r="C24" s="246">
        <f>ช่องคีย์!BZ85</f>
        <v>0</v>
      </c>
      <c r="D24" s="246">
        <f>ช่องคีย์!CA85</f>
        <v>0</v>
      </c>
      <c r="E24" s="246">
        <f>ช่องคีย์!CB85</f>
        <v>0</v>
      </c>
      <c r="F24" s="246">
        <f>ช่องคีย์!CC85</f>
        <v>0</v>
      </c>
      <c r="G24" s="246">
        <f>ช่องคีย์!CD85</f>
        <v>0</v>
      </c>
      <c r="H24" s="246">
        <f>ช่องคีย์!CE85</f>
        <v>0</v>
      </c>
      <c r="I24" s="246">
        <f>ช่องคีย์!CF85</f>
        <v>0</v>
      </c>
      <c r="J24" s="246">
        <f>ช่องคีย์!CG85</f>
        <v>10</v>
      </c>
      <c r="K24" s="374"/>
    </row>
    <row r="25" spans="1:11" ht="24.6">
      <c r="A25" s="169" t="s">
        <v>123</v>
      </c>
      <c r="B25" s="246">
        <f>ช่องคีย์!GE85</f>
        <v>0</v>
      </c>
      <c r="C25" s="246">
        <f>ช่องคีย์!GF85</f>
        <v>0</v>
      </c>
      <c r="D25" s="246">
        <f>ช่องคีย์!GG85</f>
        <v>0</v>
      </c>
      <c r="E25" s="246">
        <f>ช่องคีย์!GH85</f>
        <v>0</v>
      </c>
      <c r="F25" s="246">
        <f>ช่องคีย์!GI85</f>
        <v>0</v>
      </c>
      <c r="G25" s="246">
        <f>ช่องคีย์!GJ85</f>
        <v>0</v>
      </c>
      <c r="H25" s="246">
        <f>ช่องคีย์!GK85</f>
        <v>0</v>
      </c>
      <c r="I25" s="246">
        <f>ช่องคีย์!GL85</f>
        <v>0</v>
      </c>
      <c r="J25" s="246">
        <f>ช่องคีย์!GM85</f>
        <v>0</v>
      </c>
      <c r="K25" s="374"/>
    </row>
    <row r="26" spans="1:11" ht="24.6">
      <c r="A26" s="169" t="s">
        <v>327</v>
      </c>
      <c r="B26" s="394">
        <f>ช่องคีย์!CI85</f>
        <v>0</v>
      </c>
      <c r="C26" s="246">
        <f>ช่องคีย์!CJ85</f>
        <v>0</v>
      </c>
      <c r="D26" s="246">
        <f>ช่องคีย์!CK85</f>
        <v>0</v>
      </c>
      <c r="E26" s="246">
        <f>ช่องคีย์!CL85</f>
        <v>0</v>
      </c>
      <c r="F26" s="246">
        <f>ช่องคีย์!CM85</f>
        <v>0</v>
      </c>
      <c r="G26" s="246">
        <f>ช่องคีย์!CN85</f>
        <v>0</v>
      </c>
      <c r="H26" s="246">
        <f>ช่องคีย์!CO85</f>
        <v>0</v>
      </c>
      <c r="I26" s="394">
        <f>ช่องคีย์!CP85</f>
        <v>0</v>
      </c>
      <c r="J26" s="246">
        <f>ช่องคีย์!CQ85</f>
        <v>0</v>
      </c>
      <c r="K26" s="374"/>
    </row>
    <row r="27" spans="1:11" ht="24.6">
      <c r="A27" s="241" t="s">
        <v>32</v>
      </c>
      <c r="B27" s="246">
        <f t="shared" ref="B27:G27" si="1">SUM(B8:B23)</f>
        <v>2619</v>
      </c>
      <c r="C27" s="246">
        <f t="shared" si="1"/>
        <v>550</v>
      </c>
      <c r="D27" s="246">
        <f t="shared" si="1"/>
        <v>245</v>
      </c>
      <c r="E27" s="246">
        <f t="shared" si="1"/>
        <v>0</v>
      </c>
      <c r="F27" s="246">
        <f t="shared" si="1"/>
        <v>0</v>
      </c>
      <c r="G27" s="246">
        <f t="shared" si="1"/>
        <v>400</v>
      </c>
      <c r="H27" s="246"/>
      <c r="I27" s="246">
        <f>SUM(I8:I23)</f>
        <v>3014</v>
      </c>
      <c r="J27" s="169">
        <f>SUM(J8:J23)</f>
        <v>863</v>
      </c>
      <c r="K27" s="374"/>
    </row>
    <row r="28" spans="1:11" ht="24.6">
      <c r="A28" s="222"/>
      <c r="B28" s="222"/>
      <c r="C28" s="222"/>
      <c r="D28" s="222"/>
      <c r="E28" s="222"/>
      <c r="F28" s="222"/>
      <c r="G28" s="222"/>
      <c r="H28" s="222"/>
      <c r="I28" s="222"/>
      <c r="J28" s="242"/>
    </row>
    <row r="29" spans="1:11" ht="24.6">
      <c r="A29" s="1267" t="s">
        <v>370</v>
      </c>
      <c r="B29" s="1267"/>
      <c r="C29" s="1267"/>
      <c r="D29" s="1267"/>
      <c r="E29" s="1267"/>
      <c r="F29" s="1267"/>
      <c r="G29" s="1267"/>
      <c r="H29" s="1267"/>
      <c r="I29" s="1267"/>
    </row>
    <row r="30" spans="1:11" ht="24.6">
      <c r="A30" s="1267" t="s">
        <v>374</v>
      </c>
      <c r="B30" s="1267"/>
      <c r="C30" s="1267"/>
      <c r="D30" s="1267"/>
      <c r="E30" s="1267"/>
      <c r="F30" s="1267"/>
      <c r="G30" s="1267"/>
      <c r="H30" s="1267"/>
      <c r="I30" s="1267"/>
    </row>
    <row r="31" spans="1:11" ht="24.6">
      <c r="A31" s="1268" t="s">
        <v>118</v>
      </c>
      <c r="B31" s="1268"/>
      <c r="C31" s="1268"/>
      <c r="D31" s="1268"/>
      <c r="E31" s="1268"/>
      <c r="F31" s="1268"/>
      <c r="G31" s="1268"/>
      <c r="H31" s="1268"/>
      <c r="I31" s="1268"/>
    </row>
    <row r="32" spans="1:11" ht="24.6">
      <c r="A32" s="243" t="s">
        <v>1</v>
      </c>
      <c r="B32" s="243" t="s">
        <v>2</v>
      </c>
      <c r="C32" s="1269" t="s">
        <v>3</v>
      </c>
      <c r="D32" s="1270"/>
      <c r="E32" s="1270"/>
      <c r="F32" s="1270"/>
      <c r="G32" s="1270"/>
      <c r="H32" s="1271"/>
      <c r="I32" s="238"/>
      <c r="J32" s="239"/>
      <c r="K32" s="239"/>
    </row>
    <row r="33" spans="1:11" ht="24.6">
      <c r="A33" s="244"/>
      <c r="B33" s="166" t="s">
        <v>4</v>
      </c>
      <c r="C33" s="166" t="s">
        <v>5</v>
      </c>
      <c r="D33" s="166" t="s">
        <v>6</v>
      </c>
      <c r="E33" s="166" t="s">
        <v>7</v>
      </c>
      <c r="F33" s="166" t="s">
        <v>8</v>
      </c>
      <c r="G33" s="166" t="s">
        <v>9</v>
      </c>
      <c r="H33" s="166" t="s">
        <v>10</v>
      </c>
      <c r="I33" s="166" t="s">
        <v>11</v>
      </c>
      <c r="J33" s="244" t="s">
        <v>202</v>
      </c>
      <c r="K33" s="166" t="s">
        <v>204</v>
      </c>
    </row>
    <row r="34" spans="1:11" ht="24.6">
      <c r="A34" s="244"/>
      <c r="B34" s="166" t="s">
        <v>12</v>
      </c>
      <c r="C34" s="166" t="s">
        <v>13</v>
      </c>
      <c r="D34" s="166" t="s">
        <v>14</v>
      </c>
      <c r="E34" s="166" t="s">
        <v>15</v>
      </c>
      <c r="F34" s="166" t="s">
        <v>16</v>
      </c>
      <c r="G34" s="166" t="s">
        <v>17</v>
      </c>
      <c r="H34" s="166" t="s">
        <v>18</v>
      </c>
      <c r="I34" s="166" t="s">
        <v>19</v>
      </c>
      <c r="J34" s="166" t="s">
        <v>203</v>
      </c>
      <c r="K34" s="165"/>
    </row>
    <row r="35" spans="1:11" ht="24.6">
      <c r="A35" s="245"/>
      <c r="B35" s="245"/>
      <c r="C35" s="168" t="s">
        <v>12</v>
      </c>
      <c r="D35" s="168" t="s">
        <v>12</v>
      </c>
      <c r="E35" s="168" t="s">
        <v>12</v>
      </c>
      <c r="F35" s="168" t="s">
        <v>12</v>
      </c>
      <c r="G35" s="168" t="s">
        <v>12</v>
      </c>
      <c r="H35" s="168" t="s">
        <v>20</v>
      </c>
      <c r="I35" s="245"/>
      <c r="J35" s="167"/>
      <c r="K35" s="167"/>
    </row>
    <row r="36" spans="1:11" ht="24.6">
      <c r="A36" s="169" t="s">
        <v>21</v>
      </c>
      <c r="B36" s="246">
        <f>ช่องคีย์!B86</f>
        <v>0</v>
      </c>
      <c r="C36" s="246">
        <f>ช่องคีย์!C86</f>
        <v>0</v>
      </c>
      <c r="D36" s="246">
        <f>ช่องคีย์!D86</f>
        <v>0</v>
      </c>
      <c r="E36" s="246">
        <f>ช่องคีย์!E86</f>
        <v>0</v>
      </c>
      <c r="F36" s="246">
        <f>ช่องคีย์!F86</f>
        <v>0</v>
      </c>
      <c r="G36" s="246">
        <f>ช่องคีย์!G86</f>
        <v>0</v>
      </c>
      <c r="H36" s="246">
        <f>ช่องคีย์!H86</f>
        <v>610</v>
      </c>
      <c r="I36" s="246">
        <f>ช่องคีย์!I86</f>
        <v>0</v>
      </c>
      <c r="J36" s="246">
        <f>ช่องคีย์!J86</f>
        <v>57</v>
      </c>
      <c r="K36" s="373">
        <f>+G36*H36</f>
        <v>0</v>
      </c>
    </row>
    <row r="37" spans="1:11" ht="24.6">
      <c r="A37" s="169" t="s">
        <v>261</v>
      </c>
      <c r="B37" s="246"/>
      <c r="C37" s="246"/>
      <c r="D37" s="246"/>
      <c r="E37" s="246"/>
      <c r="F37" s="246"/>
      <c r="G37" s="246"/>
      <c r="H37" s="246"/>
      <c r="I37" s="246"/>
      <c r="J37" s="246"/>
      <c r="K37" s="373"/>
    </row>
    <row r="38" spans="1:11" ht="24.6">
      <c r="A38" s="169" t="s">
        <v>262</v>
      </c>
      <c r="B38" s="246"/>
      <c r="C38" s="246"/>
      <c r="D38" s="246"/>
      <c r="E38" s="246"/>
      <c r="F38" s="246"/>
      <c r="G38" s="246"/>
      <c r="H38" s="246"/>
      <c r="I38" s="246"/>
      <c r="J38" s="246"/>
      <c r="K38" s="373"/>
    </row>
    <row r="39" spans="1:11" ht="24.6">
      <c r="A39" s="169" t="s">
        <v>22</v>
      </c>
      <c r="B39" s="246">
        <f>ช่องคีย์!L86</f>
        <v>180</v>
      </c>
      <c r="C39" s="246">
        <f>ช่องคีย์!M86</f>
        <v>0</v>
      </c>
      <c r="D39" s="246">
        <f>ช่องคีย์!N86</f>
        <v>0</v>
      </c>
      <c r="E39" s="246">
        <f>ช่องคีย์!O86</f>
        <v>0</v>
      </c>
      <c r="F39" s="246">
        <f>ช่องคีย์!P86</f>
        <v>0</v>
      </c>
      <c r="G39" s="246">
        <f>ช่องคีย์!Q86</f>
        <v>0</v>
      </c>
      <c r="H39" s="246">
        <f>ช่องคีย์!R86</f>
        <v>0</v>
      </c>
      <c r="I39" s="246">
        <f>ช่องคีย์!S86</f>
        <v>180</v>
      </c>
      <c r="J39" s="246">
        <f>ช่องคีย์!T86</f>
        <v>24</v>
      </c>
      <c r="K39" s="373">
        <f>+G39*H39</f>
        <v>0</v>
      </c>
    </row>
    <row r="40" spans="1:11" ht="24.6">
      <c r="A40" s="169" t="s">
        <v>263</v>
      </c>
      <c r="B40" s="246"/>
      <c r="C40" s="246"/>
      <c r="D40" s="246"/>
      <c r="E40" s="246"/>
      <c r="F40" s="246"/>
      <c r="G40" s="246"/>
      <c r="H40" s="246"/>
      <c r="I40" s="246"/>
      <c r="J40" s="246"/>
      <c r="K40" s="373"/>
    </row>
    <row r="41" spans="1:11" ht="24.6">
      <c r="A41" s="169" t="s">
        <v>216</v>
      </c>
      <c r="B41" s="246">
        <f>ช่องคีย์!AF86</f>
        <v>0</v>
      </c>
      <c r="C41" s="246">
        <f>ช่องคีย์!AG86</f>
        <v>0</v>
      </c>
      <c r="D41" s="246">
        <f>ช่องคีย์!AH86</f>
        <v>0</v>
      </c>
      <c r="E41" s="246">
        <f>ช่องคีย์!AI86</f>
        <v>0</v>
      </c>
      <c r="F41" s="246">
        <f>ช่องคีย์!AJ86</f>
        <v>0</v>
      </c>
      <c r="G41" s="246">
        <f>ช่องคีย์!AK86</f>
        <v>0</v>
      </c>
      <c r="H41" s="246">
        <f>ช่องคีย์!AL86</f>
        <v>680</v>
      </c>
      <c r="I41" s="246">
        <f>ช่องคีย์!AM86</f>
        <v>0</v>
      </c>
      <c r="J41" s="246">
        <f>ช่องคีย์!AN86</f>
        <v>0</v>
      </c>
      <c r="K41" s="373">
        <f>+G41*H41</f>
        <v>0</v>
      </c>
    </row>
    <row r="42" spans="1:11" ht="24.6">
      <c r="A42" s="169" t="s">
        <v>257</v>
      </c>
      <c r="B42" s="246">
        <f>ช่องคีย์!EQ86</f>
        <v>20</v>
      </c>
      <c r="C42" s="246">
        <f>ช่องคีย์!ER86</f>
        <v>0</v>
      </c>
      <c r="D42" s="246">
        <f>ช่องคีย์!ES86</f>
        <v>0</v>
      </c>
      <c r="E42" s="246">
        <f>ช่องคีย์!ET86</f>
        <v>0</v>
      </c>
      <c r="F42" s="246">
        <f>ช่องคีย์!EU86</f>
        <v>0</v>
      </c>
      <c r="G42" s="246">
        <f>ช่องคีย์!EV86</f>
        <v>0</v>
      </c>
      <c r="H42" s="246">
        <f>ช่องคีย์!EW86</f>
        <v>0</v>
      </c>
      <c r="I42" s="246">
        <f>ช่องคีย์!EX86</f>
        <v>20</v>
      </c>
      <c r="J42" s="246">
        <f>ช่องคีย์!EY86</f>
        <v>3</v>
      </c>
      <c r="K42" s="246">
        <f>ช่องคีย์!EZ86</f>
        <v>2</v>
      </c>
    </row>
    <row r="43" spans="1:11" ht="24.6">
      <c r="A43" s="169" t="s">
        <v>166</v>
      </c>
      <c r="B43" s="246"/>
      <c r="C43" s="246">
        <v>0</v>
      </c>
      <c r="D43" s="246">
        <v>0</v>
      </c>
      <c r="E43" s="246">
        <v>0</v>
      </c>
      <c r="F43" s="246">
        <v>0</v>
      </c>
      <c r="G43" s="246">
        <v>0</v>
      </c>
      <c r="H43" s="246">
        <v>0</v>
      </c>
      <c r="I43" s="246">
        <v>0</v>
      </c>
      <c r="J43" s="169"/>
      <c r="K43" s="373">
        <v>0</v>
      </c>
    </row>
    <row r="44" spans="1:11" ht="24.6">
      <c r="A44" s="169" t="s">
        <v>188</v>
      </c>
      <c r="B44" s="246">
        <f>ช่องคีย์!AP86</f>
        <v>0</v>
      </c>
      <c r="C44" s="246">
        <f>ช่องคีย์!AQ86</f>
        <v>0</v>
      </c>
      <c r="D44" s="246">
        <f>ช่องคีย์!AR86</f>
        <v>0</v>
      </c>
      <c r="E44" s="246">
        <f>ช่องคีย์!AS86</f>
        <v>0</v>
      </c>
      <c r="F44" s="246">
        <f>ช่องคีย์!AT86</f>
        <v>0</v>
      </c>
      <c r="G44" s="246">
        <f>ช่องคีย์!AU86</f>
        <v>0</v>
      </c>
      <c r="H44" s="246">
        <f>ช่องคีย์!AV86</f>
        <v>0</v>
      </c>
      <c r="I44" s="246">
        <f>ช่องคีย์!AW86</f>
        <v>0</v>
      </c>
      <c r="J44" s="246">
        <f>ช่องคีย์!AX86</f>
        <v>0</v>
      </c>
      <c r="K44" s="373">
        <f>+G44*H44</f>
        <v>0</v>
      </c>
    </row>
    <row r="45" spans="1:11" ht="24.6">
      <c r="A45" s="169" t="s">
        <v>219</v>
      </c>
      <c r="B45" s="246">
        <f>ช่องคีย์!V86</f>
        <v>0</v>
      </c>
      <c r="C45" s="246">
        <f>ช่องคีย์!W86</f>
        <v>0</v>
      </c>
      <c r="D45" s="246">
        <f>ช่องคีย์!X86</f>
        <v>0</v>
      </c>
      <c r="E45" s="246">
        <f>ช่องคีย์!Y86</f>
        <v>0</v>
      </c>
      <c r="F45" s="246">
        <f>ช่องคีย์!Z86</f>
        <v>0</v>
      </c>
      <c r="G45" s="246">
        <f>ช่องคีย์!AA86</f>
        <v>0</v>
      </c>
      <c r="H45" s="246">
        <f>ช่องคีย์!AB86</f>
        <v>0</v>
      </c>
      <c r="I45" s="246">
        <f>ช่องคีย์!AC86</f>
        <v>0</v>
      </c>
      <c r="J45" s="246">
        <f>ช่องคีย์!AD86</f>
        <v>0</v>
      </c>
      <c r="K45" s="373">
        <f>+G45*H45</f>
        <v>0</v>
      </c>
    </row>
    <row r="46" spans="1:11" ht="24.6">
      <c r="A46" s="169" t="s">
        <v>208</v>
      </c>
      <c r="B46" s="246">
        <f>ช่องคีย์!CS86</f>
        <v>0</v>
      </c>
      <c r="C46" s="246">
        <f>ช่องคีย์!CT86</f>
        <v>0</v>
      </c>
      <c r="D46" s="246">
        <f>ช่องคีย์!CU86</f>
        <v>0</v>
      </c>
      <c r="E46" s="246">
        <f>ช่องคีย์!CV86</f>
        <v>0</v>
      </c>
      <c r="F46" s="246">
        <f>ช่องคีย์!CW86</f>
        <v>0</v>
      </c>
      <c r="G46" s="246">
        <f>ช่องคีย์!CX86</f>
        <v>0</v>
      </c>
      <c r="H46" s="246">
        <f>ช่องคีย์!CY86</f>
        <v>0</v>
      </c>
      <c r="I46" s="246">
        <f>ช่องคีย์!CZ86</f>
        <v>0</v>
      </c>
      <c r="J46" s="246">
        <f>ช่องคีย์!DA86</f>
        <v>0</v>
      </c>
      <c r="K46" s="373">
        <f>+G46*H46</f>
        <v>0</v>
      </c>
    </row>
    <row r="47" spans="1:11" ht="24.6">
      <c r="A47" s="169" t="s">
        <v>27</v>
      </c>
      <c r="B47" s="246">
        <f>ช่องคีย์!AZ86</f>
        <v>49</v>
      </c>
      <c r="C47" s="246">
        <f>ช่องคีย์!BA86</f>
        <v>0</v>
      </c>
      <c r="D47" s="246">
        <f>ช่องคีย์!BB86</f>
        <v>0</v>
      </c>
      <c r="E47" s="246">
        <f>ช่องคีย์!BC86</f>
        <v>0</v>
      </c>
      <c r="F47" s="246">
        <f>ช่องคีย์!BD86</f>
        <v>0</v>
      </c>
      <c r="G47" s="246">
        <f>ช่องคีย์!BE86</f>
        <v>0</v>
      </c>
      <c r="H47" s="246">
        <f>ช่องคีย์!BF86</f>
        <v>3500</v>
      </c>
      <c r="I47" s="246">
        <f>ช่องคีย์!BG86</f>
        <v>49</v>
      </c>
      <c r="J47" s="246">
        <f>ช่องคีย์!BH86</f>
        <v>164</v>
      </c>
      <c r="K47" s="373">
        <f>+G47*H47</f>
        <v>0</v>
      </c>
    </row>
    <row r="48" spans="1:11" ht="24.6">
      <c r="A48" s="169" t="s">
        <v>28</v>
      </c>
      <c r="B48" s="246">
        <f>ช่องคีย์!BJ86</f>
        <v>702</v>
      </c>
      <c r="C48" s="246">
        <f>ช่องคีย์!BK86</f>
        <v>100</v>
      </c>
      <c r="D48" s="246">
        <f>ช่องคีย์!BL86</f>
        <v>185</v>
      </c>
      <c r="E48" s="246">
        <f>ช่องคีย์!BM86</f>
        <v>0</v>
      </c>
      <c r="F48" s="246">
        <f>ช่องคีย์!BN86</f>
        <v>0</v>
      </c>
      <c r="G48" s="246">
        <f>ช่องคีย์!BO86</f>
        <v>300</v>
      </c>
      <c r="H48" s="246">
        <f>ช่องคีย์!BP86</f>
        <v>12000</v>
      </c>
      <c r="I48" s="246">
        <f>ช่องคีย์!BV86</f>
        <v>687</v>
      </c>
      <c r="J48" s="246">
        <f>ช่องคีย์!BW86</f>
        <v>97</v>
      </c>
      <c r="K48" s="219">
        <f>+G48*H48</f>
        <v>3600000</v>
      </c>
    </row>
    <row r="49" spans="1:11" ht="24.6">
      <c r="A49" s="169" t="s">
        <v>259</v>
      </c>
      <c r="B49" s="246">
        <f>ช่องคีย์!DC86</f>
        <v>0</v>
      </c>
      <c r="C49" s="246">
        <f>ช่องคีย์!DD86</f>
        <v>0</v>
      </c>
      <c r="D49" s="246">
        <f>ช่องคีย์!DE86</f>
        <v>0</v>
      </c>
      <c r="E49" s="246">
        <f>ช่องคีย์!DF86</f>
        <v>0</v>
      </c>
      <c r="F49" s="246">
        <f>ช่องคีย์!DG86</f>
        <v>0</v>
      </c>
      <c r="G49" s="246">
        <f>ช่องคีย์!DH86</f>
        <v>0</v>
      </c>
      <c r="H49" s="246">
        <f>ช่องคีย์!DI86</f>
        <v>0</v>
      </c>
      <c r="I49" s="246">
        <f>ช่องคีย์!DJ86</f>
        <v>0</v>
      </c>
      <c r="J49" s="246">
        <f>ช่องคีย์!DK86</f>
        <v>0</v>
      </c>
      <c r="K49" s="373">
        <v>0</v>
      </c>
    </row>
    <row r="50" spans="1:11" ht="24.6">
      <c r="A50" s="169" t="s">
        <v>279</v>
      </c>
      <c r="B50" s="246">
        <f>ช่องคีย์!FA86</f>
        <v>0</v>
      </c>
      <c r="C50" s="246">
        <f>ช่องคีย์!FB86</f>
        <v>0</v>
      </c>
      <c r="D50" s="246">
        <f>ช่องคีย์!FC86</f>
        <v>0</v>
      </c>
      <c r="E50" s="246">
        <f>ช่องคีย์!FD86</f>
        <v>0</v>
      </c>
      <c r="F50" s="246">
        <f>ช่องคีย์!FE86</f>
        <v>0</v>
      </c>
      <c r="G50" s="246">
        <f>ช่องคีย์!FF86</f>
        <v>0</v>
      </c>
      <c r="H50" s="246">
        <f>ช่องคีย์!FG86</f>
        <v>0</v>
      </c>
      <c r="I50" s="246">
        <f>ช่องคีย์!FH86</f>
        <v>0</v>
      </c>
      <c r="J50" s="246">
        <f>ช่องคีย์!FI86</f>
        <v>0</v>
      </c>
      <c r="K50" s="373">
        <f>+G50*H50</f>
        <v>0</v>
      </c>
    </row>
    <row r="51" spans="1:11" ht="24.6">
      <c r="A51" s="169" t="s">
        <v>280</v>
      </c>
      <c r="B51" s="246">
        <f>ช่องคีย์!FK86</f>
        <v>0</v>
      </c>
      <c r="C51" s="246">
        <f>ช่องคีย์!FL86</f>
        <v>0</v>
      </c>
      <c r="D51" s="246">
        <f>ช่องคีย์!FM86</f>
        <v>0</v>
      </c>
      <c r="E51" s="246">
        <f>ช่องคีย์!FN86</f>
        <v>0</v>
      </c>
      <c r="F51" s="246">
        <f>ช่องคีย์!FO86</f>
        <v>0</v>
      </c>
      <c r="G51" s="246">
        <f>ช่องคีย์!FP86</f>
        <v>0</v>
      </c>
      <c r="H51" s="246">
        <f>ช่องคีย์!FQ86</f>
        <v>0</v>
      </c>
      <c r="I51" s="246">
        <f>ช่องคีย์!FR86</f>
        <v>0</v>
      </c>
      <c r="J51" s="246">
        <f>ช่องคีย์!FS86</f>
        <v>0</v>
      </c>
      <c r="K51" s="219">
        <f>+G51*H51</f>
        <v>0</v>
      </c>
    </row>
    <row r="52" spans="1:11" ht="24.6">
      <c r="A52" s="169" t="s">
        <v>327</v>
      </c>
      <c r="B52" s="414">
        <f>ช่องคีย์!CI86</f>
        <v>0</v>
      </c>
      <c r="C52" s="246">
        <f>ช่องคีย์!CJ86</f>
        <v>0</v>
      </c>
      <c r="D52" s="246">
        <f>ช่องคีย์!CK86</f>
        <v>0</v>
      </c>
      <c r="E52" s="246">
        <f>ช่องคีย์!CL86</f>
        <v>0</v>
      </c>
      <c r="F52" s="246">
        <f>ช่องคีย์!CM86</f>
        <v>0</v>
      </c>
      <c r="G52" s="246">
        <f>ช่องคีย์!CN86</f>
        <v>0</v>
      </c>
      <c r="H52" s="246">
        <f>ช่องคีย์!CO86</f>
        <v>0</v>
      </c>
      <c r="I52" s="414">
        <f>ช่องคีย์!CP86</f>
        <v>0</v>
      </c>
      <c r="J52" s="246">
        <f>ช่องคีย์!CQ86</f>
        <v>0</v>
      </c>
      <c r="K52" s="219"/>
    </row>
    <row r="53" spans="1:11" ht="24.6">
      <c r="A53" s="241" t="s">
        <v>32</v>
      </c>
      <c r="B53" s="246">
        <f t="shared" ref="B53:G53" si="2">SUM(B36:B51)</f>
        <v>951</v>
      </c>
      <c r="C53" s="246">
        <f t="shared" si="2"/>
        <v>100</v>
      </c>
      <c r="D53" s="246">
        <f t="shared" si="2"/>
        <v>185</v>
      </c>
      <c r="E53" s="246">
        <f t="shared" si="2"/>
        <v>0</v>
      </c>
      <c r="F53" s="246">
        <f t="shared" si="2"/>
        <v>0</v>
      </c>
      <c r="G53" s="246">
        <f t="shared" si="2"/>
        <v>300</v>
      </c>
      <c r="H53" s="246"/>
      <c r="I53" s="246">
        <f>SUM(I36:I51)</f>
        <v>936</v>
      </c>
      <c r="J53" s="169">
        <f>SUM(J36:J51)</f>
        <v>345</v>
      </c>
      <c r="K53" s="373">
        <f>SUM(K36:K51)</f>
        <v>3600002</v>
      </c>
    </row>
    <row r="54" spans="1:11" ht="24.6">
      <c r="A54" s="1267" t="s">
        <v>370</v>
      </c>
      <c r="B54" s="1267"/>
      <c r="C54" s="1267"/>
      <c r="D54" s="1267"/>
      <c r="E54" s="1267"/>
      <c r="F54" s="1267"/>
      <c r="G54" s="1267"/>
      <c r="H54" s="1267"/>
      <c r="I54" s="1267"/>
    </row>
    <row r="55" spans="1:11" ht="24.6">
      <c r="A55" s="1267" t="s">
        <v>374</v>
      </c>
      <c r="B55" s="1267"/>
      <c r="C55" s="1267"/>
      <c r="D55" s="1267"/>
      <c r="E55" s="1267"/>
      <c r="F55" s="1267"/>
      <c r="G55" s="1267"/>
      <c r="H55" s="1267"/>
      <c r="I55" s="1267"/>
    </row>
    <row r="56" spans="1:11" ht="24.6">
      <c r="A56" s="1268" t="s">
        <v>119</v>
      </c>
      <c r="B56" s="1268"/>
      <c r="C56" s="1268"/>
      <c r="D56" s="1268"/>
      <c r="E56" s="1268"/>
      <c r="F56" s="1268"/>
      <c r="G56" s="1268"/>
      <c r="H56" s="1268"/>
      <c r="I56" s="1268"/>
    </row>
    <row r="57" spans="1:11" ht="24.6">
      <c r="A57" s="243" t="s">
        <v>1</v>
      </c>
      <c r="B57" s="243" t="s">
        <v>2</v>
      </c>
      <c r="C57" s="1269" t="s">
        <v>3</v>
      </c>
      <c r="D57" s="1270"/>
      <c r="E57" s="1270"/>
      <c r="F57" s="1270"/>
      <c r="G57" s="1270"/>
      <c r="H57" s="1271"/>
      <c r="I57" s="238"/>
      <c r="J57" s="239"/>
      <c r="K57" s="239"/>
    </row>
    <row r="58" spans="1:11" ht="24.6">
      <c r="A58" s="244"/>
      <c r="B58" s="166" t="s">
        <v>4</v>
      </c>
      <c r="C58" s="166" t="s">
        <v>5</v>
      </c>
      <c r="D58" s="166" t="s">
        <v>6</v>
      </c>
      <c r="E58" s="166" t="s">
        <v>7</v>
      </c>
      <c r="F58" s="166" t="s">
        <v>8</v>
      </c>
      <c r="G58" s="166" t="s">
        <v>9</v>
      </c>
      <c r="H58" s="166" t="s">
        <v>10</v>
      </c>
      <c r="I58" s="166" t="s">
        <v>11</v>
      </c>
      <c r="J58" s="244" t="s">
        <v>202</v>
      </c>
      <c r="K58" s="166" t="s">
        <v>204</v>
      </c>
    </row>
    <row r="59" spans="1:11" ht="24.6">
      <c r="A59" s="244"/>
      <c r="B59" s="166" t="s">
        <v>12</v>
      </c>
      <c r="C59" s="166" t="s">
        <v>13</v>
      </c>
      <c r="D59" s="166" t="s">
        <v>14</v>
      </c>
      <c r="E59" s="166" t="s">
        <v>15</v>
      </c>
      <c r="F59" s="166" t="s">
        <v>16</v>
      </c>
      <c r="G59" s="166" t="s">
        <v>17</v>
      </c>
      <c r="H59" s="166" t="s">
        <v>18</v>
      </c>
      <c r="I59" s="166" t="s">
        <v>19</v>
      </c>
      <c r="J59" s="166" t="s">
        <v>203</v>
      </c>
      <c r="K59" s="165"/>
    </row>
    <row r="60" spans="1:11" ht="24.6">
      <c r="A60" s="245"/>
      <c r="B60" s="245"/>
      <c r="C60" s="168" t="s">
        <v>12</v>
      </c>
      <c r="D60" s="168" t="s">
        <v>12</v>
      </c>
      <c r="E60" s="168" t="s">
        <v>12</v>
      </c>
      <c r="F60" s="168" t="s">
        <v>12</v>
      </c>
      <c r="G60" s="168" t="s">
        <v>12</v>
      </c>
      <c r="H60" s="168" t="s">
        <v>20</v>
      </c>
      <c r="I60" s="245"/>
      <c r="J60" s="167"/>
      <c r="K60" s="167"/>
    </row>
    <row r="61" spans="1:11" ht="24.6">
      <c r="A61" s="169" t="s">
        <v>21</v>
      </c>
      <c r="B61" s="246">
        <f>ช่องคีย์!B87</f>
        <v>0</v>
      </c>
      <c r="C61" s="246">
        <f>ช่องคีย์!C87</f>
        <v>0</v>
      </c>
      <c r="D61" s="246">
        <f>ช่องคีย์!D87</f>
        <v>0</v>
      </c>
      <c r="E61" s="246">
        <f>ช่องคีย์!E87</f>
        <v>0</v>
      </c>
      <c r="F61" s="246">
        <f>ช่องคีย์!F87</f>
        <v>0</v>
      </c>
      <c r="G61" s="246">
        <f>ช่องคีย์!G87</f>
        <v>0</v>
      </c>
      <c r="H61" s="246">
        <f>ช่องคีย์!H87</f>
        <v>610</v>
      </c>
      <c r="I61" s="246">
        <f>ช่องคีย์!I87</f>
        <v>0</v>
      </c>
      <c r="J61" s="246">
        <f>ช่องคีย์!J87</f>
        <v>68</v>
      </c>
      <c r="K61" s="373">
        <f>+G61*H61</f>
        <v>0</v>
      </c>
    </row>
    <row r="62" spans="1:11" ht="24.6">
      <c r="A62" s="169" t="s">
        <v>261</v>
      </c>
      <c r="B62" s="246"/>
      <c r="C62" s="246"/>
      <c r="D62" s="246"/>
      <c r="E62" s="246"/>
      <c r="F62" s="246"/>
      <c r="G62" s="246"/>
      <c r="H62" s="246"/>
      <c r="I62" s="246"/>
      <c r="J62" s="246"/>
      <c r="K62" s="373"/>
    </row>
    <row r="63" spans="1:11" ht="24.6">
      <c r="A63" s="169" t="s">
        <v>262</v>
      </c>
      <c r="B63" s="246"/>
      <c r="C63" s="246"/>
      <c r="D63" s="246"/>
      <c r="E63" s="246"/>
      <c r="F63" s="246"/>
      <c r="G63" s="246"/>
      <c r="H63" s="246"/>
      <c r="I63" s="246"/>
      <c r="J63" s="246"/>
      <c r="K63" s="373"/>
    </row>
    <row r="64" spans="1:11" ht="24.6">
      <c r="A64" s="169" t="s">
        <v>22</v>
      </c>
      <c r="B64" s="246">
        <f>ช่องคีย์!L87</f>
        <v>518</v>
      </c>
      <c r="C64" s="246">
        <f>ช่องคีย์!M87</f>
        <v>0</v>
      </c>
      <c r="D64" s="246">
        <f>ช่องคีย์!N87</f>
        <v>0</v>
      </c>
      <c r="E64" s="246">
        <f>ช่องคีย์!O87</f>
        <v>0</v>
      </c>
      <c r="F64" s="246">
        <f>ช่องคีย์!P87</f>
        <v>0</v>
      </c>
      <c r="G64" s="246">
        <f>ช่องคีย์!Q87</f>
        <v>0</v>
      </c>
      <c r="H64" s="246">
        <f>ช่องคีย์!R87</f>
        <v>0</v>
      </c>
      <c r="I64" s="246">
        <f>ช่องคีย์!S87</f>
        <v>518</v>
      </c>
      <c r="J64" s="246">
        <f>ช่องคีย์!T87</f>
        <v>62</v>
      </c>
      <c r="K64" s="373">
        <f>+G64*H64</f>
        <v>0</v>
      </c>
    </row>
    <row r="65" spans="1:11" ht="24.6">
      <c r="A65" s="169" t="s">
        <v>263</v>
      </c>
      <c r="B65" s="246"/>
      <c r="C65" s="246"/>
      <c r="D65" s="246"/>
      <c r="E65" s="246"/>
      <c r="F65" s="246"/>
      <c r="G65" s="246"/>
      <c r="H65" s="246"/>
      <c r="I65" s="246"/>
      <c r="J65" s="246"/>
      <c r="K65" s="373"/>
    </row>
    <row r="66" spans="1:11" ht="24.6">
      <c r="A66" s="169" t="s">
        <v>216</v>
      </c>
      <c r="B66" s="246">
        <f>ช่องคีย์!AF87</f>
        <v>0</v>
      </c>
      <c r="C66" s="246">
        <f>ช่องคีย์!AG87</f>
        <v>0</v>
      </c>
      <c r="D66" s="246">
        <f>ช่องคีย์!AH87</f>
        <v>0</v>
      </c>
      <c r="E66" s="246">
        <f>ช่องคีย์!AI87</f>
        <v>0</v>
      </c>
      <c r="F66" s="246">
        <f>ช่องคีย์!AJ87</f>
        <v>0</v>
      </c>
      <c r="G66" s="246">
        <f>ช่องคีย์!AK87</f>
        <v>0</v>
      </c>
      <c r="H66" s="246">
        <f>ช่องคีย์!AL87</f>
        <v>680</v>
      </c>
      <c r="I66" s="246">
        <f>ช่องคีย์!AM87</f>
        <v>0</v>
      </c>
      <c r="J66" s="246">
        <f>ช่องคีย์!AN87</f>
        <v>0</v>
      </c>
      <c r="K66" s="373">
        <f>+G66*H66</f>
        <v>0</v>
      </c>
    </row>
    <row r="67" spans="1:11" ht="24.6">
      <c r="A67" s="169" t="s">
        <v>217</v>
      </c>
      <c r="B67" s="246">
        <f>ช่องคีย์!EQ87</f>
        <v>20</v>
      </c>
      <c r="C67" s="246">
        <f>ช่องคีย์!ER87</f>
        <v>0</v>
      </c>
      <c r="D67" s="246">
        <f>ช่องคีย์!ES87</f>
        <v>0</v>
      </c>
      <c r="E67" s="246">
        <f>ช่องคีย์!ET87</f>
        <v>0</v>
      </c>
      <c r="F67" s="246">
        <f>ช่องคีย์!EU87</f>
        <v>0</v>
      </c>
      <c r="G67" s="246">
        <f>ช่องคีย์!EV87</f>
        <v>0</v>
      </c>
      <c r="H67" s="246">
        <f>ช่องคีย์!EW87</f>
        <v>0</v>
      </c>
      <c r="I67" s="246">
        <f>ช่องคีย์!EX87</f>
        <v>20</v>
      </c>
      <c r="J67" s="246">
        <f>ช่องคีย์!EY87</f>
        <v>5</v>
      </c>
      <c r="K67" s="373">
        <f>+G67*H67</f>
        <v>0</v>
      </c>
    </row>
    <row r="68" spans="1:11" ht="24.6">
      <c r="A68" s="169" t="s">
        <v>120</v>
      </c>
      <c r="B68" s="246"/>
      <c r="C68" s="246"/>
      <c r="D68" s="246"/>
      <c r="E68" s="246"/>
      <c r="F68" s="246"/>
      <c r="G68" s="246"/>
      <c r="H68" s="246"/>
      <c r="I68" s="246"/>
      <c r="J68" s="169"/>
      <c r="K68" s="373"/>
    </row>
    <row r="69" spans="1:11" ht="24.6">
      <c r="A69" s="169" t="s">
        <v>188</v>
      </c>
      <c r="B69" s="246">
        <f>ช่องคีย์!AP87</f>
        <v>0</v>
      </c>
      <c r="C69" s="246">
        <f>ช่องคีย์!AQ87</f>
        <v>0</v>
      </c>
      <c r="D69" s="246">
        <f>ช่องคีย์!AR87</f>
        <v>0</v>
      </c>
      <c r="E69" s="246">
        <f>ช่องคีย์!AS87</f>
        <v>0</v>
      </c>
      <c r="F69" s="246">
        <f>ช่องคีย์!AT87</f>
        <v>0</v>
      </c>
      <c r="G69" s="246">
        <f>ช่องคีย์!AU87</f>
        <v>0</v>
      </c>
      <c r="H69" s="246">
        <f>ช่องคีย์!AV87</f>
        <v>0</v>
      </c>
      <c r="I69" s="246">
        <f>ช่องคีย์!AW87</f>
        <v>0</v>
      </c>
      <c r="J69" s="246">
        <f>ช่องคีย์!AX87</f>
        <v>0</v>
      </c>
      <c r="K69" s="373">
        <f>+G69*H69</f>
        <v>0</v>
      </c>
    </row>
    <row r="70" spans="1:11" ht="24.6">
      <c r="A70" s="169" t="s">
        <v>246</v>
      </c>
      <c r="B70" s="246">
        <f>ช่องคีย์!V87</f>
        <v>20</v>
      </c>
      <c r="C70" s="246">
        <f>ช่องคีย์!W87</f>
        <v>0</v>
      </c>
      <c r="D70" s="246">
        <f>ช่องคีย์!X87</f>
        <v>0</v>
      </c>
      <c r="E70" s="246">
        <f>ช่องคีย์!Y87</f>
        <v>0</v>
      </c>
      <c r="F70" s="246">
        <f>ช่องคีย์!Z87</f>
        <v>0</v>
      </c>
      <c r="G70" s="246">
        <f>ช่องคีย์!AA87</f>
        <v>0</v>
      </c>
      <c r="H70" s="246" t="str">
        <f>ช่องคีย์!AB87</f>
        <v>.</v>
      </c>
      <c r="I70" s="246">
        <f>ช่องคีย์!AC87</f>
        <v>20</v>
      </c>
      <c r="J70" s="246">
        <f>ช่องคีย์!AD87</f>
        <v>3</v>
      </c>
      <c r="K70" s="374"/>
    </row>
    <row r="71" spans="1:11" ht="24.6">
      <c r="A71" s="169" t="s">
        <v>244</v>
      </c>
      <c r="B71" s="246">
        <f>ช่องคีย์!CS87</f>
        <v>0</v>
      </c>
      <c r="C71" s="246">
        <f>ช่องคีย์!CT87</f>
        <v>0</v>
      </c>
      <c r="D71" s="246">
        <f>ช่องคีย์!CU87</f>
        <v>0</v>
      </c>
      <c r="E71" s="246">
        <f>ช่องคีย์!CV87</f>
        <v>0</v>
      </c>
      <c r="F71" s="246">
        <f>ช่องคีย์!CW87</f>
        <v>0</v>
      </c>
      <c r="G71" s="246">
        <f>ช่องคีย์!CX87</f>
        <v>0</v>
      </c>
      <c r="H71" s="246">
        <f>ช่องคีย์!CY87</f>
        <v>0</v>
      </c>
      <c r="I71" s="246">
        <f>ช่องคีย์!CZ87</f>
        <v>0</v>
      </c>
      <c r="J71" s="246">
        <f>ช่องคีย์!DA87</f>
        <v>0</v>
      </c>
      <c r="K71" s="374">
        <f>+G71*H71</f>
        <v>0</v>
      </c>
    </row>
    <row r="72" spans="1:11" ht="24.6">
      <c r="A72" s="169" t="s">
        <v>27</v>
      </c>
      <c r="B72" s="246">
        <f>ช่องคีย์!AZ87</f>
        <v>37</v>
      </c>
      <c r="C72" s="246">
        <f>ช่องคีย์!BA87</f>
        <v>0</v>
      </c>
      <c r="D72" s="246">
        <f>ช่องคีย์!BB87</f>
        <v>0</v>
      </c>
      <c r="E72" s="246">
        <f>ช่องคีย์!BC87</f>
        <v>0</v>
      </c>
      <c r="F72" s="246">
        <f>ช่องคีย์!BD87</f>
        <v>0</v>
      </c>
      <c r="G72" s="246">
        <f>ช่องคีย์!BE87</f>
        <v>0</v>
      </c>
      <c r="H72" s="246">
        <f>ช่องคีย์!BF87</f>
        <v>3500</v>
      </c>
      <c r="I72" s="246">
        <f>ช่องคีย์!BG87</f>
        <v>37</v>
      </c>
      <c r="J72" s="246">
        <f>ช่องคีย์!BH87</f>
        <v>229</v>
      </c>
      <c r="K72" s="373">
        <f>+G72*H72</f>
        <v>0</v>
      </c>
    </row>
    <row r="73" spans="1:11" ht="24.6">
      <c r="A73" s="169" t="s">
        <v>28</v>
      </c>
      <c r="B73" s="246">
        <f>ช่องคีย์!BJ87</f>
        <v>737</v>
      </c>
      <c r="C73" s="246">
        <f>ช่องคีย์!BK87</f>
        <v>120</v>
      </c>
      <c r="D73" s="246">
        <f>ช่องคีย์!BL87</f>
        <v>100</v>
      </c>
      <c r="E73" s="246">
        <f>ช่องคีย์!BM87</f>
        <v>0</v>
      </c>
      <c r="F73" s="246">
        <f>ช่องคีย์!BN87</f>
        <v>0</v>
      </c>
      <c r="G73" s="246">
        <f>ช่องคีย์!BO87</f>
        <v>285</v>
      </c>
      <c r="H73" s="246">
        <f>ช่องคีย์!BP87</f>
        <v>12000</v>
      </c>
      <c r="I73" s="246">
        <f>ช่องคีย์!BV87</f>
        <v>672</v>
      </c>
      <c r="J73" s="246">
        <f>ช่องคีย์!BW87</f>
        <v>90</v>
      </c>
      <c r="K73" s="373">
        <f>+G73*H73</f>
        <v>3420000</v>
      </c>
    </row>
    <row r="74" spans="1:11" ht="24.6">
      <c r="A74" s="169" t="s">
        <v>29</v>
      </c>
      <c r="B74" s="246">
        <f>ช่องคีย์!DC87</f>
        <v>0</v>
      </c>
      <c r="C74" s="246">
        <f>ช่องคีย์!DD87</f>
        <v>0</v>
      </c>
      <c r="D74" s="246">
        <f>ช่องคีย์!DE87</f>
        <v>0</v>
      </c>
      <c r="E74" s="246">
        <f>ช่องคีย์!DF87</f>
        <v>0</v>
      </c>
      <c r="F74" s="246">
        <f>ช่องคีย์!DG87</f>
        <v>0</v>
      </c>
      <c r="G74" s="246">
        <f>ช่องคีย์!DH87</f>
        <v>0</v>
      </c>
      <c r="H74" s="246">
        <f>ช่องคีย์!DI87</f>
        <v>0</v>
      </c>
      <c r="I74" s="246">
        <f>ช่องคีย์!DJ87</f>
        <v>0</v>
      </c>
      <c r="J74" s="246">
        <f>ช่องคีย์!DK87</f>
        <v>0</v>
      </c>
      <c r="K74" s="373">
        <v>0</v>
      </c>
    </row>
    <row r="75" spans="1:11" ht="24.6">
      <c r="A75" s="169" t="s">
        <v>279</v>
      </c>
      <c r="B75" s="246">
        <f>ช่องคีย์!FA87</f>
        <v>0</v>
      </c>
      <c r="C75" s="246">
        <f>ช่องคีย์!FB87</f>
        <v>0</v>
      </c>
      <c r="D75" s="246">
        <f>ช่องคีย์!FC87</f>
        <v>0</v>
      </c>
      <c r="E75" s="246">
        <f>ช่องคีย์!FD87</f>
        <v>0</v>
      </c>
      <c r="F75" s="246">
        <f>ช่องคีย์!FE87</f>
        <v>0</v>
      </c>
      <c r="G75" s="246">
        <f>ช่องคีย์!FF87</f>
        <v>0</v>
      </c>
      <c r="H75" s="246">
        <f>ช่องคีย์!FG87</f>
        <v>0</v>
      </c>
      <c r="I75" s="246">
        <f>ช่องคีย์!FH87</f>
        <v>0</v>
      </c>
      <c r="J75" s="246">
        <f>ช่องคีย์!FI87</f>
        <v>0</v>
      </c>
      <c r="K75" s="373">
        <f>+G75*H75</f>
        <v>0</v>
      </c>
    </row>
    <row r="76" spans="1:11" ht="24.6">
      <c r="A76" s="169" t="s">
        <v>280</v>
      </c>
      <c r="B76" s="246">
        <f>ช่องคีย์!FK87</f>
        <v>0</v>
      </c>
      <c r="C76" s="246">
        <f>ช่องคีย์!FL87</f>
        <v>0</v>
      </c>
      <c r="D76" s="246">
        <f>ช่องคีย์!FM87</f>
        <v>0</v>
      </c>
      <c r="E76" s="246">
        <f>ช่องคีย์!FN87</f>
        <v>0</v>
      </c>
      <c r="F76" s="246">
        <f>ช่องคีย์!FO87</f>
        <v>0</v>
      </c>
      <c r="G76" s="246">
        <f>ช่องคีย์!FP87</f>
        <v>0</v>
      </c>
      <c r="H76" s="246">
        <f>ช่องคีย์!FQ87</f>
        <v>0</v>
      </c>
      <c r="I76" s="246">
        <f>ช่องคีย์!FR87</f>
        <v>0</v>
      </c>
      <c r="J76" s="246">
        <f>ช่องคีย์!FS87</f>
        <v>0</v>
      </c>
      <c r="K76" s="373">
        <f>+G76*H76</f>
        <v>0</v>
      </c>
    </row>
    <row r="77" spans="1:11" ht="24.6">
      <c r="A77" s="169" t="s">
        <v>306</v>
      </c>
      <c r="B77" s="246">
        <f>ช่องคีย์!HI87</f>
        <v>0</v>
      </c>
      <c r="C77" s="246">
        <f>ช่องคีย์!HJ87</f>
        <v>0</v>
      </c>
      <c r="D77" s="246">
        <f>ช่องคีย์!HK87</f>
        <v>0</v>
      </c>
      <c r="E77" s="246">
        <f>ช่องคีย์!HL87</f>
        <v>0</v>
      </c>
      <c r="F77" s="246">
        <f>ช่องคีย์!HM87</f>
        <v>0</v>
      </c>
      <c r="G77" s="246">
        <f>ช่องคีย์!HN87</f>
        <v>0</v>
      </c>
      <c r="H77" s="246">
        <f>ช่องคีย์!HO87</f>
        <v>0</v>
      </c>
      <c r="I77" s="246">
        <f>ช่องคีย์!HP87</f>
        <v>0</v>
      </c>
      <c r="J77" s="246">
        <f>ช่องคีย์!HQ87</f>
        <v>0</v>
      </c>
      <c r="K77" s="373"/>
    </row>
    <row r="78" spans="1:11" ht="24.6">
      <c r="A78" s="169" t="s">
        <v>327</v>
      </c>
      <c r="B78" s="414">
        <f>ช่องคีย์!CI87</f>
        <v>0</v>
      </c>
      <c r="C78" s="246">
        <f>ช่องคีย์!CJ87</f>
        <v>0</v>
      </c>
      <c r="D78" s="246">
        <f>ช่องคีย์!CK87</f>
        <v>0</v>
      </c>
      <c r="E78" s="246">
        <f>ช่องคีย์!CL87</f>
        <v>0</v>
      </c>
      <c r="F78" s="246">
        <f>ช่องคีย์!CM87</f>
        <v>0</v>
      </c>
      <c r="G78" s="246">
        <f>ช่องคีย์!CN87</f>
        <v>0</v>
      </c>
      <c r="H78" s="246">
        <f>ช่องคีย์!CO87</f>
        <v>0</v>
      </c>
      <c r="I78" s="414">
        <f>ช่องคีย์!CP87</f>
        <v>0</v>
      </c>
      <c r="J78" s="246">
        <f>ช่องคีย์!CQ87</f>
        <v>0</v>
      </c>
      <c r="K78" s="373"/>
    </row>
    <row r="79" spans="1:11" ht="24.6">
      <c r="A79" s="241" t="s">
        <v>32</v>
      </c>
      <c r="B79" s="246">
        <f t="shared" ref="B79:G79" si="3">SUM(B61:B76)</f>
        <v>1332</v>
      </c>
      <c r="C79" s="246">
        <f t="shared" si="3"/>
        <v>120</v>
      </c>
      <c r="D79" s="246">
        <f t="shared" si="3"/>
        <v>100</v>
      </c>
      <c r="E79" s="246">
        <f t="shared" si="3"/>
        <v>0</v>
      </c>
      <c r="F79" s="246">
        <f t="shared" si="3"/>
        <v>0</v>
      </c>
      <c r="G79" s="246">
        <f t="shared" si="3"/>
        <v>285</v>
      </c>
      <c r="H79" s="246"/>
      <c r="I79" s="246">
        <f>SUM(I61:I76)</f>
        <v>1267</v>
      </c>
      <c r="J79" s="169">
        <f>SUM(J61:J76)</f>
        <v>457</v>
      </c>
      <c r="K79" s="374"/>
    </row>
    <row r="80" spans="1:11" ht="24.6">
      <c r="A80" s="1267" t="s">
        <v>370</v>
      </c>
      <c r="B80" s="1267"/>
      <c r="C80" s="1267"/>
      <c r="D80" s="1267"/>
      <c r="E80" s="1267"/>
      <c r="F80" s="1267"/>
      <c r="G80" s="1267"/>
      <c r="H80" s="1267"/>
      <c r="I80" s="1267"/>
    </row>
    <row r="81" spans="1:11" ht="24.6">
      <c r="A81" s="1267" t="s">
        <v>374</v>
      </c>
      <c r="B81" s="1267"/>
      <c r="C81" s="1267"/>
      <c r="D81" s="1267"/>
      <c r="E81" s="1267"/>
      <c r="F81" s="1267"/>
      <c r="G81" s="1267"/>
      <c r="H81" s="1267"/>
      <c r="I81" s="1267"/>
    </row>
    <row r="82" spans="1:11" ht="24.6">
      <c r="A82" s="1268" t="s">
        <v>121</v>
      </c>
      <c r="B82" s="1268"/>
      <c r="C82" s="1268"/>
      <c r="D82" s="1268"/>
      <c r="E82" s="1268"/>
      <c r="F82" s="1268"/>
      <c r="G82" s="1268"/>
      <c r="H82" s="1268"/>
      <c r="I82" s="1268"/>
    </row>
    <row r="83" spans="1:11" ht="24.6">
      <c r="A83" s="243" t="s">
        <v>1</v>
      </c>
      <c r="B83" s="243" t="s">
        <v>2</v>
      </c>
      <c r="C83" s="1269" t="s">
        <v>3</v>
      </c>
      <c r="D83" s="1270"/>
      <c r="E83" s="1270"/>
      <c r="F83" s="1270"/>
      <c r="G83" s="1270"/>
      <c r="H83" s="1271"/>
      <c r="I83" s="238"/>
      <c r="J83" s="239"/>
      <c r="K83" s="239"/>
    </row>
    <row r="84" spans="1:11" ht="24.6">
      <c r="A84" s="244"/>
      <c r="B84" s="166" t="s">
        <v>4</v>
      </c>
      <c r="C84" s="166" t="s">
        <v>5</v>
      </c>
      <c r="D84" s="166" t="s">
        <v>6</v>
      </c>
      <c r="E84" s="166" t="s">
        <v>7</v>
      </c>
      <c r="F84" s="166" t="s">
        <v>8</v>
      </c>
      <c r="G84" s="166" t="s">
        <v>9</v>
      </c>
      <c r="H84" s="166" t="s">
        <v>10</v>
      </c>
      <c r="I84" s="166" t="s">
        <v>11</v>
      </c>
      <c r="J84" s="244" t="s">
        <v>202</v>
      </c>
      <c r="K84" s="166" t="s">
        <v>204</v>
      </c>
    </row>
    <row r="85" spans="1:11" ht="24.6">
      <c r="A85" s="244"/>
      <c r="B85" s="166" t="s">
        <v>12</v>
      </c>
      <c r="C85" s="166" t="s">
        <v>13</v>
      </c>
      <c r="D85" s="166" t="s">
        <v>14</v>
      </c>
      <c r="E85" s="166" t="s">
        <v>15</v>
      </c>
      <c r="F85" s="166" t="s">
        <v>16</v>
      </c>
      <c r="G85" s="166" t="s">
        <v>17</v>
      </c>
      <c r="H85" s="166" t="s">
        <v>18</v>
      </c>
      <c r="I85" s="166" t="s">
        <v>19</v>
      </c>
      <c r="J85" s="166" t="s">
        <v>203</v>
      </c>
      <c r="K85" s="165"/>
    </row>
    <row r="86" spans="1:11" ht="24.6">
      <c r="A86" s="245"/>
      <c r="B86" s="245"/>
      <c r="C86" s="168" t="s">
        <v>12</v>
      </c>
      <c r="D86" s="168" t="s">
        <v>12</v>
      </c>
      <c r="E86" s="168" t="s">
        <v>12</v>
      </c>
      <c r="F86" s="168" t="s">
        <v>12</v>
      </c>
      <c r="G86" s="168" t="s">
        <v>12</v>
      </c>
      <c r="H86" s="168" t="s">
        <v>20</v>
      </c>
      <c r="I86" s="245"/>
      <c r="J86" s="167"/>
      <c r="K86" s="167"/>
    </row>
    <row r="87" spans="1:11" ht="24.6">
      <c r="A87" s="169" t="s">
        <v>21</v>
      </c>
      <c r="B87" s="246">
        <f>ช่องคีย์!B88</f>
        <v>120</v>
      </c>
      <c r="C87" s="246">
        <f>ช่องคีย์!C88</f>
        <v>0</v>
      </c>
      <c r="D87" s="246">
        <f>ช่องคีย์!D88</f>
        <v>0</v>
      </c>
      <c r="E87" s="246">
        <f>ช่องคีย์!E88</f>
        <v>0</v>
      </c>
      <c r="F87" s="246">
        <f>ช่องคีย์!F88</f>
        <v>0</v>
      </c>
      <c r="G87" s="246">
        <f>ช่องคีย์!G88</f>
        <v>120</v>
      </c>
      <c r="H87" s="246">
        <f>ช่องคีย์!H88</f>
        <v>610</v>
      </c>
      <c r="I87" s="246">
        <f>ช่องคีย์!I88</f>
        <v>0</v>
      </c>
      <c r="J87" s="246">
        <f>ช่องคีย์!J88</f>
        <v>46</v>
      </c>
      <c r="K87" s="373">
        <f>+G87*H87</f>
        <v>73200</v>
      </c>
    </row>
    <row r="88" spans="1:11" ht="24.6">
      <c r="A88" s="169" t="s">
        <v>261</v>
      </c>
      <c r="B88" s="246"/>
      <c r="C88" s="246"/>
      <c r="D88" s="246"/>
      <c r="E88" s="246"/>
      <c r="F88" s="246"/>
      <c r="G88" s="246"/>
      <c r="H88" s="246"/>
      <c r="I88" s="246"/>
      <c r="J88" s="246"/>
      <c r="K88" s="373"/>
    </row>
    <row r="89" spans="1:11" ht="24.6">
      <c r="A89" s="169" t="s">
        <v>262</v>
      </c>
      <c r="B89" s="246"/>
      <c r="C89" s="246"/>
      <c r="D89" s="246"/>
      <c r="E89" s="246"/>
      <c r="F89" s="246"/>
      <c r="G89" s="246"/>
      <c r="H89" s="246"/>
      <c r="I89" s="246"/>
      <c r="J89" s="246"/>
      <c r="K89" s="373"/>
    </row>
    <row r="90" spans="1:11" ht="24.6">
      <c r="A90" s="169" t="s">
        <v>22</v>
      </c>
      <c r="B90" s="246">
        <f>ช่องคีย์!L88</f>
        <v>77</v>
      </c>
      <c r="C90" s="246">
        <f>ช่องคีย์!M88</f>
        <v>198</v>
      </c>
      <c r="D90" s="246">
        <f>ช่องคีย์!N88</f>
        <v>0</v>
      </c>
      <c r="E90" s="246">
        <f>ช่องคีย์!O88</f>
        <v>0</v>
      </c>
      <c r="F90" s="246">
        <f>ช่องคีย์!P88</f>
        <v>0</v>
      </c>
      <c r="G90" s="246">
        <f>ช่องคีย์!Q88</f>
        <v>0</v>
      </c>
      <c r="H90" s="246">
        <f>ช่องคีย์!R88</f>
        <v>0</v>
      </c>
      <c r="I90" s="246">
        <f>ช่องคีย์!S88</f>
        <v>275</v>
      </c>
      <c r="J90" s="246">
        <f>ช่องคีย์!T88</f>
        <v>46</v>
      </c>
      <c r="K90" s="373">
        <f>+G90*H90</f>
        <v>0</v>
      </c>
    </row>
    <row r="91" spans="1:11" ht="24.6">
      <c r="A91" s="169" t="s">
        <v>263</v>
      </c>
      <c r="B91" s="246"/>
      <c r="C91" s="246"/>
      <c r="D91" s="246"/>
      <c r="E91" s="246"/>
      <c r="F91" s="246"/>
      <c r="G91" s="246"/>
      <c r="H91" s="246"/>
      <c r="I91" s="246"/>
      <c r="J91" s="246"/>
      <c r="K91" s="373"/>
    </row>
    <row r="92" spans="1:11" ht="24.6">
      <c r="A92" s="169" t="s">
        <v>216</v>
      </c>
      <c r="B92" s="246">
        <f>ช่องคีย์!AF88</f>
        <v>0</v>
      </c>
      <c r="C92" s="246">
        <f>ช่องคีย์!AG88</f>
        <v>0</v>
      </c>
      <c r="D92" s="246">
        <f>ช่องคีย์!AH88</f>
        <v>0</v>
      </c>
      <c r="E92" s="246">
        <f>ช่องคีย์!AI88</f>
        <v>0</v>
      </c>
      <c r="F92" s="246">
        <f>ช่องคีย์!AJ88</f>
        <v>0</v>
      </c>
      <c r="G92" s="246">
        <f>ช่องคีย์!AK88</f>
        <v>0</v>
      </c>
      <c r="H92" s="246">
        <f>ช่องคีย์!AL88</f>
        <v>680</v>
      </c>
      <c r="I92" s="246">
        <f>ช่องคีย์!AM88</f>
        <v>0</v>
      </c>
      <c r="J92" s="246">
        <f>ช่องคีย์!AN88</f>
        <v>0</v>
      </c>
      <c r="K92" s="374">
        <f>+G92*H92</f>
        <v>0</v>
      </c>
    </row>
    <row r="93" spans="1:11" ht="24.6">
      <c r="A93" s="169" t="s">
        <v>217</v>
      </c>
      <c r="B93" s="246">
        <f>ช่องคีย์!EQ88</f>
        <v>0</v>
      </c>
      <c r="C93" s="246">
        <f>ช่องคีย์!ER88</f>
        <v>0</v>
      </c>
      <c r="D93" s="246">
        <f>ช่องคีย์!ES88</f>
        <v>0</v>
      </c>
      <c r="E93" s="246">
        <f>ช่องคีย์!ET88</f>
        <v>0</v>
      </c>
      <c r="F93" s="246">
        <f>ช่องคีย์!EU88</f>
        <v>0</v>
      </c>
      <c r="G93" s="246">
        <f>ช่องคีย์!EV88</f>
        <v>0</v>
      </c>
      <c r="H93" s="246">
        <f>ช่องคีย์!EW88</f>
        <v>0</v>
      </c>
      <c r="I93" s="246">
        <f>ช่องคีย์!EX88</f>
        <v>0</v>
      </c>
      <c r="J93" s="246">
        <f>ช่องคีย์!EY88</f>
        <v>0</v>
      </c>
      <c r="K93" s="374"/>
    </row>
    <row r="94" spans="1:11" ht="24.6">
      <c r="A94" s="169" t="s">
        <v>188</v>
      </c>
      <c r="B94" s="246">
        <f>ช่องคีย์!AP88</f>
        <v>0</v>
      </c>
      <c r="C94" s="246">
        <f>ช่องคีย์!AQ88</f>
        <v>0</v>
      </c>
      <c r="D94" s="246">
        <f>ช่องคีย์!AR88</f>
        <v>0</v>
      </c>
      <c r="E94" s="246">
        <f>ช่องคีย์!AS88</f>
        <v>0</v>
      </c>
      <c r="F94" s="246">
        <f>ช่องคีย์!AT88</f>
        <v>0</v>
      </c>
      <c r="G94" s="246">
        <f>ช่องคีย์!AU88</f>
        <v>0</v>
      </c>
      <c r="H94" s="246">
        <f>ช่องคีย์!AV88</f>
        <v>0</v>
      </c>
      <c r="I94" s="246">
        <f>ช่องคีย์!AW88</f>
        <v>0</v>
      </c>
      <c r="J94" s="246">
        <f>ช่องคีย์!AX88</f>
        <v>0</v>
      </c>
      <c r="K94" s="373"/>
    </row>
    <row r="95" spans="1:11" ht="24.6">
      <c r="A95" s="169" t="s">
        <v>219</v>
      </c>
      <c r="B95" s="246">
        <f>ช่องคีย์!V88</f>
        <v>0</v>
      </c>
      <c r="C95" s="246">
        <f>ช่องคีย์!W88</f>
        <v>0</v>
      </c>
      <c r="D95" s="246">
        <f>ช่องคีย์!X88</f>
        <v>0</v>
      </c>
      <c r="E95" s="246">
        <f>ช่องคีย์!Y88</f>
        <v>0</v>
      </c>
      <c r="F95" s="246">
        <f>ช่องคีย์!Z88</f>
        <v>0</v>
      </c>
      <c r="G95" s="246">
        <f>ช่องคีย์!AA88</f>
        <v>0</v>
      </c>
      <c r="H95" s="246">
        <f>ช่องคีย์!AB88</f>
        <v>0</v>
      </c>
      <c r="I95" s="246">
        <f>ช่องคีย์!AC88</f>
        <v>0</v>
      </c>
      <c r="J95" s="169"/>
      <c r="K95" s="374"/>
    </row>
    <row r="96" spans="1:11" ht="24.6">
      <c r="A96" s="169" t="s">
        <v>208</v>
      </c>
      <c r="B96" s="246">
        <f>ช่องคีย์!CS88</f>
        <v>0</v>
      </c>
      <c r="C96" s="246">
        <f>ช่องคีย์!CT88</f>
        <v>0</v>
      </c>
      <c r="D96" s="246">
        <f>ช่องคีย์!CU88</f>
        <v>0</v>
      </c>
      <c r="E96" s="246">
        <f>ช่องคีย์!CV88</f>
        <v>0</v>
      </c>
      <c r="F96" s="246">
        <f>ช่องคีย์!CW88</f>
        <v>0</v>
      </c>
      <c r="G96" s="246">
        <f>ช่องคีย์!CX88</f>
        <v>0</v>
      </c>
      <c r="H96" s="246">
        <f>ช่องคีย์!CY88</f>
        <v>0</v>
      </c>
      <c r="I96" s="246">
        <f>ช่องคีย์!CZ88</f>
        <v>0</v>
      </c>
      <c r="J96" s="246">
        <f>ช่องคีย์!DA88</f>
        <v>0</v>
      </c>
      <c r="K96" s="373">
        <f>+G96*H96</f>
        <v>0</v>
      </c>
    </row>
    <row r="97" spans="1:11" ht="24.6">
      <c r="A97" s="169" t="s">
        <v>27</v>
      </c>
      <c r="B97" s="246">
        <f>ช่องคีย์!AZ88</f>
        <v>20</v>
      </c>
      <c r="C97" s="246">
        <f>ช่องคีย์!BA88</f>
        <v>0</v>
      </c>
      <c r="D97" s="246">
        <f>ช่องคีย์!BB88</f>
        <v>0</v>
      </c>
      <c r="E97" s="246">
        <f>ช่องคีย์!BC88</f>
        <v>0</v>
      </c>
      <c r="F97" s="246">
        <f>ช่องคีย์!BD88</f>
        <v>0</v>
      </c>
      <c r="G97" s="246">
        <f>ช่องคีย์!BE88</f>
        <v>0</v>
      </c>
      <c r="H97" s="246">
        <f>ช่องคีย์!BF88</f>
        <v>3500</v>
      </c>
      <c r="I97" s="246">
        <f>ช่องคีย์!BG88</f>
        <v>20</v>
      </c>
      <c r="J97" s="246">
        <f>ช่องคีย์!BH88</f>
        <v>89</v>
      </c>
      <c r="K97" s="219">
        <f>+G97*H97</f>
        <v>0</v>
      </c>
    </row>
    <row r="98" spans="1:11" ht="24.6">
      <c r="A98" s="169" t="s">
        <v>28</v>
      </c>
      <c r="B98" s="246">
        <f>ช่องคีย์!BJ88</f>
        <v>670</v>
      </c>
      <c r="C98" s="246">
        <f>ช่องคีย์!BK88</f>
        <v>290</v>
      </c>
      <c r="D98" s="246">
        <f>ช่องคีย์!BL88</f>
        <v>80</v>
      </c>
      <c r="E98" s="246">
        <f>ช่องคีย์!BM88</f>
        <v>0</v>
      </c>
      <c r="F98" s="246">
        <f>ช่องคีย์!BN88</f>
        <v>0</v>
      </c>
      <c r="G98" s="246">
        <f>ช่องคีย์!BO88</f>
        <v>400</v>
      </c>
      <c r="H98" s="246">
        <f>ช่องคีย์!BP88</f>
        <v>12000</v>
      </c>
      <c r="I98" s="246">
        <f>ช่องคีย์!BV88</f>
        <v>640</v>
      </c>
      <c r="J98" s="246">
        <f>ช่องคีย์!BW88</f>
        <v>50</v>
      </c>
      <c r="K98" s="373">
        <f>+G98*H98</f>
        <v>4800000</v>
      </c>
    </row>
    <row r="99" spans="1:11" ht="24.6">
      <c r="A99" s="169" t="s">
        <v>259</v>
      </c>
      <c r="B99" s="246">
        <v>0</v>
      </c>
      <c r="C99" s="246">
        <f>ช่องคีย์!DD89</f>
        <v>0</v>
      </c>
      <c r="D99" s="246">
        <f>ช่องคีย์!DE89</f>
        <v>0</v>
      </c>
      <c r="E99" s="246">
        <f>ช่องคีย์!DF89</f>
        <v>0</v>
      </c>
      <c r="F99" s="246">
        <f>ช่องคีย์!DG89</f>
        <v>0</v>
      </c>
      <c r="G99" s="246">
        <f>ช่องคีย์!DH89</f>
        <v>0</v>
      </c>
      <c r="H99" s="246">
        <f>ช่องคีย์!DI89</f>
        <v>0</v>
      </c>
      <c r="I99" s="246">
        <v>0</v>
      </c>
      <c r="J99" s="246">
        <v>0</v>
      </c>
      <c r="K99" s="374"/>
    </row>
    <row r="100" spans="1:11" ht="24.6">
      <c r="A100" s="169" t="s">
        <v>279</v>
      </c>
      <c r="B100" s="246">
        <f>ช่องคีย์!FA88</f>
        <v>0</v>
      </c>
      <c r="C100" s="246">
        <f>ช่องคีย์!FB88</f>
        <v>0</v>
      </c>
      <c r="D100" s="246">
        <f>ช่องคีย์!FC88</f>
        <v>0</v>
      </c>
      <c r="E100" s="246">
        <f>ช่องคีย์!FD88</f>
        <v>0</v>
      </c>
      <c r="F100" s="246">
        <f>ช่องคีย์!FE88</f>
        <v>0</v>
      </c>
      <c r="G100" s="246">
        <f>ช่องคีย์!FF88</f>
        <v>0</v>
      </c>
      <c r="H100" s="246">
        <f>ช่องคีย์!FG88</f>
        <v>0</v>
      </c>
      <c r="I100" s="246">
        <f>ช่องคีย์!FH88</f>
        <v>0</v>
      </c>
      <c r="J100" s="246">
        <f>ช่องคีย์!FI88</f>
        <v>0</v>
      </c>
      <c r="K100" s="374"/>
    </row>
    <row r="101" spans="1:11" ht="24.6">
      <c r="A101" s="169" t="s">
        <v>280</v>
      </c>
      <c r="B101" s="246">
        <f>ช่องคีย์!FK88</f>
        <v>0</v>
      </c>
      <c r="C101" s="246">
        <f>ช่องคีย์!FL88</f>
        <v>0</v>
      </c>
      <c r="D101" s="246">
        <f>ช่องคีย์!FM88</f>
        <v>0</v>
      </c>
      <c r="E101" s="246">
        <f>ช่องคีย์!FN88</f>
        <v>0</v>
      </c>
      <c r="F101" s="246">
        <f>ช่องคีย์!FO88</f>
        <v>0</v>
      </c>
      <c r="G101" s="246">
        <f>ช่องคีย์!FP88</f>
        <v>0</v>
      </c>
      <c r="H101" s="246">
        <f>ช่องคีย์!FQ88</f>
        <v>0</v>
      </c>
      <c r="I101" s="246">
        <f>ช่องคีย์!FR88</f>
        <v>0</v>
      </c>
      <c r="J101" s="246">
        <f>ช่องคีย์!FS88</f>
        <v>0</v>
      </c>
      <c r="K101" s="219">
        <f>+G101*H101</f>
        <v>0</v>
      </c>
    </row>
    <row r="102" spans="1:11" ht="24.6">
      <c r="A102" s="169" t="s">
        <v>198</v>
      </c>
      <c r="B102" s="246">
        <f>ช่องคีย์!DM88</f>
        <v>0</v>
      </c>
      <c r="C102" s="246">
        <f>ช่องคีย์!DN88</f>
        <v>0</v>
      </c>
      <c r="D102" s="246">
        <f>ช่องคีย์!DO88</f>
        <v>0</v>
      </c>
      <c r="E102" s="246">
        <f>ช่องคีย์!DP88</f>
        <v>0</v>
      </c>
      <c r="F102" s="246">
        <f>ช่องคีย์!DQ88</f>
        <v>0</v>
      </c>
      <c r="G102" s="246">
        <f>ช่องคีย์!DR88</f>
        <v>0</v>
      </c>
      <c r="H102" s="246">
        <f>ช่องคีย์!DS88</f>
        <v>0</v>
      </c>
      <c r="I102" s="246">
        <f>ช่องคีย์!DT88</f>
        <v>0</v>
      </c>
      <c r="J102" s="246">
        <f>ช่องคีย์!DU88</f>
        <v>0</v>
      </c>
      <c r="K102" s="219"/>
    </row>
    <row r="103" spans="1:11" ht="24.6">
      <c r="A103" s="169" t="s">
        <v>30</v>
      </c>
      <c r="B103" s="246">
        <f>ช่องคีย์!DW88</f>
        <v>0</v>
      </c>
      <c r="C103" s="246">
        <f>ช่องคีย์!DX88</f>
        <v>0</v>
      </c>
      <c r="D103" s="246">
        <f>ช่องคีย์!DY88</f>
        <v>0</v>
      </c>
      <c r="E103" s="246">
        <f>ช่องคีย์!DZ88</f>
        <v>0</v>
      </c>
      <c r="F103" s="246">
        <f>ช่องคีย์!EA88</f>
        <v>0</v>
      </c>
      <c r="G103" s="246">
        <f>ช่องคีย์!EB88</f>
        <v>0</v>
      </c>
      <c r="H103" s="246">
        <f>ช่องคีย์!EC88</f>
        <v>0</v>
      </c>
      <c r="I103" s="246">
        <f>ช่องคีย์!ED88</f>
        <v>0</v>
      </c>
      <c r="J103" s="246">
        <f>ช่องคีย์!EE88</f>
        <v>0</v>
      </c>
      <c r="K103" s="219"/>
    </row>
    <row r="104" spans="1:11" ht="24.6">
      <c r="A104" s="169" t="s">
        <v>31</v>
      </c>
      <c r="B104" s="246">
        <f>ช่องคีย์!EG88</f>
        <v>0</v>
      </c>
      <c r="C104" s="246">
        <f>ช่องคีย์!EH88</f>
        <v>0</v>
      </c>
      <c r="D104" s="246">
        <f>ช่องคีย์!EI88</f>
        <v>0</v>
      </c>
      <c r="E104" s="246">
        <f>ช่องคีย์!EJ88</f>
        <v>0</v>
      </c>
      <c r="F104" s="246">
        <f>ช่องคีย์!EK88</f>
        <v>0</v>
      </c>
      <c r="G104" s="246">
        <f>ช่องคีย์!EL88</f>
        <v>0</v>
      </c>
      <c r="H104" s="246">
        <f>ช่องคีย์!EM88</f>
        <v>0</v>
      </c>
      <c r="I104" s="246">
        <f>ช่องคีย์!EN88</f>
        <v>0</v>
      </c>
      <c r="J104" s="246">
        <f>ช่องคีย์!EO88</f>
        <v>0</v>
      </c>
      <c r="K104" s="219"/>
    </row>
    <row r="105" spans="1:11" ht="24.6">
      <c r="A105" s="169" t="s">
        <v>123</v>
      </c>
      <c r="B105" s="246">
        <f>ช่องคีย์!GE88</f>
        <v>0</v>
      </c>
      <c r="C105" s="246">
        <f>ช่องคีย์!GF88</f>
        <v>0</v>
      </c>
      <c r="D105" s="246">
        <f>ช่องคีย์!GG88</f>
        <v>0</v>
      </c>
      <c r="E105" s="246">
        <f>ช่องคีย์!GH88</f>
        <v>0</v>
      </c>
      <c r="F105" s="246">
        <f>ช่องคีย์!GI88</f>
        <v>0</v>
      </c>
      <c r="G105" s="246">
        <f>ช่องคีย์!GJ88</f>
        <v>0</v>
      </c>
      <c r="H105" s="246">
        <f>ช่องคีย์!GK88</f>
        <v>0</v>
      </c>
      <c r="I105" s="246">
        <f>ช่องคีย์!GL88</f>
        <v>0</v>
      </c>
      <c r="J105" s="246">
        <f>ช่องคีย์!GM88</f>
        <v>0</v>
      </c>
      <c r="K105" s="219"/>
    </row>
    <row r="106" spans="1:11" ht="24.6">
      <c r="A106" s="169" t="s">
        <v>327</v>
      </c>
      <c r="B106" s="414">
        <f>ช่องคีย์!CI88</f>
        <v>0</v>
      </c>
      <c r="C106" s="246">
        <f>ช่องคีย์!CJ88</f>
        <v>0</v>
      </c>
      <c r="D106" s="246">
        <f>ช่องคีย์!CK88</f>
        <v>0</v>
      </c>
      <c r="E106" s="246">
        <f>ช่องคีย์!CL88</f>
        <v>0</v>
      </c>
      <c r="F106" s="246">
        <f>ช่องคีย์!CM88</f>
        <v>0</v>
      </c>
      <c r="G106" s="246">
        <f>ช่องคีย์!CN88</f>
        <v>0</v>
      </c>
      <c r="H106" s="246">
        <f>ช่องคีย์!CO88</f>
        <v>0</v>
      </c>
      <c r="I106" s="414">
        <f>ช่องคีย์!CP88</f>
        <v>0</v>
      </c>
      <c r="J106" s="246">
        <f>ช่องคีย์!CQ88</f>
        <v>0</v>
      </c>
      <c r="K106" s="219"/>
    </row>
    <row r="107" spans="1:11" ht="24.6">
      <c r="A107" s="241" t="s">
        <v>32</v>
      </c>
      <c r="B107" s="246">
        <f t="shared" ref="B107:G107" si="4">SUM(B87:B101)</f>
        <v>887</v>
      </c>
      <c r="C107" s="246">
        <f t="shared" si="4"/>
        <v>488</v>
      </c>
      <c r="D107" s="246">
        <f t="shared" si="4"/>
        <v>80</v>
      </c>
      <c r="E107" s="246">
        <f t="shared" si="4"/>
        <v>0</v>
      </c>
      <c r="F107" s="246">
        <f t="shared" si="4"/>
        <v>0</v>
      </c>
      <c r="G107" s="246">
        <f t="shared" si="4"/>
        <v>520</v>
      </c>
      <c r="H107" s="246"/>
      <c r="I107" s="246">
        <f>SUM(I87:I101)</f>
        <v>935</v>
      </c>
      <c r="J107" s="169">
        <f>SUM(J87:J101)</f>
        <v>231</v>
      </c>
      <c r="K107" s="374"/>
    </row>
    <row r="108" spans="1:11" ht="24.6">
      <c r="A108" s="222"/>
      <c r="B108" s="222"/>
      <c r="C108" s="222"/>
      <c r="D108" s="222"/>
      <c r="E108" s="222"/>
      <c r="F108" s="222"/>
      <c r="G108" s="222"/>
      <c r="H108" s="222"/>
      <c r="I108" s="222"/>
      <c r="J108" s="242"/>
    </row>
    <row r="109" spans="1:11" ht="24.6">
      <c r="A109" s="1267" t="s">
        <v>370</v>
      </c>
      <c r="B109" s="1267"/>
      <c r="C109" s="1267"/>
      <c r="D109" s="1267"/>
      <c r="E109" s="1267"/>
      <c r="F109" s="1267"/>
      <c r="G109" s="1267"/>
      <c r="H109" s="1267"/>
      <c r="I109" s="1267"/>
    </row>
    <row r="110" spans="1:11" ht="24.6">
      <c r="A110" s="1267" t="s">
        <v>373</v>
      </c>
      <c r="B110" s="1267"/>
      <c r="C110" s="1267"/>
      <c r="D110" s="1267"/>
      <c r="E110" s="1267"/>
      <c r="F110" s="1267"/>
      <c r="G110" s="1267"/>
      <c r="H110" s="1267"/>
      <c r="I110" s="1267"/>
    </row>
    <row r="111" spans="1:11" ht="24.6">
      <c r="A111" s="1268" t="s">
        <v>122</v>
      </c>
      <c r="B111" s="1268"/>
      <c r="C111" s="1268"/>
      <c r="D111" s="1268"/>
      <c r="E111" s="1268"/>
      <c r="F111" s="1268"/>
      <c r="G111" s="1268"/>
      <c r="H111" s="1268"/>
      <c r="I111" s="1268"/>
    </row>
    <row r="112" spans="1:11" ht="24.6">
      <c r="A112" s="243" t="s">
        <v>1</v>
      </c>
      <c r="B112" s="243" t="s">
        <v>2</v>
      </c>
      <c r="C112" s="1269" t="s">
        <v>3</v>
      </c>
      <c r="D112" s="1270"/>
      <c r="E112" s="1270"/>
      <c r="F112" s="1270"/>
      <c r="G112" s="1270"/>
      <c r="H112" s="1271"/>
      <c r="I112" s="238"/>
      <c r="J112" s="239"/>
      <c r="K112" s="239"/>
    </row>
    <row r="113" spans="1:11" ht="24.6">
      <c r="A113" s="244"/>
      <c r="B113" s="166" t="s">
        <v>4</v>
      </c>
      <c r="C113" s="166" t="s">
        <v>5</v>
      </c>
      <c r="D113" s="166" t="s">
        <v>6</v>
      </c>
      <c r="E113" s="166" t="s">
        <v>7</v>
      </c>
      <c r="F113" s="166" t="s">
        <v>8</v>
      </c>
      <c r="G113" s="166" t="s">
        <v>9</v>
      </c>
      <c r="H113" s="166" t="s">
        <v>10</v>
      </c>
      <c r="I113" s="166" t="s">
        <v>11</v>
      </c>
      <c r="J113" s="244" t="s">
        <v>202</v>
      </c>
      <c r="K113" s="166" t="s">
        <v>204</v>
      </c>
    </row>
    <row r="114" spans="1:11" ht="24.6">
      <c r="A114" s="244"/>
      <c r="B114" s="166" t="s">
        <v>12</v>
      </c>
      <c r="C114" s="166" t="s">
        <v>13</v>
      </c>
      <c r="D114" s="166" t="s">
        <v>14</v>
      </c>
      <c r="E114" s="166" t="s">
        <v>15</v>
      </c>
      <c r="F114" s="166" t="s">
        <v>16</v>
      </c>
      <c r="G114" s="166" t="s">
        <v>17</v>
      </c>
      <c r="H114" s="166" t="s">
        <v>18</v>
      </c>
      <c r="I114" s="166" t="s">
        <v>19</v>
      </c>
      <c r="J114" s="166" t="s">
        <v>203</v>
      </c>
      <c r="K114" s="165"/>
    </row>
    <row r="115" spans="1:11" ht="24.6">
      <c r="A115" s="245"/>
      <c r="B115" s="245"/>
      <c r="C115" s="168" t="s">
        <v>12</v>
      </c>
      <c r="D115" s="168" t="s">
        <v>12</v>
      </c>
      <c r="E115" s="168" t="s">
        <v>12</v>
      </c>
      <c r="F115" s="168" t="s">
        <v>12</v>
      </c>
      <c r="G115" s="168" t="s">
        <v>12</v>
      </c>
      <c r="H115" s="168" t="s">
        <v>20</v>
      </c>
      <c r="I115" s="245"/>
      <c r="J115" s="167"/>
      <c r="K115" s="167"/>
    </row>
    <row r="116" spans="1:11" ht="24.6">
      <c r="A116" s="169" t="s">
        <v>21</v>
      </c>
      <c r="B116" s="246">
        <f>ช่องคีย์!B89</f>
        <v>0</v>
      </c>
      <c r="C116" s="246">
        <f>ช่องคีย์!C89</f>
        <v>0</v>
      </c>
      <c r="D116" s="246">
        <f>ช่องคีย์!D89</f>
        <v>0</v>
      </c>
      <c r="E116" s="246">
        <f>ช่องคีย์!E89</f>
        <v>0</v>
      </c>
      <c r="F116" s="246">
        <f>ช่องคีย์!F89</f>
        <v>0</v>
      </c>
      <c r="G116" s="246">
        <f>ช่องคีย์!G89</f>
        <v>0</v>
      </c>
      <c r="H116" s="246">
        <f>ช่องคีย์!H89</f>
        <v>610</v>
      </c>
      <c r="I116" s="246">
        <f>ช่องคีย์!I89</f>
        <v>0</v>
      </c>
      <c r="J116" s="246">
        <f>ช่องคีย์!J89</f>
        <v>58</v>
      </c>
      <c r="K116" s="373">
        <f>+G116*H116</f>
        <v>0</v>
      </c>
    </row>
    <row r="117" spans="1:11" ht="24.6">
      <c r="A117" s="169" t="s">
        <v>261</v>
      </c>
      <c r="B117" s="246"/>
      <c r="C117" s="246"/>
      <c r="D117" s="246"/>
      <c r="E117" s="246"/>
      <c r="F117" s="246"/>
      <c r="G117" s="246"/>
      <c r="H117" s="246"/>
      <c r="I117" s="246"/>
      <c r="J117" s="246"/>
      <c r="K117" s="373"/>
    </row>
    <row r="118" spans="1:11" ht="24.6">
      <c r="A118" s="169" t="s">
        <v>262</v>
      </c>
      <c r="B118" s="246"/>
      <c r="C118" s="246"/>
      <c r="D118" s="246"/>
      <c r="E118" s="246"/>
      <c r="F118" s="246"/>
      <c r="G118" s="246"/>
      <c r="H118" s="246"/>
      <c r="I118" s="246"/>
      <c r="J118" s="246"/>
      <c r="K118" s="373"/>
    </row>
    <row r="119" spans="1:11" ht="24.6">
      <c r="A119" s="169" t="s">
        <v>22</v>
      </c>
      <c r="B119" s="246">
        <f>ช่องคีย์!L89</f>
        <v>298</v>
      </c>
      <c r="C119" s="246">
        <f>ช่องคีย์!M89</f>
        <v>50</v>
      </c>
      <c r="D119" s="246">
        <f>ช่องคีย์!N89</f>
        <v>0</v>
      </c>
      <c r="E119" s="246">
        <f>ช่องคีย์!O89</f>
        <v>0</v>
      </c>
      <c r="F119" s="246">
        <f>ช่องคีย์!P89</f>
        <v>0</v>
      </c>
      <c r="G119" s="246">
        <f>ช่องคีย์!Q89</f>
        <v>0</v>
      </c>
      <c r="H119" s="246">
        <f>ช่องคีย์!R89</f>
        <v>0</v>
      </c>
      <c r="I119" s="246">
        <f>ช่องคีย์!S89</f>
        <v>348</v>
      </c>
      <c r="J119" s="246">
        <f>ช่องคีย์!T89</f>
        <v>47</v>
      </c>
      <c r="K119" s="373">
        <f t="shared" ref="K119:K133" si="5">+G119*H119</f>
        <v>0</v>
      </c>
    </row>
    <row r="120" spans="1:11" ht="24.6">
      <c r="A120" s="169" t="s">
        <v>263</v>
      </c>
      <c r="B120" s="246"/>
      <c r="C120" s="246"/>
      <c r="D120" s="246"/>
      <c r="E120" s="246"/>
      <c r="F120" s="246"/>
      <c r="G120" s="246"/>
      <c r="H120" s="246"/>
      <c r="I120" s="246"/>
      <c r="J120" s="246"/>
      <c r="K120" s="373"/>
    </row>
    <row r="121" spans="1:11" ht="24.6">
      <c r="A121" s="169" t="s">
        <v>216</v>
      </c>
      <c r="B121" s="246">
        <f>ช่องคีย์!AF89</f>
        <v>0</v>
      </c>
      <c r="C121" s="246">
        <f>ช่องคีย์!AG89</f>
        <v>0</v>
      </c>
      <c r="D121" s="246">
        <f>ช่องคีย์!AH89</f>
        <v>0</v>
      </c>
      <c r="E121" s="246">
        <f>ช่องคีย์!AI89</f>
        <v>0</v>
      </c>
      <c r="F121" s="246">
        <f>ช่องคีย์!AJ89</f>
        <v>0</v>
      </c>
      <c r="G121" s="246">
        <f>ช่องคีย์!AK89</f>
        <v>0</v>
      </c>
      <c r="H121" s="246">
        <f>ช่องคีย์!AL89</f>
        <v>680</v>
      </c>
      <c r="I121" s="246">
        <f>ช่องคีย์!AM89</f>
        <v>0</v>
      </c>
      <c r="J121" s="246">
        <f>ช่องคีย์!AN89</f>
        <v>0</v>
      </c>
      <c r="K121" s="373">
        <f t="shared" si="5"/>
        <v>0</v>
      </c>
    </row>
    <row r="122" spans="1:11" ht="24.6">
      <c r="A122" s="169" t="s">
        <v>217</v>
      </c>
      <c r="B122" s="246">
        <f>ช่องคีย์!EQ89</f>
        <v>120</v>
      </c>
      <c r="C122" s="246">
        <f>ช่องคีย์!ER89</f>
        <v>0</v>
      </c>
      <c r="D122" s="246">
        <f>ช่องคีย์!ES89</f>
        <v>0</v>
      </c>
      <c r="E122" s="246">
        <f>ช่องคีย์!ET89</f>
        <v>0</v>
      </c>
      <c r="F122" s="246">
        <f>ช่องคีย์!EU89</f>
        <v>0</v>
      </c>
      <c r="G122" s="246">
        <f>ช่องคีย์!EV89</f>
        <v>0</v>
      </c>
      <c r="H122" s="246">
        <f>ช่องคีย์!EW89</f>
        <v>700</v>
      </c>
      <c r="I122" s="246">
        <f>ช่องคีย์!EX89</f>
        <v>120</v>
      </c>
      <c r="J122" s="246">
        <f>ช่องคีย์!EY89</f>
        <v>20</v>
      </c>
      <c r="K122" s="373"/>
    </row>
    <row r="123" spans="1:11" ht="24.6">
      <c r="A123" s="169" t="s">
        <v>120</v>
      </c>
      <c r="B123" s="246"/>
      <c r="C123" s="246"/>
      <c r="D123" s="246"/>
      <c r="E123" s="246"/>
      <c r="F123" s="246"/>
      <c r="G123" s="246"/>
      <c r="H123" s="246"/>
      <c r="I123" s="246"/>
      <c r="J123" s="246"/>
      <c r="K123" s="373">
        <f t="shared" si="5"/>
        <v>0</v>
      </c>
    </row>
    <row r="124" spans="1:11" ht="24.6">
      <c r="A124" s="169" t="s">
        <v>188</v>
      </c>
      <c r="B124" s="246">
        <f>ช่องคีย์!AP89</f>
        <v>0</v>
      </c>
      <c r="C124" s="246">
        <f>ช่องคีย์!AQ89</f>
        <v>0</v>
      </c>
      <c r="D124" s="246">
        <f>ช่องคีย์!AR89</f>
        <v>0</v>
      </c>
      <c r="E124" s="246">
        <f>ช่องคีย์!AS89</f>
        <v>0</v>
      </c>
      <c r="F124" s="246">
        <f>ช่องคีย์!AT89</f>
        <v>0</v>
      </c>
      <c r="G124" s="246">
        <f>ช่องคีย์!AU89</f>
        <v>0</v>
      </c>
      <c r="H124" s="246">
        <f>ช่องคีย์!AV89</f>
        <v>0</v>
      </c>
      <c r="I124" s="246">
        <f>ช่องคีย์!AW89</f>
        <v>0</v>
      </c>
      <c r="J124" s="246">
        <f>ช่องคีย์!AX89</f>
        <v>0</v>
      </c>
      <c r="K124" s="373">
        <f t="shared" si="5"/>
        <v>0</v>
      </c>
    </row>
    <row r="125" spans="1:11" ht="24.6">
      <c r="A125" s="169" t="s">
        <v>219</v>
      </c>
      <c r="B125" s="246">
        <f>ช่องคีย์!V89</f>
        <v>50</v>
      </c>
      <c r="C125" s="246">
        <f>ช่องคีย์!W89</f>
        <v>0</v>
      </c>
      <c r="D125" s="246">
        <f>ช่องคีย์!X89</f>
        <v>0</v>
      </c>
      <c r="E125" s="246">
        <f>ช่องคีย์!Y89</f>
        <v>0</v>
      </c>
      <c r="F125" s="246">
        <f>ช่องคีย์!Z89</f>
        <v>0</v>
      </c>
      <c r="G125" s="246">
        <f>ช่องคีย์!AA89</f>
        <v>0</v>
      </c>
      <c r="H125" s="246">
        <f>ช่องคีย์!AB89</f>
        <v>0</v>
      </c>
      <c r="I125" s="246">
        <f>ช่องคีย์!AC89</f>
        <v>50</v>
      </c>
      <c r="J125" s="246">
        <f>ช่องคีย์!AD89</f>
        <v>6</v>
      </c>
      <c r="K125" s="373">
        <f t="shared" si="5"/>
        <v>0</v>
      </c>
    </row>
    <row r="126" spans="1:11" ht="24.6">
      <c r="A126" s="169" t="s">
        <v>208</v>
      </c>
      <c r="B126" s="246">
        <f>ช่องคีย์!CS89</f>
        <v>0</v>
      </c>
      <c r="C126" s="246">
        <f>ช่องคีย์!CT89</f>
        <v>0</v>
      </c>
      <c r="D126" s="246">
        <f>ช่องคีย์!CU89</f>
        <v>0</v>
      </c>
      <c r="E126" s="246">
        <f>ช่องคีย์!CV89</f>
        <v>0</v>
      </c>
      <c r="F126" s="246">
        <f>ช่องคีย์!CW89</f>
        <v>0</v>
      </c>
      <c r="G126" s="246">
        <f>ช่องคีย์!CX89</f>
        <v>0</v>
      </c>
      <c r="H126" s="246">
        <f>ช่องคีย์!CY89</f>
        <v>170</v>
      </c>
      <c r="I126" s="246">
        <f>ช่องคีย์!CZ89</f>
        <v>0</v>
      </c>
      <c r="J126" s="246">
        <f>ช่องคีย์!DA89</f>
        <v>0</v>
      </c>
      <c r="K126" s="373">
        <f>+G126*H126</f>
        <v>0</v>
      </c>
    </row>
    <row r="127" spans="1:11" ht="24.6">
      <c r="A127" s="169" t="s">
        <v>27</v>
      </c>
      <c r="B127" s="246">
        <f>ช่องคีย์!AZ89</f>
        <v>29</v>
      </c>
      <c r="C127" s="246">
        <f>ช่องคีย์!BA89</f>
        <v>0</v>
      </c>
      <c r="D127" s="246">
        <f>ช่องคีย์!BB89</f>
        <v>0</v>
      </c>
      <c r="E127" s="246">
        <f>ช่องคีย์!BC89</f>
        <v>0</v>
      </c>
      <c r="F127" s="246">
        <f>ช่องคีย์!BD89</f>
        <v>0</v>
      </c>
      <c r="G127" s="246">
        <f>ช่องคีย์!BE89</f>
        <v>0</v>
      </c>
      <c r="H127" s="246">
        <f>ช่องคีย์!BF89</f>
        <v>3500</v>
      </c>
      <c r="I127" s="246">
        <f>ช่องคีย์!BG89</f>
        <v>29</v>
      </c>
      <c r="J127" s="246">
        <f>ช่องคีย์!BH89</f>
        <v>33</v>
      </c>
      <c r="K127" s="373">
        <f t="shared" si="5"/>
        <v>0</v>
      </c>
    </row>
    <row r="128" spans="1:11" ht="24.6">
      <c r="A128" s="169" t="s">
        <v>28</v>
      </c>
      <c r="B128" s="246">
        <f>ช่องคีย์!BJ89</f>
        <v>906</v>
      </c>
      <c r="C128" s="246">
        <f>ช่องคีย์!BK89</f>
        <v>300</v>
      </c>
      <c r="D128" s="246">
        <f>ช่องคีย์!BL89</f>
        <v>100</v>
      </c>
      <c r="E128" s="246">
        <f>ช่องคีย์!BM89</f>
        <v>0</v>
      </c>
      <c r="F128" s="246">
        <f>ช่องคีย์!BN89</f>
        <v>0</v>
      </c>
      <c r="G128" s="246">
        <f>ช่องคีย์!BO89</f>
        <v>420</v>
      </c>
      <c r="H128" s="246">
        <f>ช่องคีย์!BP89</f>
        <v>12000</v>
      </c>
      <c r="I128" s="246">
        <f>ช่องคีย์!BV89</f>
        <v>886</v>
      </c>
      <c r="J128" s="246">
        <f>ช่องคีย์!BW89</f>
        <v>44</v>
      </c>
      <c r="K128" s="373">
        <f t="shared" si="5"/>
        <v>5040000</v>
      </c>
    </row>
    <row r="129" spans="1:11" ht="24.6">
      <c r="A129" s="169" t="s">
        <v>239</v>
      </c>
      <c r="B129" s="246">
        <f>ช่องคีย์!BY89</f>
        <v>0</v>
      </c>
      <c r="C129" s="246">
        <f>ช่องคีย์!BZ89</f>
        <v>0</v>
      </c>
      <c r="D129" s="246">
        <f>ช่องคีย์!CA89</f>
        <v>0</v>
      </c>
      <c r="E129" s="246">
        <f>ช่องคีย์!CB89</f>
        <v>0</v>
      </c>
      <c r="F129" s="246">
        <f>ช่องคีย์!CC89</f>
        <v>0</v>
      </c>
      <c r="G129" s="246">
        <f>ช่องคีย์!CD89</f>
        <v>0</v>
      </c>
      <c r="H129" s="246">
        <f>ช่องคีย์!CE89</f>
        <v>225</v>
      </c>
      <c r="I129" s="246">
        <f>ช่องคีย์!CF89</f>
        <v>0</v>
      </c>
      <c r="J129" s="246">
        <f>ช่องคีย์!CG89</f>
        <v>0</v>
      </c>
      <c r="K129" s="373">
        <f t="shared" si="5"/>
        <v>0</v>
      </c>
    </row>
    <row r="130" spans="1:11" ht="24.6">
      <c r="A130" s="169" t="s">
        <v>245</v>
      </c>
      <c r="B130" s="246">
        <f>ช่องคีย์!DC89</f>
        <v>55</v>
      </c>
      <c r="C130" s="246">
        <f>ช่องคีย์!DD89</f>
        <v>0</v>
      </c>
      <c r="D130" s="246">
        <f>ช่องคีย์!DE89</f>
        <v>0</v>
      </c>
      <c r="E130" s="246">
        <f>ช่องคีย์!DF89</f>
        <v>0</v>
      </c>
      <c r="F130" s="246">
        <f>ช่องคีย์!DG89</f>
        <v>0</v>
      </c>
      <c r="G130" s="246">
        <f>ช่องคีย์!DH89</f>
        <v>0</v>
      </c>
      <c r="H130" s="246">
        <f>ช่องคีย์!DI89</f>
        <v>0</v>
      </c>
      <c r="I130" s="246">
        <f>ช่องคีย์!DJ89</f>
        <v>55</v>
      </c>
      <c r="J130" s="246">
        <f>ช่องคีย์!DK89</f>
        <v>10</v>
      </c>
      <c r="K130" s="373">
        <f>+G130*H130</f>
        <v>0</v>
      </c>
    </row>
    <row r="131" spans="1:11" ht="24.6">
      <c r="A131" s="169" t="s">
        <v>30</v>
      </c>
      <c r="B131" s="246"/>
      <c r="C131" s="246"/>
      <c r="D131" s="246"/>
      <c r="E131" s="246"/>
      <c r="F131" s="246"/>
      <c r="G131" s="246"/>
      <c r="H131" s="246"/>
      <c r="I131" s="246"/>
      <c r="J131" s="169"/>
      <c r="K131" s="373">
        <f t="shared" si="5"/>
        <v>0</v>
      </c>
    </row>
    <row r="132" spans="1:11" ht="24.6">
      <c r="A132" s="169" t="s">
        <v>280</v>
      </c>
      <c r="B132" s="246">
        <f>ช่องคีย์!FK89</f>
        <v>0</v>
      </c>
      <c r="C132" s="246">
        <f>ช่องคีย์!FL89</f>
        <v>0</v>
      </c>
      <c r="D132" s="246">
        <f>ช่องคีย์!FM89</f>
        <v>0</v>
      </c>
      <c r="E132" s="246">
        <f>ช่องคีย์!FN89</f>
        <v>0</v>
      </c>
      <c r="F132" s="246">
        <f>ช่องคีย์!FO89</f>
        <v>0</v>
      </c>
      <c r="G132" s="246">
        <f>ช่องคีย์!FP89</f>
        <v>0</v>
      </c>
      <c r="H132" s="246">
        <f>ช่องคีย์!FQ89</f>
        <v>0</v>
      </c>
      <c r="I132" s="246">
        <f>ช่องคีย์!FR89</f>
        <v>0</v>
      </c>
      <c r="J132" s="246">
        <f>ช่องคีย์!FS89</f>
        <v>0</v>
      </c>
      <c r="K132" s="373"/>
    </row>
    <row r="133" spans="1:11" ht="24.6">
      <c r="A133" s="169" t="s">
        <v>279</v>
      </c>
      <c r="B133" s="246">
        <f>ช่องคีย์!FA89</f>
        <v>0</v>
      </c>
      <c r="C133" s="246">
        <f>ช่องคีย์!FB89</f>
        <v>0</v>
      </c>
      <c r="D133" s="246">
        <f>ช่องคีย์!FC89</f>
        <v>0</v>
      </c>
      <c r="E133" s="246">
        <f>ช่องคีย์!FD89</f>
        <v>0</v>
      </c>
      <c r="F133" s="246">
        <f>ช่องคีย์!FE89</f>
        <v>0</v>
      </c>
      <c r="G133" s="246">
        <f>ช่องคีย์!FF89</f>
        <v>0</v>
      </c>
      <c r="H133" s="246">
        <f>ช่องคีย์!FG89</f>
        <v>0</v>
      </c>
      <c r="I133" s="246">
        <f>ช่องคีย์!FH89</f>
        <v>0</v>
      </c>
      <c r="J133" s="246">
        <f>ช่องคีย์!FI89</f>
        <v>0</v>
      </c>
      <c r="K133" s="373">
        <f t="shared" si="5"/>
        <v>0</v>
      </c>
    </row>
    <row r="134" spans="1:11" ht="24.6">
      <c r="A134" s="169" t="s">
        <v>327</v>
      </c>
      <c r="B134" s="414">
        <f>ช่องคีย์!CI89</f>
        <v>0</v>
      </c>
      <c r="C134" s="246">
        <f>ช่องคีย์!CJ89</f>
        <v>0</v>
      </c>
      <c r="D134" s="246">
        <f>ช่องคีย์!CK89</f>
        <v>0</v>
      </c>
      <c r="E134" s="246">
        <f>ช่องคีย์!CL89</f>
        <v>0</v>
      </c>
      <c r="F134" s="246">
        <f>ช่องคีย์!CM89</f>
        <v>0</v>
      </c>
      <c r="G134" s="246">
        <f>ช่องคีย์!CN89</f>
        <v>0</v>
      </c>
      <c r="H134" s="246">
        <f>ช่องคีย์!CO89</f>
        <v>0</v>
      </c>
      <c r="I134" s="414">
        <f>ช่องคีย์!CP89</f>
        <v>0</v>
      </c>
      <c r="J134" s="246">
        <f>ช่องคีย์!CQ89</f>
        <v>0</v>
      </c>
      <c r="K134" s="373"/>
    </row>
    <row r="135" spans="1:11" ht="24.6">
      <c r="A135" s="241" t="s">
        <v>32</v>
      </c>
      <c r="B135" s="246">
        <f t="shared" ref="B135:G135" si="6">SUM(B116:B133)</f>
        <v>1458</v>
      </c>
      <c r="C135" s="246">
        <f t="shared" si="6"/>
        <v>350</v>
      </c>
      <c r="D135" s="246">
        <f t="shared" si="6"/>
        <v>100</v>
      </c>
      <c r="E135" s="246">
        <f t="shared" si="6"/>
        <v>0</v>
      </c>
      <c r="F135" s="246">
        <f t="shared" si="6"/>
        <v>0</v>
      </c>
      <c r="G135" s="246">
        <f t="shared" si="6"/>
        <v>420</v>
      </c>
      <c r="H135" s="246"/>
      <c r="I135" s="246">
        <f>SUM(I116:I133)</f>
        <v>1488</v>
      </c>
      <c r="J135" s="169">
        <f>SUM(J116:J133)</f>
        <v>218</v>
      </c>
      <c r="K135" s="374"/>
    </row>
    <row r="136" spans="1:11" ht="24.6">
      <c r="A136" s="236"/>
      <c r="B136" s="250"/>
      <c r="C136" s="250"/>
      <c r="D136" s="250"/>
      <c r="E136" s="250"/>
      <c r="F136" s="250"/>
      <c r="G136" s="250"/>
      <c r="H136" s="250"/>
      <c r="I136" s="250"/>
      <c r="J136" s="222"/>
      <c r="K136" s="375"/>
    </row>
    <row r="137" spans="1:11" ht="24.6">
      <c r="A137" s="236"/>
      <c r="B137" s="250"/>
      <c r="C137" s="250"/>
      <c r="D137" s="250"/>
      <c r="E137" s="250"/>
      <c r="F137" s="250"/>
      <c r="G137" s="250"/>
      <c r="H137" s="250"/>
      <c r="I137" s="250"/>
      <c r="J137" s="222"/>
      <c r="K137" s="375"/>
    </row>
    <row r="138" spans="1:11" ht="24.6">
      <c r="A138" s="1267" t="s">
        <v>370</v>
      </c>
      <c r="B138" s="1267"/>
      <c r="C138" s="1267"/>
      <c r="D138" s="1267"/>
      <c r="E138" s="1267"/>
      <c r="F138" s="1267"/>
      <c r="G138" s="1267"/>
      <c r="H138" s="1267"/>
      <c r="I138" s="1267"/>
    </row>
    <row r="139" spans="1:11" ht="24.6">
      <c r="A139" s="1267" t="s">
        <v>373</v>
      </c>
      <c r="B139" s="1267"/>
      <c r="C139" s="1267"/>
      <c r="D139" s="1267"/>
      <c r="E139" s="1267"/>
      <c r="F139" s="1267"/>
      <c r="G139" s="1267"/>
      <c r="H139" s="1267"/>
      <c r="I139" s="1267"/>
    </row>
    <row r="140" spans="1:11" ht="24.6">
      <c r="A140" s="1268" t="s">
        <v>124</v>
      </c>
      <c r="B140" s="1268"/>
      <c r="C140" s="1268"/>
      <c r="D140" s="1268"/>
      <c r="E140" s="1268"/>
      <c r="F140" s="1268"/>
      <c r="G140" s="1268"/>
      <c r="H140" s="1268"/>
      <c r="I140" s="1268"/>
    </row>
    <row r="141" spans="1:11" ht="24.6">
      <c r="A141" s="243" t="s">
        <v>1</v>
      </c>
      <c r="B141" s="243" t="s">
        <v>2</v>
      </c>
      <c r="C141" s="1269" t="s">
        <v>3</v>
      </c>
      <c r="D141" s="1270"/>
      <c r="E141" s="1270"/>
      <c r="F141" s="1270"/>
      <c r="G141" s="1270"/>
      <c r="H141" s="1271"/>
      <c r="I141" s="238"/>
      <c r="J141" s="239"/>
      <c r="K141" s="239"/>
    </row>
    <row r="142" spans="1:11" ht="24.6">
      <c r="A142" s="244"/>
      <c r="B142" s="166" t="s">
        <v>4</v>
      </c>
      <c r="C142" s="166" t="s">
        <v>5</v>
      </c>
      <c r="D142" s="166" t="s">
        <v>6</v>
      </c>
      <c r="E142" s="166" t="s">
        <v>7</v>
      </c>
      <c r="F142" s="166" t="s">
        <v>8</v>
      </c>
      <c r="G142" s="166" t="s">
        <v>9</v>
      </c>
      <c r="H142" s="166" t="s">
        <v>10</v>
      </c>
      <c r="I142" s="166" t="s">
        <v>11</v>
      </c>
      <c r="J142" s="244" t="s">
        <v>202</v>
      </c>
      <c r="K142" s="166" t="s">
        <v>204</v>
      </c>
    </row>
    <row r="143" spans="1:11" ht="24.6">
      <c r="A143" s="244"/>
      <c r="B143" s="166" t="s">
        <v>12</v>
      </c>
      <c r="C143" s="166" t="s">
        <v>13</v>
      </c>
      <c r="D143" s="166" t="s">
        <v>14</v>
      </c>
      <c r="E143" s="166" t="s">
        <v>15</v>
      </c>
      <c r="F143" s="166" t="s">
        <v>16</v>
      </c>
      <c r="G143" s="166" t="s">
        <v>17</v>
      </c>
      <c r="H143" s="166" t="s">
        <v>18</v>
      </c>
      <c r="I143" s="166" t="s">
        <v>19</v>
      </c>
      <c r="J143" s="166" t="s">
        <v>203</v>
      </c>
      <c r="K143" s="165"/>
    </row>
    <row r="144" spans="1:11" ht="24.6">
      <c r="A144" s="245"/>
      <c r="B144" s="245"/>
      <c r="C144" s="168" t="s">
        <v>12</v>
      </c>
      <c r="D144" s="168" t="s">
        <v>12</v>
      </c>
      <c r="E144" s="168" t="s">
        <v>12</v>
      </c>
      <c r="F144" s="168" t="s">
        <v>12</v>
      </c>
      <c r="G144" s="168" t="s">
        <v>12</v>
      </c>
      <c r="H144" s="168" t="s">
        <v>20</v>
      </c>
      <c r="I144" s="245"/>
      <c r="J144" s="167"/>
      <c r="K144" s="167"/>
    </row>
    <row r="145" spans="1:11" ht="24.6">
      <c r="A145" s="169" t="s">
        <v>21</v>
      </c>
      <c r="B145" s="246">
        <f>ช่องคีย์!B90</f>
        <v>0</v>
      </c>
      <c r="C145" s="246">
        <f>ช่องคีย์!C90</f>
        <v>0</v>
      </c>
      <c r="D145" s="246">
        <f>ช่องคีย์!D90</f>
        <v>0</v>
      </c>
      <c r="E145" s="246">
        <f>ช่องคีย์!E90</f>
        <v>0</v>
      </c>
      <c r="F145" s="246">
        <f>ช่องคีย์!F90</f>
        <v>0</v>
      </c>
      <c r="G145" s="246">
        <f>ช่องคีย์!G90</f>
        <v>0</v>
      </c>
      <c r="H145" s="246">
        <f>ช่องคีย์!H90</f>
        <v>610</v>
      </c>
      <c r="I145" s="246">
        <f>ช่องคีย์!I90</f>
        <v>0</v>
      </c>
      <c r="J145" s="246">
        <f>ช่องคีย์!J90</f>
        <v>49</v>
      </c>
      <c r="K145" s="373">
        <f>+G145*H145</f>
        <v>0</v>
      </c>
    </row>
    <row r="146" spans="1:11" ht="24.6">
      <c r="A146" s="169" t="s">
        <v>261</v>
      </c>
      <c r="B146" s="246"/>
      <c r="C146" s="246"/>
      <c r="D146" s="246"/>
      <c r="E146" s="246"/>
      <c r="F146" s="246"/>
      <c r="G146" s="246"/>
      <c r="H146" s="246"/>
      <c r="I146" s="246"/>
      <c r="J146" s="246"/>
      <c r="K146" s="373"/>
    </row>
    <row r="147" spans="1:11" ht="24.6">
      <c r="A147" s="169" t="s">
        <v>264</v>
      </c>
      <c r="B147" s="246"/>
      <c r="C147" s="246"/>
      <c r="D147" s="246"/>
      <c r="E147" s="246"/>
      <c r="F147" s="246"/>
      <c r="G147" s="246"/>
      <c r="H147" s="246"/>
      <c r="I147" s="246"/>
      <c r="J147" s="246"/>
      <c r="K147" s="373"/>
    </row>
    <row r="148" spans="1:11" ht="24.6">
      <c r="A148" s="169" t="s">
        <v>22</v>
      </c>
      <c r="B148" s="246">
        <f>ช่องคีย์!L90</f>
        <v>264</v>
      </c>
      <c r="C148" s="246">
        <f>ช่องคีย์!M90</f>
        <v>0</v>
      </c>
      <c r="D148" s="246">
        <f>ช่องคีย์!N90</f>
        <v>0</v>
      </c>
      <c r="E148" s="246">
        <f>ช่องคีย์!O90</f>
        <v>0</v>
      </c>
      <c r="F148" s="246">
        <f>ช่องคีย์!P90</f>
        <v>0</v>
      </c>
      <c r="G148" s="246">
        <f>ช่องคีย์!Q90</f>
        <v>0</v>
      </c>
      <c r="H148" s="246">
        <f>ช่องคีย์!R90</f>
        <v>0</v>
      </c>
      <c r="I148" s="246">
        <f>ช่องคีย์!S90</f>
        <v>264</v>
      </c>
      <c r="J148" s="246">
        <f>ช่องคีย์!T90</f>
        <v>19</v>
      </c>
      <c r="K148" s="373">
        <f t="shared" ref="K148:K159" si="7">+G148*H148</f>
        <v>0</v>
      </c>
    </row>
    <row r="149" spans="1:11" ht="24.6">
      <c r="A149" s="169" t="s">
        <v>265</v>
      </c>
      <c r="B149" s="246"/>
      <c r="C149" s="246"/>
      <c r="D149" s="246"/>
      <c r="E149" s="246"/>
      <c r="F149" s="246"/>
      <c r="G149" s="246"/>
      <c r="H149" s="246"/>
      <c r="I149" s="246"/>
      <c r="J149" s="246"/>
      <c r="K149" s="373"/>
    </row>
    <row r="150" spans="1:11" ht="24.6">
      <c r="A150" s="169" t="s">
        <v>216</v>
      </c>
      <c r="B150" s="246">
        <f>ช่องคีย์!AF90</f>
        <v>0</v>
      </c>
      <c r="C150" s="246">
        <f>ช่องคีย์!AG90</f>
        <v>0</v>
      </c>
      <c r="D150" s="246">
        <f>ช่องคีย์!AH90</f>
        <v>0</v>
      </c>
      <c r="E150" s="246">
        <f>ช่องคีย์!AI90</f>
        <v>0</v>
      </c>
      <c r="F150" s="246">
        <f>ช่องคีย์!AJ90</f>
        <v>0</v>
      </c>
      <c r="G150" s="246">
        <f>ช่องคีย์!AK90</f>
        <v>0</v>
      </c>
      <c r="H150" s="246">
        <f>ช่องคีย์!AL90</f>
        <v>680</v>
      </c>
      <c r="I150" s="246">
        <f>ช่องคีย์!AM90</f>
        <v>0</v>
      </c>
      <c r="J150" s="246">
        <f>ช่องคีย์!AN90</f>
        <v>0</v>
      </c>
      <c r="K150" s="373">
        <f t="shared" si="7"/>
        <v>0</v>
      </c>
    </row>
    <row r="151" spans="1:11" ht="24.6">
      <c r="A151" s="169" t="s">
        <v>217</v>
      </c>
      <c r="B151" s="246">
        <f>ช่องคีย์!EQ90</f>
        <v>90</v>
      </c>
      <c r="C151" s="246">
        <f>ช่องคีย์!ER90</f>
        <v>0</v>
      </c>
      <c r="D151" s="246">
        <f>ช่องคีย์!ES90</f>
        <v>0</v>
      </c>
      <c r="E151" s="246">
        <f>ช่องคีย์!ET90</f>
        <v>0</v>
      </c>
      <c r="F151" s="246">
        <f>ช่องคีย์!EU90</f>
        <v>0</v>
      </c>
      <c r="G151" s="246">
        <f>ช่องคีย์!EV90</f>
        <v>0</v>
      </c>
      <c r="H151" s="246">
        <f>ช่องคีย์!EW90</f>
        <v>700</v>
      </c>
      <c r="I151" s="246">
        <f>ช่องคีย์!EX90</f>
        <v>90</v>
      </c>
      <c r="J151" s="246">
        <f>ช่องคีย์!EY90</f>
        <v>12</v>
      </c>
      <c r="K151" s="373">
        <f>+G151*H151</f>
        <v>0</v>
      </c>
    </row>
    <row r="152" spans="1:11" ht="24.6">
      <c r="A152" s="169" t="s">
        <v>188</v>
      </c>
      <c r="B152" s="246">
        <f>ช่องคีย์!AP90</f>
        <v>0</v>
      </c>
      <c r="C152" s="246">
        <f>ช่องคีย์!AQ90</f>
        <v>0</v>
      </c>
      <c r="D152" s="246">
        <f>ช่องคีย์!AR90</f>
        <v>0</v>
      </c>
      <c r="E152" s="246">
        <f>ช่องคีย์!AS90</f>
        <v>0</v>
      </c>
      <c r="F152" s="246">
        <f>ช่องคีย์!AT90</f>
        <v>0</v>
      </c>
      <c r="G152" s="246">
        <f>ช่องคีย์!AU90</f>
        <v>0</v>
      </c>
      <c r="H152" s="246">
        <f>ช่องคีย์!AV90</f>
        <v>0</v>
      </c>
      <c r="I152" s="246">
        <f>ช่องคีย์!AW90</f>
        <v>0</v>
      </c>
      <c r="J152" s="246">
        <f>ช่องคีย์!AX90</f>
        <v>0</v>
      </c>
      <c r="K152" s="373">
        <f t="shared" si="7"/>
        <v>0</v>
      </c>
    </row>
    <row r="153" spans="1:11" ht="24.6">
      <c r="A153" s="169" t="s">
        <v>219</v>
      </c>
      <c r="B153" s="246">
        <f>ช่องคีย์!V90</f>
        <v>0</v>
      </c>
      <c r="C153" s="246">
        <f>ช่องคีย์!W90</f>
        <v>0</v>
      </c>
      <c r="D153" s="246">
        <f>ช่องคีย์!X90</f>
        <v>0</v>
      </c>
      <c r="E153" s="246">
        <f>ช่องคีย์!Y90</f>
        <v>0</v>
      </c>
      <c r="F153" s="246">
        <f>ช่องคีย์!Z90</f>
        <v>0</v>
      </c>
      <c r="G153" s="246">
        <f>ช่องคีย์!AA90</f>
        <v>0</v>
      </c>
      <c r="H153" s="246">
        <f>ช่องคีย์!AB90</f>
        <v>0</v>
      </c>
      <c r="I153" s="246">
        <f>ช่องคีย์!AC90</f>
        <v>0</v>
      </c>
      <c r="J153" s="246">
        <f>ช่องคีย์!AD90</f>
        <v>0</v>
      </c>
      <c r="K153" s="373">
        <f t="shared" si="7"/>
        <v>0</v>
      </c>
    </row>
    <row r="154" spans="1:11" ht="24.6">
      <c r="A154" s="169" t="s">
        <v>208</v>
      </c>
      <c r="B154" s="246">
        <f>ช่องคีย์!CS90</f>
        <v>0</v>
      </c>
      <c r="C154" s="246">
        <f>ช่องคีย์!CT90</f>
        <v>0</v>
      </c>
      <c r="D154" s="246">
        <f>ช่องคีย์!CU90</f>
        <v>0</v>
      </c>
      <c r="E154" s="246">
        <f>ช่องคีย์!CV90</f>
        <v>0</v>
      </c>
      <c r="F154" s="246">
        <f>ช่องคีย์!CW90</f>
        <v>0</v>
      </c>
      <c r="G154" s="246">
        <f>ช่องคีย์!CX90</f>
        <v>0</v>
      </c>
      <c r="H154" s="246">
        <f>ช่องคีย์!CY90</f>
        <v>0</v>
      </c>
      <c r="I154" s="246">
        <f>ช่องคีย์!CZ90</f>
        <v>0</v>
      </c>
      <c r="J154" s="246">
        <f>ช่องคีย์!DA90</f>
        <v>0</v>
      </c>
      <c r="K154" s="373"/>
    </row>
    <row r="155" spans="1:11" ht="24.6">
      <c r="A155" s="169" t="s">
        <v>27</v>
      </c>
      <c r="B155" s="246">
        <f>ช่องคีย์!AZ90</f>
        <v>31</v>
      </c>
      <c r="C155" s="246">
        <f>ช่องคีย์!BA90</f>
        <v>0</v>
      </c>
      <c r="D155" s="246">
        <f>ช่องคีย์!BB90</f>
        <v>0</v>
      </c>
      <c r="E155" s="246">
        <f>ช่องคีย์!BC90</f>
        <v>0</v>
      </c>
      <c r="F155" s="246">
        <f>ช่องคีย์!BD90</f>
        <v>0</v>
      </c>
      <c r="G155" s="246">
        <f>ช่องคีย์!BE90</f>
        <v>0</v>
      </c>
      <c r="H155" s="246">
        <f>ช่องคีย์!BF90</f>
        <v>3500</v>
      </c>
      <c r="I155" s="246">
        <f>ช่องคีย์!BG90</f>
        <v>31</v>
      </c>
      <c r="J155" s="246">
        <f>ช่องคีย์!BH90</f>
        <v>32</v>
      </c>
      <c r="K155" s="373">
        <f t="shared" si="7"/>
        <v>0</v>
      </c>
    </row>
    <row r="156" spans="1:11" ht="24.6">
      <c r="A156" s="169" t="s">
        <v>28</v>
      </c>
      <c r="B156" s="246">
        <f>ช่องคีย์!BJ90</f>
        <v>1528</v>
      </c>
      <c r="C156" s="246">
        <f>ช่องคีย์!BK90</f>
        <v>520</v>
      </c>
      <c r="D156" s="246">
        <f>ช่องคีย์!BL90</f>
        <v>108</v>
      </c>
      <c r="E156" s="246">
        <f>ช่องคีย์!BM90</f>
        <v>0</v>
      </c>
      <c r="F156" s="246">
        <f>ช่องคีย์!BN90</f>
        <v>0</v>
      </c>
      <c r="G156" s="246">
        <f>ช่องคีย์!BO90</f>
        <v>720</v>
      </c>
      <c r="H156" s="246">
        <f>ช่องคีย์!BP90</f>
        <v>12000</v>
      </c>
      <c r="I156" s="246">
        <f>ช่องคีย์!BV90</f>
        <v>1436</v>
      </c>
      <c r="J156" s="246">
        <f>ช่องคีย์!BW90</f>
        <v>124</v>
      </c>
      <c r="K156" s="373">
        <f t="shared" si="7"/>
        <v>8640000</v>
      </c>
    </row>
    <row r="157" spans="1:11" ht="24.6">
      <c r="A157" s="169" t="s">
        <v>123</v>
      </c>
      <c r="B157" s="246">
        <f>ช่องคีย์!GE90</f>
        <v>0</v>
      </c>
      <c r="C157" s="246">
        <f>ช่องคีย์!GF90</f>
        <v>0</v>
      </c>
      <c r="D157" s="246">
        <f>ช่องคีย์!GG90</f>
        <v>0</v>
      </c>
      <c r="E157" s="246">
        <f>ช่องคีย์!GH90</f>
        <v>0</v>
      </c>
      <c r="F157" s="246">
        <f>ช่องคีย์!GI90</f>
        <v>0</v>
      </c>
      <c r="G157" s="246">
        <f>ช่องคีย์!GJ90</f>
        <v>0</v>
      </c>
      <c r="H157" s="246">
        <f>ช่องคีย์!GK90</f>
        <v>0</v>
      </c>
      <c r="I157" s="246">
        <f>ช่องคีย์!GL90</f>
        <v>0</v>
      </c>
      <c r="J157" s="246">
        <f>ช่องคีย์!GM90</f>
        <v>0</v>
      </c>
      <c r="K157" s="246">
        <f>+H157*G157</f>
        <v>0</v>
      </c>
    </row>
    <row r="158" spans="1:11" ht="24.6">
      <c r="A158" s="169" t="s">
        <v>279</v>
      </c>
      <c r="B158" s="246">
        <f>ช่องคีย์!FA90</f>
        <v>0</v>
      </c>
      <c r="C158" s="246">
        <f>ช่องคีย์!FB90</f>
        <v>0</v>
      </c>
      <c r="D158" s="246">
        <f>ช่องคีย์!FC90</f>
        <v>0</v>
      </c>
      <c r="E158" s="246">
        <f>ช่องคีย์!FD90</f>
        <v>0</v>
      </c>
      <c r="F158" s="246">
        <f>ช่องคีย์!FE90</f>
        <v>0</v>
      </c>
      <c r="G158" s="246">
        <f>ช่องคีย์!FF90</f>
        <v>0</v>
      </c>
      <c r="H158" s="246">
        <f>ช่องคีย์!FG90</f>
        <v>0</v>
      </c>
      <c r="I158" s="246">
        <f>ช่องคีย์!FH90</f>
        <v>0</v>
      </c>
      <c r="J158" s="246">
        <f>ช่องคีย์!FI90</f>
        <v>0</v>
      </c>
      <c r="K158" s="373">
        <f t="shared" si="7"/>
        <v>0</v>
      </c>
    </row>
    <row r="159" spans="1:11" ht="24.6">
      <c r="A159" s="169" t="s">
        <v>280</v>
      </c>
      <c r="B159" s="246">
        <f>ช่องคีย์!FK90</f>
        <v>0</v>
      </c>
      <c r="C159" s="246">
        <f>ช่องคีย์!FL90</f>
        <v>0</v>
      </c>
      <c r="D159" s="246">
        <f>ช่องคีย์!FM90</f>
        <v>0</v>
      </c>
      <c r="E159" s="246">
        <f>ช่องคีย์!FN90</f>
        <v>0</v>
      </c>
      <c r="F159" s="246">
        <f>ช่องคีย์!FO90</f>
        <v>0</v>
      </c>
      <c r="G159" s="246">
        <f>ช่องคีย์!FP90</f>
        <v>0</v>
      </c>
      <c r="H159" s="246">
        <f>ช่องคีย์!FQ90</f>
        <v>0</v>
      </c>
      <c r="I159" s="246">
        <f>ช่องคีย์!FR90</f>
        <v>0</v>
      </c>
      <c r="J159" s="246">
        <f>ช่องคีย์!FS90</f>
        <v>0</v>
      </c>
      <c r="K159" s="373">
        <f t="shared" si="7"/>
        <v>0</v>
      </c>
    </row>
    <row r="160" spans="1:11" ht="24.6">
      <c r="A160" s="169" t="s">
        <v>275</v>
      </c>
      <c r="B160" s="246">
        <f>ช่องคีย์!BY90</f>
        <v>0</v>
      </c>
      <c r="C160" s="246">
        <f>ช่องคีย์!BZ90</f>
        <v>0</v>
      </c>
      <c r="D160" s="246">
        <f>ช่องคีย์!CA90</f>
        <v>0</v>
      </c>
      <c r="E160" s="246">
        <f>ช่องคีย์!CB90</f>
        <v>0</v>
      </c>
      <c r="F160" s="246">
        <f>ช่องคีย์!CC90</f>
        <v>0</v>
      </c>
      <c r="G160" s="246">
        <f>ช่องคีย์!CD90</f>
        <v>0</v>
      </c>
      <c r="H160" s="246">
        <f>ช่องคีย์!CE90</f>
        <v>0</v>
      </c>
      <c r="I160" s="246">
        <f>ช่องคีย์!CF90</f>
        <v>0</v>
      </c>
      <c r="J160" s="246">
        <f>ช่องคีย์!CG90</f>
        <v>0</v>
      </c>
      <c r="K160" s="373"/>
    </row>
    <row r="161" spans="1:11" ht="24.6">
      <c r="A161" s="169" t="s">
        <v>259</v>
      </c>
      <c r="B161" s="246">
        <f>ช่องคีย์!DC90</f>
        <v>0</v>
      </c>
      <c r="C161" s="246">
        <f>ช่องคีย์!DD90</f>
        <v>0</v>
      </c>
      <c r="D161" s="246">
        <f>ช่องคีย์!DE90</f>
        <v>0</v>
      </c>
      <c r="E161" s="246">
        <f>ช่องคีย์!DF90</f>
        <v>0</v>
      </c>
      <c r="F161" s="246">
        <f>ช่องคีย์!DG90</f>
        <v>0</v>
      </c>
      <c r="G161" s="246">
        <f>ช่องคีย์!DH90</f>
        <v>0</v>
      </c>
      <c r="H161" s="246">
        <f>ช่องคีย์!DI90</f>
        <v>0</v>
      </c>
      <c r="I161" s="246">
        <f>ช่องคีย์!DJ90</f>
        <v>0</v>
      </c>
      <c r="J161" s="246">
        <f>ช่องคีย์!DK90</f>
        <v>0</v>
      </c>
      <c r="K161" s="373"/>
    </row>
    <row r="162" spans="1:11" ht="24.6">
      <c r="A162" s="169" t="s">
        <v>304</v>
      </c>
      <c r="B162" s="246">
        <f>ช่องคีย์!GO90</f>
        <v>0</v>
      </c>
      <c r="C162" s="246">
        <f>ช่องคีย์!GP90</f>
        <v>0</v>
      </c>
      <c r="D162" s="246">
        <f>ช่องคีย์!GQ90</f>
        <v>0</v>
      </c>
      <c r="E162" s="246">
        <f>ช่องคีย์!GR90</f>
        <v>0</v>
      </c>
      <c r="F162" s="246">
        <f>ช่องคีย์!GS90</f>
        <v>0</v>
      </c>
      <c r="G162" s="246">
        <f>ช่องคีย์!GT90</f>
        <v>0</v>
      </c>
      <c r="H162" s="246">
        <f>ช่องคีย์!GU90</f>
        <v>0</v>
      </c>
      <c r="I162" s="246">
        <f>ช่องคีย์!GV90</f>
        <v>0</v>
      </c>
      <c r="J162" s="246">
        <f>ช่องคีย์!GW90</f>
        <v>0</v>
      </c>
      <c r="K162" s="373"/>
    </row>
    <row r="163" spans="1:11" ht="24.6">
      <c r="A163" s="169" t="s">
        <v>327</v>
      </c>
      <c r="B163" s="414">
        <f>ช่องคีย์!CI90</f>
        <v>0</v>
      </c>
      <c r="C163" s="246">
        <f>ช่องคีย์!CJ90</f>
        <v>0</v>
      </c>
      <c r="D163" s="246">
        <f>ช่องคีย์!CK90</f>
        <v>0</v>
      </c>
      <c r="E163" s="246">
        <f>ช่องคีย์!CL90</f>
        <v>0</v>
      </c>
      <c r="F163" s="246">
        <f>ช่องคีย์!CM90</f>
        <v>0</v>
      </c>
      <c r="G163" s="246">
        <f>ช่องคีย์!CN90</f>
        <v>0</v>
      </c>
      <c r="H163" s="246">
        <f>ช่องคีย์!CO90</f>
        <v>0</v>
      </c>
      <c r="I163" s="414">
        <f>ช่องคีย์!CP90</f>
        <v>0</v>
      </c>
      <c r="J163" s="246">
        <f>ช่องคีย์!CQ90</f>
        <v>0</v>
      </c>
      <c r="K163" s="373"/>
    </row>
    <row r="164" spans="1:11" ht="24.6">
      <c r="A164" s="241" t="s">
        <v>32</v>
      </c>
      <c r="B164" s="246">
        <f t="shared" ref="B164:G164" si="8">SUM(B145:B159)</f>
        <v>1913</v>
      </c>
      <c r="C164" s="246">
        <f t="shared" si="8"/>
        <v>520</v>
      </c>
      <c r="D164" s="246">
        <f t="shared" si="8"/>
        <v>108</v>
      </c>
      <c r="E164" s="246">
        <f t="shared" si="8"/>
        <v>0</v>
      </c>
      <c r="F164" s="246">
        <f t="shared" si="8"/>
        <v>0</v>
      </c>
      <c r="G164" s="246">
        <f t="shared" si="8"/>
        <v>720</v>
      </c>
      <c r="H164" s="246"/>
      <c r="I164" s="246">
        <f>SUM(I145:I159)</f>
        <v>1821</v>
      </c>
      <c r="J164" s="169">
        <f>SUM(J145:J159)</f>
        <v>236</v>
      </c>
      <c r="K164" s="374"/>
    </row>
    <row r="165" spans="1:11" ht="24.6">
      <c r="A165" s="236"/>
      <c r="B165" s="250"/>
      <c r="C165" s="250"/>
      <c r="D165" s="250"/>
      <c r="E165" s="250"/>
      <c r="F165" s="250"/>
      <c r="G165" s="250"/>
      <c r="H165" s="250"/>
      <c r="I165" s="250"/>
      <c r="J165" s="222"/>
      <c r="K165" s="375"/>
    </row>
    <row r="166" spans="1:11" ht="24.6">
      <c r="A166" s="1267" t="s">
        <v>370</v>
      </c>
      <c r="B166" s="1267"/>
      <c r="C166" s="1267"/>
      <c r="D166" s="1267"/>
      <c r="E166" s="1267"/>
      <c r="F166" s="1267"/>
      <c r="G166" s="1267"/>
      <c r="H166" s="1267"/>
      <c r="I166" s="1267"/>
    </row>
    <row r="167" spans="1:11" ht="24.6">
      <c r="A167" s="1267" t="s">
        <v>374</v>
      </c>
      <c r="B167" s="1267"/>
      <c r="C167" s="1267"/>
      <c r="D167" s="1267"/>
      <c r="E167" s="1267"/>
      <c r="F167" s="1267"/>
      <c r="G167" s="1267"/>
      <c r="H167" s="1267"/>
      <c r="I167" s="1267"/>
    </row>
    <row r="168" spans="1:11" ht="24.6">
      <c r="A168" s="1268" t="s">
        <v>125</v>
      </c>
      <c r="B168" s="1268"/>
      <c r="C168" s="1268"/>
      <c r="D168" s="1268"/>
      <c r="E168" s="1268"/>
      <c r="F168" s="1268"/>
      <c r="G168" s="1268"/>
      <c r="H168" s="1268"/>
      <c r="I168" s="1268"/>
    </row>
    <row r="169" spans="1:11" ht="24.6">
      <c r="A169" s="243" t="s">
        <v>1</v>
      </c>
      <c r="B169" s="243" t="s">
        <v>2</v>
      </c>
      <c r="C169" s="1269" t="s">
        <v>3</v>
      </c>
      <c r="D169" s="1270"/>
      <c r="E169" s="1270"/>
      <c r="F169" s="1270"/>
      <c r="G169" s="1270"/>
      <c r="H169" s="1271"/>
      <c r="I169" s="238"/>
      <c r="J169" s="239"/>
      <c r="K169" s="239"/>
    </row>
    <row r="170" spans="1:11" ht="24.6">
      <c r="A170" s="244"/>
      <c r="B170" s="166" t="s">
        <v>4</v>
      </c>
      <c r="C170" s="166" t="s">
        <v>5</v>
      </c>
      <c r="D170" s="166" t="s">
        <v>6</v>
      </c>
      <c r="E170" s="166" t="s">
        <v>7</v>
      </c>
      <c r="F170" s="166" t="s">
        <v>8</v>
      </c>
      <c r="G170" s="166" t="s">
        <v>9</v>
      </c>
      <c r="H170" s="166" t="s">
        <v>10</v>
      </c>
      <c r="I170" s="166" t="s">
        <v>11</v>
      </c>
      <c r="J170" s="244" t="s">
        <v>202</v>
      </c>
      <c r="K170" s="166" t="s">
        <v>204</v>
      </c>
    </row>
    <row r="171" spans="1:11" ht="24.6">
      <c r="A171" s="244"/>
      <c r="B171" s="166" t="s">
        <v>12</v>
      </c>
      <c r="C171" s="166" t="s">
        <v>13</v>
      </c>
      <c r="D171" s="166" t="s">
        <v>14</v>
      </c>
      <c r="E171" s="166" t="s">
        <v>15</v>
      </c>
      <c r="F171" s="166" t="s">
        <v>16</v>
      </c>
      <c r="G171" s="166" t="s">
        <v>17</v>
      </c>
      <c r="H171" s="166" t="s">
        <v>18</v>
      </c>
      <c r="I171" s="166" t="s">
        <v>19</v>
      </c>
      <c r="J171" s="166" t="s">
        <v>203</v>
      </c>
      <c r="K171" s="165"/>
    </row>
    <row r="172" spans="1:11" ht="24.6">
      <c r="A172" s="245"/>
      <c r="B172" s="245"/>
      <c r="C172" s="168" t="s">
        <v>12</v>
      </c>
      <c r="D172" s="168" t="s">
        <v>12</v>
      </c>
      <c r="E172" s="168" t="s">
        <v>12</v>
      </c>
      <c r="F172" s="168" t="s">
        <v>12</v>
      </c>
      <c r="G172" s="168" t="s">
        <v>12</v>
      </c>
      <c r="H172" s="168" t="s">
        <v>20</v>
      </c>
      <c r="I172" s="245"/>
      <c r="J172" s="167"/>
      <c r="K172" s="167"/>
    </row>
    <row r="173" spans="1:11" ht="24.6">
      <c r="A173" s="169" t="s">
        <v>21</v>
      </c>
      <c r="B173" s="246">
        <f>ช่องคีย์!B91</f>
        <v>0</v>
      </c>
      <c r="C173" s="246">
        <f>ช่องคีย์!C91</f>
        <v>0</v>
      </c>
      <c r="D173" s="246">
        <f>ช่องคีย์!D91</f>
        <v>0</v>
      </c>
      <c r="E173" s="246">
        <f>ช่องคีย์!E91</f>
        <v>0</v>
      </c>
      <c r="F173" s="246">
        <f>ช่องคีย์!F91</f>
        <v>0</v>
      </c>
      <c r="G173" s="246">
        <f>ช่องคีย์!G91</f>
        <v>0</v>
      </c>
      <c r="H173" s="246">
        <f>ช่องคีย์!H91</f>
        <v>610</v>
      </c>
      <c r="I173" s="246">
        <f>ช่องคีย์!I91</f>
        <v>0</v>
      </c>
      <c r="J173" s="246">
        <f>ช่องคีย์!J91</f>
        <v>67</v>
      </c>
      <c r="K173" s="373">
        <f>+G173*H173</f>
        <v>0</v>
      </c>
    </row>
    <row r="174" spans="1:11" ht="24.6">
      <c r="A174" s="169" t="s">
        <v>261</v>
      </c>
      <c r="B174" s="246"/>
      <c r="C174" s="246"/>
      <c r="D174" s="246"/>
      <c r="E174" s="246"/>
      <c r="F174" s="246"/>
      <c r="G174" s="246"/>
      <c r="H174" s="246"/>
      <c r="I174" s="246"/>
      <c r="J174" s="246"/>
      <c r="K174" s="373"/>
    </row>
    <row r="175" spans="1:11" ht="24.6">
      <c r="A175" s="169" t="s">
        <v>262</v>
      </c>
      <c r="B175" s="246"/>
      <c r="C175" s="246"/>
      <c r="D175" s="246"/>
      <c r="E175" s="246"/>
      <c r="F175" s="246"/>
      <c r="G175" s="246"/>
      <c r="H175" s="246"/>
      <c r="I175" s="246"/>
      <c r="J175" s="246"/>
      <c r="K175" s="373"/>
    </row>
    <row r="176" spans="1:11" ht="24.6">
      <c r="A176" s="169" t="s">
        <v>22</v>
      </c>
      <c r="B176" s="246">
        <f>ช่องคีย์!L91</f>
        <v>843</v>
      </c>
      <c r="C176" s="246">
        <f>ช่องคีย์!M91</f>
        <v>0</v>
      </c>
      <c r="D176" s="246">
        <f>ช่องคีย์!N91</f>
        <v>0</v>
      </c>
      <c r="E176" s="246">
        <f>ช่องคีย์!O91</f>
        <v>0</v>
      </c>
      <c r="F176" s="246">
        <f>ช่องคีย์!P91</f>
        <v>0</v>
      </c>
      <c r="G176" s="246">
        <f>ช่องคีย์!Q91</f>
        <v>0</v>
      </c>
      <c r="H176" s="246">
        <f>ช่องคีย์!R91</f>
        <v>0</v>
      </c>
      <c r="I176" s="246">
        <f>ช่องคีย์!S91</f>
        <v>843</v>
      </c>
      <c r="J176" s="246">
        <f>ช่องคีย์!T91</f>
        <v>49</v>
      </c>
      <c r="K176" s="373">
        <f>+G176*H176</f>
        <v>0</v>
      </c>
    </row>
    <row r="177" spans="1:11" ht="24.6">
      <c r="A177" s="169" t="s">
        <v>263</v>
      </c>
      <c r="B177" s="246"/>
      <c r="C177" s="246"/>
      <c r="D177" s="246"/>
      <c r="E177" s="246"/>
      <c r="F177" s="246"/>
      <c r="G177" s="246"/>
      <c r="H177" s="246"/>
      <c r="I177" s="246"/>
      <c r="J177" s="246"/>
      <c r="K177" s="373"/>
    </row>
    <row r="178" spans="1:11" ht="24.6">
      <c r="A178" s="169" t="s">
        <v>216</v>
      </c>
      <c r="B178" s="246">
        <f>ช่องคีย์!AF91</f>
        <v>0</v>
      </c>
      <c r="C178" s="246">
        <f>ช่องคีย์!AG91</f>
        <v>0</v>
      </c>
      <c r="D178" s="246">
        <f>ช่องคีย์!AH91</f>
        <v>0</v>
      </c>
      <c r="E178" s="246">
        <f>ช่องคีย์!AI91</f>
        <v>0</v>
      </c>
      <c r="F178" s="246">
        <f>ช่องคีย์!AJ91</f>
        <v>0</v>
      </c>
      <c r="G178" s="246">
        <f>ช่องคีย์!AK91</f>
        <v>0</v>
      </c>
      <c r="H178" s="246">
        <f>ช่องคีย์!AL91</f>
        <v>680</v>
      </c>
      <c r="I178" s="246">
        <f>ช่องคีย์!AM91</f>
        <v>0</v>
      </c>
      <c r="J178" s="246">
        <f>ช่องคีย์!AN91</f>
        <v>0</v>
      </c>
      <c r="K178" s="374"/>
    </row>
    <row r="179" spans="1:11" ht="24.6">
      <c r="A179" s="169" t="s">
        <v>217</v>
      </c>
      <c r="B179" s="246">
        <f>ช่องคีย์!EQ91</f>
        <v>0</v>
      </c>
      <c r="C179" s="246">
        <f>ช่องคีย์!ER91</f>
        <v>0</v>
      </c>
      <c r="D179" s="246">
        <f>ช่องคีย์!ES91</f>
        <v>0</v>
      </c>
      <c r="E179" s="246">
        <f>ช่องคีย์!ET91</f>
        <v>0</v>
      </c>
      <c r="F179" s="246">
        <f>ช่องคีย์!EU91</f>
        <v>0</v>
      </c>
      <c r="G179" s="246">
        <f>ช่องคีย์!EV91</f>
        <v>0</v>
      </c>
      <c r="H179" s="246">
        <f>ช่องคีย์!EW91</f>
        <v>0</v>
      </c>
      <c r="I179" s="246">
        <f>ช่องคีย์!EX91</f>
        <v>0</v>
      </c>
      <c r="J179" s="246">
        <f>ช่องคีย์!EY91</f>
        <v>0</v>
      </c>
      <c r="K179" s="374"/>
    </row>
    <row r="180" spans="1:11" ht="24.6">
      <c r="A180" s="169" t="s">
        <v>188</v>
      </c>
      <c r="B180" s="246">
        <f>ช่องคีย์!AP91</f>
        <v>0</v>
      </c>
      <c r="C180" s="246">
        <f>ช่องคีย์!AQ91</f>
        <v>0</v>
      </c>
      <c r="D180" s="246">
        <f>ช่องคีย์!AR91</f>
        <v>0</v>
      </c>
      <c r="E180" s="246">
        <f>ช่องคีย์!AS91</f>
        <v>0</v>
      </c>
      <c r="F180" s="246">
        <f>ช่องคีย์!AT91</f>
        <v>0</v>
      </c>
      <c r="G180" s="246">
        <f>ช่องคีย์!AU91</f>
        <v>0</v>
      </c>
      <c r="H180" s="246">
        <f>ช่องคีย์!AV91</f>
        <v>0</v>
      </c>
      <c r="I180" s="246">
        <f>ช่องคีย์!AW91</f>
        <v>0</v>
      </c>
      <c r="J180" s="246">
        <f>ช่องคีย์!AX91</f>
        <v>0</v>
      </c>
      <c r="K180" s="373">
        <f>+G180*H180</f>
        <v>0</v>
      </c>
    </row>
    <row r="181" spans="1:11" ht="24.6">
      <c r="A181" s="169" t="s">
        <v>219</v>
      </c>
      <c r="B181" s="246">
        <f>ช่องคีย์!V91</f>
        <v>0</v>
      </c>
      <c r="C181" s="246">
        <f>ช่องคีย์!W91</f>
        <v>0</v>
      </c>
      <c r="D181" s="246">
        <f>ช่องคีย์!X91</f>
        <v>0</v>
      </c>
      <c r="E181" s="246">
        <f>ช่องคีย์!Y91</f>
        <v>0</v>
      </c>
      <c r="F181" s="246">
        <f>ช่องคีย์!Z91</f>
        <v>0</v>
      </c>
      <c r="G181" s="246">
        <f>ช่องคีย์!AA91</f>
        <v>0</v>
      </c>
      <c r="H181" s="246">
        <f>ช่องคีย์!AB91</f>
        <v>0</v>
      </c>
      <c r="I181" s="246">
        <f>ช่องคีย์!AC91</f>
        <v>0</v>
      </c>
      <c r="J181" s="246">
        <f>ช่องคีย์!AD91</f>
        <v>0</v>
      </c>
      <c r="K181" s="374"/>
    </row>
    <row r="182" spans="1:11" ht="24.6">
      <c r="A182" s="169" t="s">
        <v>208</v>
      </c>
      <c r="B182" s="246">
        <f>ช่องคีย์!CS91</f>
        <v>0</v>
      </c>
      <c r="C182" s="246">
        <f>ช่องคีย์!CT91</f>
        <v>0</v>
      </c>
      <c r="D182" s="246">
        <f>ช่องคีย์!CU91</f>
        <v>0</v>
      </c>
      <c r="E182" s="246">
        <f>ช่องคีย์!CV91</f>
        <v>0</v>
      </c>
      <c r="F182" s="246">
        <f>ช่องคีย์!CW91</f>
        <v>0</v>
      </c>
      <c r="G182" s="246">
        <f>ช่องคีย์!CX91</f>
        <v>0</v>
      </c>
      <c r="H182" s="246">
        <f>ช่องคีย์!CY91</f>
        <v>0</v>
      </c>
      <c r="I182" s="246">
        <f>ช่องคีย์!CZ91</f>
        <v>0</v>
      </c>
      <c r="J182" s="246">
        <f>ช่องคีย์!DA91</f>
        <v>0</v>
      </c>
      <c r="K182" s="374"/>
    </row>
    <row r="183" spans="1:11" ht="24.6">
      <c r="A183" s="169" t="s">
        <v>27</v>
      </c>
      <c r="B183" s="246">
        <f>ช่องคีย์!AZ91</f>
        <v>10</v>
      </c>
      <c r="C183" s="246">
        <f>ช่องคีย์!BA91</f>
        <v>0</v>
      </c>
      <c r="D183" s="246">
        <f>ช่องคีย์!BB91</f>
        <v>0</v>
      </c>
      <c r="E183" s="246">
        <f>ช่องคีย์!BC91</f>
        <v>0</v>
      </c>
      <c r="F183" s="246">
        <f>ช่องคีย์!BD91</f>
        <v>0</v>
      </c>
      <c r="G183" s="246">
        <f>ช่องคีย์!BE91</f>
        <v>0</v>
      </c>
      <c r="H183" s="246">
        <f>ช่องคีย์!BF91</f>
        <v>3500</v>
      </c>
      <c r="I183" s="246">
        <f>ช่องคีย์!BG91</f>
        <v>10</v>
      </c>
      <c r="J183" s="246">
        <f>ช่องคีย์!BH91</f>
        <v>6</v>
      </c>
      <c r="K183" s="374">
        <f>+G183*H183</f>
        <v>0</v>
      </c>
    </row>
    <row r="184" spans="1:11" ht="24.6">
      <c r="A184" s="169" t="s">
        <v>28</v>
      </c>
      <c r="B184" s="246">
        <f>ช่องคีย์!BJ91</f>
        <v>0</v>
      </c>
      <c r="C184" s="246">
        <f>ช่องคีย์!BK91</f>
        <v>0</v>
      </c>
      <c r="D184" s="246">
        <f>ช่องคีย์!BL91</f>
        <v>0</v>
      </c>
      <c r="E184" s="246">
        <f>ช่องคีย์!BM91</f>
        <v>0</v>
      </c>
      <c r="F184" s="246">
        <f>ช่องคีย์!BN91</f>
        <v>0</v>
      </c>
      <c r="G184" s="246">
        <f>ช่องคีย์!BO91</f>
        <v>0</v>
      </c>
      <c r="H184" s="246">
        <f>ช่องคีย์!BP91</f>
        <v>12000</v>
      </c>
      <c r="I184" s="246">
        <f>ช่องคีย์!BV91</f>
        <v>0</v>
      </c>
      <c r="J184" s="246">
        <f>ช่องคีย์!BW91</f>
        <v>0</v>
      </c>
      <c r="K184" s="373"/>
    </row>
    <row r="185" spans="1:11" ht="24.6">
      <c r="A185" s="169" t="s">
        <v>275</v>
      </c>
      <c r="B185" s="246">
        <f>ช่องคีย์!BY91</f>
        <v>0</v>
      </c>
      <c r="C185" s="246">
        <f>ช่องคีย์!BZ91</f>
        <v>0</v>
      </c>
      <c r="D185" s="246">
        <f>ช่องคีย์!CA91</f>
        <v>0</v>
      </c>
      <c r="E185" s="246">
        <f>ช่องคีย์!CB91</f>
        <v>0</v>
      </c>
      <c r="F185" s="246">
        <f>ช่องคีย์!CC91</f>
        <v>0</v>
      </c>
      <c r="G185" s="246">
        <f>ช่องคีย์!CD91</f>
        <v>0</v>
      </c>
      <c r="H185" s="246">
        <f>ช่องคีย์!CE91</f>
        <v>0</v>
      </c>
      <c r="I185" s="246">
        <f>ช่องคีย์!CF91</f>
        <v>0</v>
      </c>
      <c r="J185" s="169"/>
      <c r="K185" s="374"/>
    </row>
    <row r="186" spans="1:11" ht="24.6">
      <c r="A186" s="169" t="s">
        <v>259</v>
      </c>
      <c r="B186" s="246">
        <f>ช่องคีย์!DC91</f>
        <v>0</v>
      </c>
      <c r="C186" s="246">
        <f>ช่องคีย์!DD91</f>
        <v>0</v>
      </c>
      <c r="D186" s="246">
        <f>ช่องคีย์!DE91</f>
        <v>0</v>
      </c>
      <c r="E186" s="246">
        <f>ช่องคีย์!DF91</f>
        <v>0</v>
      </c>
      <c r="F186" s="246">
        <f>ช่องคีย์!DG91</f>
        <v>0</v>
      </c>
      <c r="G186" s="246">
        <f>ช่องคีย์!DH91</f>
        <v>0</v>
      </c>
      <c r="H186" s="246">
        <f>ช่องคีย์!DI91</f>
        <v>0</v>
      </c>
      <c r="I186" s="246">
        <f>ช่องคีย์!DJ91</f>
        <v>0</v>
      </c>
      <c r="J186" s="246">
        <f>ช่องคีย์!DK91</f>
        <v>0</v>
      </c>
      <c r="K186" s="374"/>
    </row>
    <row r="187" spans="1:11" ht="24.6">
      <c r="A187" s="169" t="s">
        <v>279</v>
      </c>
      <c r="B187" s="246">
        <f>ช่องคีย์!FA91</f>
        <v>0</v>
      </c>
      <c r="C187" s="246">
        <f>ช่องคีย์!FB91</f>
        <v>0</v>
      </c>
      <c r="D187" s="246">
        <f>ช่องคีย์!FC91</f>
        <v>0</v>
      </c>
      <c r="E187" s="246">
        <f>ช่องคีย์!FD91</f>
        <v>0</v>
      </c>
      <c r="F187" s="246">
        <f>ช่องคีย์!FE91</f>
        <v>0</v>
      </c>
      <c r="G187" s="246">
        <f>ช่องคีย์!FF91</f>
        <v>0</v>
      </c>
      <c r="H187" s="246">
        <f>ช่องคีย์!FG91</f>
        <v>0</v>
      </c>
      <c r="I187" s="246">
        <f>ช่องคีย์!FH91</f>
        <v>0</v>
      </c>
      <c r="J187" s="246">
        <f>ช่องคีย์!FI91</f>
        <v>0</v>
      </c>
      <c r="K187" s="373">
        <f>+G187*H187</f>
        <v>0</v>
      </c>
    </row>
    <row r="188" spans="1:11" ht="24.6">
      <c r="A188" s="169" t="s">
        <v>280</v>
      </c>
      <c r="B188" s="246">
        <f>ช่องคีย์!FK91</f>
        <v>0</v>
      </c>
      <c r="C188" s="246">
        <f>ช่องคีย์!FL91</f>
        <v>0</v>
      </c>
      <c r="D188" s="246">
        <f>ช่องคีย์!FM91</f>
        <v>0</v>
      </c>
      <c r="E188" s="246">
        <f>ช่องคีย์!FN91</f>
        <v>0</v>
      </c>
      <c r="F188" s="246">
        <f>ช่องคีย์!FO91</f>
        <v>0</v>
      </c>
      <c r="G188" s="246">
        <f>ช่องคีย์!FP91</f>
        <v>0</v>
      </c>
      <c r="H188" s="246">
        <f>ช่องคีย์!FQ91</f>
        <v>0</v>
      </c>
      <c r="I188" s="246">
        <f>ช่องคีย์!FR91</f>
        <v>0</v>
      </c>
      <c r="J188" s="246">
        <f>ช่องคีย์!FS91</f>
        <v>0</v>
      </c>
      <c r="K188" s="374"/>
    </row>
    <row r="189" spans="1:11" ht="24.6">
      <c r="A189" s="169" t="s">
        <v>305</v>
      </c>
      <c r="B189" s="246">
        <f>ช่องคีย์!GY91</f>
        <v>0</v>
      </c>
      <c r="C189" s="246">
        <f>ช่องคีย์!GZ91</f>
        <v>0</v>
      </c>
      <c r="D189" s="246">
        <f>ช่องคีย์!HA91</f>
        <v>0</v>
      </c>
      <c r="E189" s="246">
        <f>ช่องคีย์!HB91</f>
        <v>0</v>
      </c>
      <c r="F189" s="246">
        <f>ช่องคีย์!HC91</f>
        <v>0</v>
      </c>
      <c r="G189" s="246">
        <f>ช่องคีย์!HD91</f>
        <v>0</v>
      </c>
      <c r="H189" s="246">
        <f>ช่องคีย์!HE91</f>
        <v>0</v>
      </c>
      <c r="I189" s="246">
        <f>ช่องคีย์!HF91</f>
        <v>0</v>
      </c>
      <c r="J189" s="246">
        <f>ช่องคีย์!HG91</f>
        <v>0</v>
      </c>
      <c r="K189" s="374"/>
    </row>
    <row r="190" spans="1:11" ht="24.6">
      <c r="A190" s="169" t="s">
        <v>327</v>
      </c>
      <c r="B190" s="414">
        <f>ช่องคีย์!CI91</f>
        <v>0</v>
      </c>
      <c r="C190" s="246">
        <f>ช่องคีย์!CJ91</f>
        <v>0</v>
      </c>
      <c r="D190" s="246">
        <f>ช่องคีย์!CK91</f>
        <v>0</v>
      </c>
      <c r="E190" s="246">
        <f>ช่องคีย์!CL91</f>
        <v>0</v>
      </c>
      <c r="F190" s="246">
        <f>ช่องคีย์!CM91</f>
        <v>0</v>
      </c>
      <c r="G190" s="246">
        <f>ช่องคีย์!CN91</f>
        <v>0</v>
      </c>
      <c r="H190" s="246">
        <f>ช่องคีย์!CO91</f>
        <v>0</v>
      </c>
      <c r="I190" s="414">
        <f>ช่องคีย์!CP91</f>
        <v>0</v>
      </c>
      <c r="J190" s="246">
        <f>ช่องคีย์!CQ91</f>
        <v>0</v>
      </c>
      <c r="K190" s="374"/>
    </row>
    <row r="191" spans="1:11" ht="24.6">
      <c r="A191" s="241" t="s">
        <v>32</v>
      </c>
      <c r="B191" s="246">
        <f t="shared" ref="B191:G191" si="9">SUM(B173:B188)</f>
        <v>853</v>
      </c>
      <c r="C191" s="246">
        <f t="shared" si="9"/>
        <v>0</v>
      </c>
      <c r="D191" s="246">
        <f t="shared" si="9"/>
        <v>0</v>
      </c>
      <c r="E191" s="246">
        <f t="shared" si="9"/>
        <v>0</v>
      </c>
      <c r="F191" s="246">
        <f t="shared" si="9"/>
        <v>0</v>
      </c>
      <c r="G191" s="246">
        <f t="shared" si="9"/>
        <v>0</v>
      </c>
      <c r="H191" s="246"/>
      <c r="I191" s="246">
        <f>SUM(I173:I188)</f>
        <v>853</v>
      </c>
      <c r="J191" s="169">
        <f>SUM(J173:J188)</f>
        <v>122</v>
      </c>
      <c r="K191" s="374"/>
    </row>
    <row r="192" spans="1:11" ht="24.6">
      <c r="A192" s="222"/>
      <c r="B192" s="222"/>
      <c r="C192" s="222"/>
      <c r="D192" s="222"/>
      <c r="E192" s="222"/>
      <c r="F192" s="222"/>
      <c r="G192" s="222"/>
      <c r="H192" s="222"/>
      <c r="I192" s="222"/>
    </row>
    <row r="193" spans="1:11" ht="24.6">
      <c r="A193" s="222"/>
      <c r="B193" s="222"/>
      <c r="C193" s="222"/>
      <c r="D193" s="222"/>
      <c r="E193" s="222"/>
      <c r="F193" s="222"/>
      <c r="G193" s="222"/>
      <c r="H193" s="222"/>
      <c r="I193" s="222"/>
    </row>
    <row r="194" spans="1:11" ht="24.6">
      <c r="A194" s="1267" t="s">
        <v>370</v>
      </c>
      <c r="B194" s="1267"/>
      <c r="C194" s="1267"/>
      <c r="D194" s="1267"/>
      <c r="E194" s="1267"/>
      <c r="F194" s="1267"/>
      <c r="G194" s="1267"/>
      <c r="H194" s="1267"/>
      <c r="I194" s="1267"/>
    </row>
    <row r="195" spans="1:11" ht="24.6">
      <c r="A195" s="1267" t="s">
        <v>374</v>
      </c>
      <c r="B195" s="1267"/>
      <c r="C195" s="1267"/>
      <c r="D195" s="1267"/>
      <c r="E195" s="1267"/>
      <c r="F195" s="1267"/>
      <c r="G195" s="1267"/>
      <c r="H195" s="1267"/>
      <c r="I195" s="1267"/>
    </row>
    <row r="196" spans="1:11" ht="24.6">
      <c r="A196" s="1268" t="s">
        <v>126</v>
      </c>
      <c r="B196" s="1268"/>
      <c r="C196" s="1268"/>
      <c r="D196" s="1268"/>
      <c r="E196" s="1268"/>
      <c r="F196" s="1268"/>
      <c r="G196" s="1268"/>
      <c r="H196" s="1268"/>
      <c r="I196" s="1268"/>
    </row>
    <row r="197" spans="1:11" ht="24.6">
      <c r="A197" s="243" t="s">
        <v>1</v>
      </c>
      <c r="B197" s="243" t="s">
        <v>2</v>
      </c>
      <c r="C197" s="1269" t="s">
        <v>3</v>
      </c>
      <c r="D197" s="1270"/>
      <c r="E197" s="1270"/>
      <c r="F197" s="1270"/>
      <c r="G197" s="1270"/>
      <c r="H197" s="1271"/>
      <c r="I197" s="238"/>
      <c r="J197" s="239"/>
      <c r="K197" s="239"/>
    </row>
    <row r="198" spans="1:11" ht="24.6">
      <c r="A198" s="244"/>
      <c r="B198" s="166" t="s">
        <v>4</v>
      </c>
      <c r="C198" s="166" t="s">
        <v>5</v>
      </c>
      <c r="D198" s="166" t="s">
        <v>6</v>
      </c>
      <c r="E198" s="166" t="s">
        <v>7</v>
      </c>
      <c r="F198" s="166" t="s">
        <v>8</v>
      </c>
      <c r="G198" s="166" t="s">
        <v>9</v>
      </c>
      <c r="H198" s="166" t="s">
        <v>10</v>
      </c>
      <c r="I198" s="244" t="s">
        <v>11</v>
      </c>
      <c r="J198" s="244" t="s">
        <v>202</v>
      </c>
      <c r="K198" s="166" t="s">
        <v>204</v>
      </c>
    </row>
    <row r="199" spans="1:11" ht="24.6">
      <c r="A199" s="244"/>
      <c r="B199" s="166" t="s">
        <v>12</v>
      </c>
      <c r="C199" s="166" t="s">
        <v>13</v>
      </c>
      <c r="D199" s="166" t="s">
        <v>14</v>
      </c>
      <c r="E199" s="166" t="s">
        <v>15</v>
      </c>
      <c r="F199" s="166" t="s">
        <v>16</v>
      </c>
      <c r="G199" s="166" t="s">
        <v>17</v>
      </c>
      <c r="H199" s="166" t="s">
        <v>18</v>
      </c>
      <c r="I199" s="244" t="s">
        <v>19</v>
      </c>
      <c r="J199" s="166" t="s">
        <v>203</v>
      </c>
      <c r="K199" s="165"/>
    </row>
    <row r="200" spans="1:11" ht="24.6">
      <c r="A200" s="245"/>
      <c r="B200" s="245"/>
      <c r="C200" s="168" t="s">
        <v>12</v>
      </c>
      <c r="D200" s="168" t="s">
        <v>12</v>
      </c>
      <c r="E200" s="168" t="s">
        <v>12</v>
      </c>
      <c r="F200" s="168" t="s">
        <v>12</v>
      </c>
      <c r="G200" s="168" t="s">
        <v>12</v>
      </c>
      <c r="H200" s="168" t="s">
        <v>20</v>
      </c>
      <c r="I200" s="245"/>
      <c r="J200" s="167"/>
      <c r="K200" s="167"/>
    </row>
    <row r="201" spans="1:11" ht="21.9" customHeight="1">
      <c r="A201" s="169" t="s">
        <v>21</v>
      </c>
      <c r="B201" s="246">
        <f>ช่องคีย์!B92</f>
        <v>0</v>
      </c>
      <c r="C201" s="246">
        <f>ช่องคีย์!C92</f>
        <v>0</v>
      </c>
      <c r="D201" s="246">
        <f>ช่องคีย์!D92</f>
        <v>0</v>
      </c>
      <c r="E201" s="246">
        <f>ช่องคีย์!E92</f>
        <v>0</v>
      </c>
      <c r="F201" s="246">
        <f>ช่องคีย์!F92</f>
        <v>0</v>
      </c>
      <c r="G201" s="246">
        <f>ช่องคีย์!G92</f>
        <v>0</v>
      </c>
      <c r="H201" s="246">
        <f>ช่องคีย์!H92</f>
        <v>610</v>
      </c>
      <c r="I201" s="246">
        <f>ช่องคีย์!I92</f>
        <v>0</v>
      </c>
      <c r="J201" s="246">
        <f>ช่องคีย์!J92</f>
        <v>72</v>
      </c>
      <c r="K201" s="373">
        <f>+G201*H201</f>
        <v>0</v>
      </c>
    </row>
    <row r="202" spans="1:11" ht="21.9" customHeight="1">
      <c r="A202" s="169" t="s">
        <v>261</v>
      </c>
      <c r="B202" s="246"/>
      <c r="C202" s="246"/>
      <c r="D202" s="246"/>
      <c r="E202" s="246"/>
      <c r="F202" s="246"/>
      <c r="G202" s="246"/>
      <c r="H202" s="246"/>
      <c r="I202" s="246"/>
      <c r="J202" s="246"/>
      <c r="K202" s="373"/>
    </row>
    <row r="203" spans="1:11" ht="21.9" customHeight="1">
      <c r="A203" s="169" t="s">
        <v>262</v>
      </c>
      <c r="B203" s="246"/>
      <c r="C203" s="246"/>
      <c r="D203" s="246"/>
      <c r="E203" s="246"/>
      <c r="F203" s="246"/>
      <c r="G203" s="246"/>
      <c r="H203" s="246"/>
      <c r="I203" s="246"/>
      <c r="J203" s="246"/>
      <c r="K203" s="373"/>
    </row>
    <row r="204" spans="1:11" ht="21.9" customHeight="1">
      <c r="A204" s="169" t="s">
        <v>22</v>
      </c>
      <c r="B204" s="246">
        <f>ช่องคีย์!L92</f>
        <v>458</v>
      </c>
      <c r="C204" s="246">
        <f>ช่องคีย์!M92</f>
        <v>0</v>
      </c>
      <c r="D204" s="246">
        <f>ช่องคีย์!N92</f>
        <v>0</v>
      </c>
      <c r="E204" s="246">
        <f>ช่องคีย์!O92</f>
        <v>0</v>
      </c>
      <c r="F204" s="246">
        <f>ช่องคีย์!P92</f>
        <v>0</v>
      </c>
      <c r="G204" s="246">
        <f>ช่องคีย์!Q92</f>
        <v>0</v>
      </c>
      <c r="H204" s="246">
        <f>ช่องคีย์!R92</f>
        <v>0</v>
      </c>
      <c r="I204" s="246">
        <f>ช่องคีย์!S92</f>
        <v>458</v>
      </c>
      <c r="J204" s="246">
        <f>ช่องคีย์!T92</f>
        <v>10</v>
      </c>
      <c r="K204" s="373">
        <f>+G204*H204</f>
        <v>0</v>
      </c>
    </row>
    <row r="205" spans="1:11" ht="21.9" customHeight="1">
      <c r="A205" s="169" t="s">
        <v>263</v>
      </c>
      <c r="B205" s="246"/>
      <c r="C205" s="246"/>
      <c r="D205" s="246"/>
      <c r="E205" s="246"/>
      <c r="F205" s="246"/>
      <c r="G205" s="246"/>
      <c r="H205" s="246"/>
      <c r="I205" s="246"/>
      <c r="J205" s="246"/>
      <c r="K205" s="373"/>
    </row>
    <row r="206" spans="1:11" ht="21.9" customHeight="1">
      <c r="A206" s="169" t="s">
        <v>216</v>
      </c>
      <c r="B206" s="246">
        <f>ช่องคีย์!AF92</f>
        <v>0</v>
      </c>
      <c r="C206" s="246">
        <f>ช่องคีย์!AG92</f>
        <v>0</v>
      </c>
      <c r="D206" s="246">
        <f>ช่องคีย์!AH92</f>
        <v>0</v>
      </c>
      <c r="E206" s="246">
        <f>ช่องคีย์!AI92</f>
        <v>0</v>
      </c>
      <c r="F206" s="246">
        <f>ช่องคีย์!AJ92</f>
        <v>0</v>
      </c>
      <c r="G206" s="246">
        <f>ช่องคีย์!AK92</f>
        <v>0</v>
      </c>
      <c r="H206" s="246">
        <f>ช่องคีย์!AL92</f>
        <v>680</v>
      </c>
      <c r="I206" s="246">
        <f>ช่องคีย์!AM92</f>
        <v>0</v>
      </c>
      <c r="J206" s="246">
        <f>ช่องคีย์!AN92</f>
        <v>0</v>
      </c>
      <c r="K206" s="373">
        <f>+G206*H206</f>
        <v>0</v>
      </c>
    </row>
    <row r="207" spans="1:11" ht="21.9" customHeight="1">
      <c r="A207" s="169" t="s">
        <v>217</v>
      </c>
      <c r="B207" s="246">
        <f>ช่องคีย์!EQ92</f>
        <v>65</v>
      </c>
      <c r="C207" s="246">
        <f>ช่องคีย์!ER92</f>
        <v>0</v>
      </c>
      <c r="D207" s="246">
        <f>ช่องคีย์!ES92</f>
        <v>0</v>
      </c>
      <c r="E207" s="246">
        <f>ช่องคีย์!ET92</f>
        <v>0</v>
      </c>
      <c r="F207" s="246">
        <f>ช่องคีย์!EU92</f>
        <v>0</v>
      </c>
      <c r="G207" s="246">
        <f>ช่องคีย์!EV92</f>
        <v>0</v>
      </c>
      <c r="H207" s="246">
        <f>ช่องคีย์!EW92</f>
        <v>700</v>
      </c>
      <c r="I207" s="246">
        <f>ช่องคีย์!EX92</f>
        <v>65</v>
      </c>
      <c r="J207" s="246">
        <f>ช่องคีย์!EY92</f>
        <v>10</v>
      </c>
      <c r="K207" s="373">
        <f>+G207*H207</f>
        <v>0</v>
      </c>
    </row>
    <row r="208" spans="1:11" ht="21.9" customHeight="1">
      <c r="A208" s="169" t="s">
        <v>314</v>
      </c>
      <c r="B208" s="246">
        <f>ช่องคีย์!HS92</f>
        <v>0</v>
      </c>
      <c r="C208" s="246">
        <f>ช่องคีย์!HT92</f>
        <v>0</v>
      </c>
      <c r="D208" s="246">
        <f>ช่องคีย์!HU92</f>
        <v>0</v>
      </c>
      <c r="E208" s="246">
        <f>ช่องคีย์!HV92</f>
        <v>0</v>
      </c>
      <c r="F208" s="246">
        <f>ช่องคีย์!HW92</f>
        <v>0</v>
      </c>
      <c r="G208" s="246">
        <f>ช่องคีย์!HX92</f>
        <v>0</v>
      </c>
      <c r="H208" s="246">
        <f>ช่องคีย์!HY92</f>
        <v>0</v>
      </c>
      <c r="I208" s="246">
        <f>ช่องคีย์!HZ92</f>
        <v>0</v>
      </c>
      <c r="J208" s="246">
        <f>ช่องคีย์!IA92</f>
        <v>0</v>
      </c>
      <c r="K208" s="373"/>
    </row>
    <row r="209" spans="1:11" ht="21.9" customHeight="1">
      <c r="A209" s="169" t="s">
        <v>188</v>
      </c>
      <c r="B209" s="246">
        <f>ช่องคีย์!AP92</f>
        <v>0</v>
      </c>
      <c r="C209" s="246">
        <f>ช่องคีย์!AQ92</f>
        <v>0</v>
      </c>
      <c r="D209" s="246">
        <f>ช่องคีย์!AR92</f>
        <v>0</v>
      </c>
      <c r="E209" s="246">
        <f>ช่องคีย์!AS92</f>
        <v>0</v>
      </c>
      <c r="F209" s="246">
        <f>ช่องคีย์!AT92</f>
        <v>0</v>
      </c>
      <c r="G209" s="246">
        <f>ช่องคีย์!AU92</f>
        <v>0</v>
      </c>
      <c r="H209" s="246">
        <f>ช่องคีย์!AV92</f>
        <v>0</v>
      </c>
      <c r="I209" s="246">
        <f>ช่องคีย์!AW92</f>
        <v>0</v>
      </c>
      <c r="J209" s="169"/>
      <c r="K209" s="373"/>
    </row>
    <row r="210" spans="1:11" ht="21.9" customHeight="1">
      <c r="A210" s="169" t="s">
        <v>219</v>
      </c>
      <c r="B210" s="246">
        <f>ช่องคีย์!V92</f>
        <v>0</v>
      </c>
      <c r="C210" s="246">
        <f>ช่องคีย์!W92</f>
        <v>0</v>
      </c>
      <c r="D210" s="246">
        <f>ช่องคีย์!X92</f>
        <v>0</v>
      </c>
      <c r="E210" s="246">
        <f>ช่องคีย์!Y92</f>
        <v>0</v>
      </c>
      <c r="F210" s="246">
        <f>ช่องคีย์!Z92</f>
        <v>0</v>
      </c>
      <c r="G210" s="246">
        <f>ช่องคีย์!AA92</f>
        <v>0</v>
      </c>
      <c r="H210" s="246">
        <f>ช่องคีย์!AB92</f>
        <v>172</v>
      </c>
      <c r="I210" s="246">
        <f>ช่องคีย์!AC92</f>
        <v>0</v>
      </c>
      <c r="J210" s="169">
        <v>5</v>
      </c>
      <c r="K210" s="373">
        <f t="shared" ref="K210:K215" si="10">+G210*H210</f>
        <v>0</v>
      </c>
    </row>
    <row r="211" spans="1:11" ht="21.9" customHeight="1">
      <c r="A211" s="169" t="s">
        <v>208</v>
      </c>
      <c r="B211" s="246">
        <f>ช่องคีย์!CS92</f>
        <v>0</v>
      </c>
      <c r="C211" s="246">
        <f>ช่องคีย์!CT92</f>
        <v>0</v>
      </c>
      <c r="D211" s="246">
        <f>ช่องคีย์!CU92</f>
        <v>0</v>
      </c>
      <c r="E211" s="246">
        <f>ช่องคีย์!CV92</f>
        <v>0</v>
      </c>
      <c r="F211" s="246">
        <f>ช่องคีย์!CW92</f>
        <v>0</v>
      </c>
      <c r="G211" s="246">
        <f>ช่องคีย์!CX92</f>
        <v>0</v>
      </c>
      <c r="H211" s="246">
        <f>ช่องคีย์!CY92</f>
        <v>170</v>
      </c>
      <c r="I211" s="246">
        <f>ช่องคีย์!CZ92</f>
        <v>0</v>
      </c>
      <c r="J211" s="246">
        <f>ช่องคีย์!DA92</f>
        <v>0</v>
      </c>
      <c r="K211" s="373">
        <f t="shared" si="10"/>
        <v>0</v>
      </c>
    </row>
    <row r="212" spans="1:11" ht="21.9" customHeight="1">
      <c r="A212" s="169" t="s">
        <v>27</v>
      </c>
      <c r="B212" s="246">
        <f>ช่องคีย์!AZ92</f>
        <v>59</v>
      </c>
      <c r="C212" s="246">
        <f>ช่องคีย์!BA92</f>
        <v>0</v>
      </c>
      <c r="D212" s="246">
        <f>ช่องคีย์!BB92</f>
        <v>0</v>
      </c>
      <c r="E212" s="246">
        <f>ช่องคีย์!BC92</f>
        <v>0</v>
      </c>
      <c r="F212" s="246">
        <f>ช่องคีย์!BD92</f>
        <v>0</v>
      </c>
      <c r="G212" s="246">
        <f>ช่องคีย์!BE92</f>
        <v>0</v>
      </c>
      <c r="H212" s="246">
        <f>ช่องคีย์!BF92</f>
        <v>3500</v>
      </c>
      <c r="I212" s="246">
        <f>ช่องคีย์!BG92</f>
        <v>59</v>
      </c>
      <c r="J212" s="246">
        <f>ช่องคีย์!BH92</f>
        <v>37</v>
      </c>
      <c r="K212" s="374">
        <f t="shared" si="10"/>
        <v>0</v>
      </c>
    </row>
    <row r="213" spans="1:11" ht="21.9" customHeight="1">
      <c r="A213" s="169" t="s">
        <v>28</v>
      </c>
      <c r="B213" s="246">
        <f>ช่องคีย์!BJ92</f>
        <v>1467</v>
      </c>
      <c r="C213" s="246">
        <f>ช่องคีย์!BK92</f>
        <v>410</v>
      </c>
      <c r="D213" s="246">
        <f>ช่องคีย์!BL92</f>
        <v>250</v>
      </c>
      <c r="E213" s="246">
        <f>ช่องคีย์!BM92</f>
        <v>0</v>
      </c>
      <c r="F213" s="246">
        <f>ช่องคีย์!BN92</f>
        <v>0</v>
      </c>
      <c r="G213" s="246">
        <f>ช่องคีย์!BO92</f>
        <v>758</v>
      </c>
      <c r="H213" s="246">
        <f>ช่องคีย์!BP92</f>
        <v>12000</v>
      </c>
      <c r="I213" s="246">
        <f>ช่องคีย์!BV92</f>
        <v>1369</v>
      </c>
      <c r="J213" s="246">
        <f>ช่องคีย์!BW92</f>
        <v>99</v>
      </c>
      <c r="K213" s="373">
        <f t="shared" si="10"/>
        <v>9096000</v>
      </c>
    </row>
    <row r="214" spans="1:11" ht="21.9" customHeight="1">
      <c r="A214" s="169" t="s">
        <v>209</v>
      </c>
      <c r="B214" s="246">
        <f>ช่องคีย์!BY92</f>
        <v>100</v>
      </c>
      <c r="C214" s="246">
        <f>ช่องคีย์!BZ92</f>
        <v>0</v>
      </c>
      <c r="D214" s="246">
        <f>ช่องคีย์!CA92</f>
        <v>0</v>
      </c>
      <c r="E214" s="246">
        <f>ช่องคีย์!CB92</f>
        <v>0</v>
      </c>
      <c r="F214" s="246">
        <f>ช่องคีย์!CC92</f>
        <v>0</v>
      </c>
      <c r="G214" s="246">
        <f>ช่องคีย์!CD92</f>
        <v>0</v>
      </c>
      <c r="H214" s="246">
        <f>ช่องคีย์!CE92</f>
        <v>224</v>
      </c>
      <c r="I214" s="246">
        <f>ช่องคีย์!CF92</f>
        <v>100</v>
      </c>
      <c r="J214" s="246">
        <f>ช่องคีย์!CG92</f>
        <v>10</v>
      </c>
      <c r="K214" s="373">
        <f t="shared" si="10"/>
        <v>0</v>
      </c>
    </row>
    <row r="215" spans="1:11" ht="21.9" customHeight="1">
      <c r="A215" s="169" t="s">
        <v>245</v>
      </c>
      <c r="B215" s="246">
        <f>ช่องคีย์!DC92</f>
        <v>30</v>
      </c>
      <c r="C215" s="246">
        <f>ช่องคีย์!DD92</f>
        <v>0</v>
      </c>
      <c r="D215" s="246">
        <f>ช่องคีย์!DE92</f>
        <v>0</v>
      </c>
      <c r="E215" s="246">
        <f>ช่องคีย์!DF92</f>
        <v>0</v>
      </c>
      <c r="F215" s="246">
        <f>ช่องคีย์!DG92</f>
        <v>0</v>
      </c>
      <c r="G215" s="246">
        <f>ช่องคีย์!DH92</f>
        <v>0</v>
      </c>
      <c r="H215" s="246">
        <f>ช่องคีย์!DI92</f>
        <v>0</v>
      </c>
      <c r="I215" s="246">
        <f>ช่องคีย์!DJ92</f>
        <v>30</v>
      </c>
      <c r="J215" s="246">
        <f>ช่องคีย์!DK92</f>
        <v>6</v>
      </c>
      <c r="K215" s="373">
        <f t="shared" si="10"/>
        <v>0</v>
      </c>
    </row>
    <row r="216" spans="1:11" ht="21.9" customHeight="1">
      <c r="A216" s="169" t="s">
        <v>120</v>
      </c>
      <c r="B216" s="246" t="e">
        <f>ช่องคีย์!#REF!</f>
        <v>#REF!</v>
      </c>
      <c r="C216" s="246">
        <f>ช่องคีย์!CI92</f>
        <v>0</v>
      </c>
      <c r="D216" s="246">
        <f>ช่องคีย์!CK92</f>
        <v>0</v>
      </c>
      <c r="E216" s="246">
        <f>ช่องคีย์!CL92</f>
        <v>0</v>
      </c>
      <c r="F216" s="246">
        <f>ช่องคีย์!CM92</f>
        <v>0</v>
      </c>
      <c r="G216" s="246">
        <f>ช่องคีย์!CN92</f>
        <v>0</v>
      </c>
      <c r="H216" s="246">
        <f>ช่องคีย์!CO92</f>
        <v>0</v>
      </c>
      <c r="I216" s="246">
        <f>ช่องคีย์!CP92</f>
        <v>0</v>
      </c>
      <c r="J216" s="246">
        <f>ช่องคีย์!CQ92</f>
        <v>0</v>
      </c>
      <c r="K216" s="373">
        <v>0</v>
      </c>
    </row>
    <row r="217" spans="1:11" ht="21.9" customHeight="1">
      <c r="A217" s="169" t="s">
        <v>280</v>
      </c>
      <c r="B217" s="246">
        <f>ช่องคีย์!FK92</f>
        <v>0</v>
      </c>
      <c r="C217" s="246">
        <f>ช่องคีย์!FL92</f>
        <v>0</v>
      </c>
      <c r="D217" s="246">
        <f>ช่องคีย์!FM92</f>
        <v>0</v>
      </c>
      <c r="E217" s="246">
        <f>ช่องคีย์!FN92</f>
        <v>0</v>
      </c>
      <c r="F217" s="246">
        <f>ช่องคีย์!FO92</f>
        <v>0</v>
      </c>
      <c r="G217" s="246">
        <f>ช่องคีย์!FP92</f>
        <v>0</v>
      </c>
      <c r="H217" s="246">
        <f>ช่องคีย์!FQ92</f>
        <v>0</v>
      </c>
      <c r="I217" s="246">
        <f>ช่องคีย์!FR92</f>
        <v>0</v>
      </c>
      <c r="J217" s="246">
        <f>ช่องคีย์!FS92</f>
        <v>0</v>
      </c>
      <c r="K217" s="373"/>
    </row>
    <row r="218" spans="1:11" ht="21.9" customHeight="1">
      <c r="A218" s="169" t="s">
        <v>279</v>
      </c>
      <c r="B218" s="246">
        <f>ช่องคีย์!FA92</f>
        <v>0</v>
      </c>
      <c r="C218" s="246">
        <f>ช่องคีย์!FB92</f>
        <v>0</v>
      </c>
      <c r="D218" s="246">
        <f>ช่องคีย์!FC92</f>
        <v>0</v>
      </c>
      <c r="E218" s="246">
        <f>ช่องคีย์!FD92</f>
        <v>0</v>
      </c>
      <c r="F218" s="246">
        <f>ช่องคีย์!FE92</f>
        <v>0</v>
      </c>
      <c r="G218" s="246">
        <f>ช่องคีย์!FF92</f>
        <v>0</v>
      </c>
      <c r="H218" s="246">
        <f>ช่องคีย์!FG92</f>
        <v>0</v>
      </c>
      <c r="I218" s="246">
        <f>ช่องคีย์!FH92</f>
        <v>0</v>
      </c>
      <c r="J218" s="246">
        <f>ช่องคีย์!FI92</f>
        <v>0</v>
      </c>
      <c r="K218" s="373">
        <f>+G218*H218</f>
        <v>0</v>
      </c>
    </row>
    <row r="219" spans="1:11" ht="21.9" customHeight="1">
      <c r="A219" s="169" t="s">
        <v>123</v>
      </c>
      <c r="B219" s="246">
        <v>0</v>
      </c>
      <c r="C219" s="246">
        <v>0</v>
      </c>
      <c r="D219" s="246">
        <v>0</v>
      </c>
      <c r="E219" s="246">
        <v>0</v>
      </c>
      <c r="F219" s="246">
        <v>0</v>
      </c>
      <c r="G219" s="246">
        <v>0</v>
      </c>
      <c r="H219" s="246">
        <v>0</v>
      </c>
      <c r="I219" s="246">
        <f>+B219+C219+D219+E219-F219-G219</f>
        <v>0</v>
      </c>
      <c r="J219" s="169"/>
      <c r="K219" s="373">
        <f>+G219*H219</f>
        <v>0</v>
      </c>
    </row>
    <row r="220" spans="1:11" ht="21.9" customHeight="1">
      <c r="A220" s="169" t="s">
        <v>327</v>
      </c>
      <c r="B220" s="394">
        <f>ช่องคีย์!CI92</f>
        <v>0</v>
      </c>
      <c r="C220" s="246">
        <f>ช่องคีย์!CJ92</f>
        <v>0</v>
      </c>
      <c r="D220" s="246">
        <f>ช่องคีย์!CK92</f>
        <v>0</v>
      </c>
      <c r="E220" s="246">
        <f>ช่องคีย์!CL92</f>
        <v>0</v>
      </c>
      <c r="F220" s="246">
        <f>ช่องคีย์!CM92</f>
        <v>0</v>
      </c>
      <c r="G220" s="246">
        <f>ช่องคีย์!CN92</f>
        <v>0</v>
      </c>
      <c r="H220" s="246">
        <f>ช่องคีย์!CO92</f>
        <v>0</v>
      </c>
      <c r="I220" s="394">
        <f>ช่องคีย์!CP92</f>
        <v>0</v>
      </c>
      <c r="J220" s="246">
        <f>ช่องคีย์!CQ92</f>
        <v>0</v>
      </c>
      <c r="K220" s="373"/>
    </row>
    <row r="221" spans="1:11" ht="21.9" customHeight="1">
      <c r="A221" s="241" t="s">
        <v>32</v>
      </c>
      <c r="B221" s="246" t="e">
        <f t="shared" ref="B221:G221" si="11">SUM(B201:B219)</f>
        <v>#REF!</v>
      </c>
      <c r="C221" s="246">
        <f t="shared" si="11"/>
        <v>410</v>
      </c>
      <c r="D221" s="246">
        <f t="shared" si="11"/>
        <v>250</v>
      </c>
      <c r="E221" s="246">
        <f t="shared" si="11"/>
        <v>0</v>
      </c>
      <c r="F221" s="246">
        <f t="shared" si="11"/>
        <v>0</v>
      </c>
      <c r="G221" s="246">
        <f t="shared" si="11"/>
        <v>758</v>
      </c>
      <c r="H221" s="246"/>
      <c r="I221" s="246">
        <f>SUM(I201:I219)</f>
        <v>2081</v>
      </c>
      <c r="J221" s="169">
        <f>SUM(J201:J219)</f>
        <v>249</v>
      </c>
      <c r="K221" s="374"/>
    </row>
    <row r="222" spans="1:11" ht="24.6">
      <c r="A222" s="1267" t="s">
        <v>370</v>
      </c>
      <c r="B222" s="1267"/>
      <c r="C222" s="1267"/>
      <c r="D222" s="1267"/>
      <c r="E222" s="1267"/>
      <c r="F222" s="1267"/>
      <c r="G222" s="1267"/>
      <c r="H222" s="1267"/>
      <c r="I222" s="1267"/>
    </row>
    <row r="223" spans="1:11" ht="24.6">
      <c r="A223" s="1267" t="s">
        <v>374</v>
      </c>
      <c r="B223" s="1267"/>
      <c r="C223" s="1267"/>
      <c r="D223" s="1267"/>
      <c r="E223" s="1267"/>
      <c r="F223" s="1267"/>
      <c r="G223" s="1267"/>
      <c r="H223" s="1267"/>
      <c r="I223" s="1267"/>
    </row>
    <row r="224" spans="1:11" ht="24.6">
      <c r="A224" s="1268" t="s">
        <v>127</v>
      </c>
      <c r="B224" s="1268"/>
      <c r="C224" s="1268"/>
      <c r="D224" s="1268"/>
      <c r="E224" s="1268"/>
      <c r="F224" s="1268"/>
      <c r="G224" s="1268"/>
      <c r="H224" s="1268"/>
      <c r="I224" s="1268"/>
    </row>
    <row r="225" spans="1:11" ht="24.6">
      <c r="A225" s="243" t="s">
        <v>1</v>
      </c>
      <c r="B225" s="243" t="s">
        <v>2</v>
      </c>
      <c r="C225" s="1269" t="s">
        <v>3</v>
      </c>
      <c r="D225" s="1270"/>
      <c r="E225" s="1270"/>
      <c r="F225" s="1270"/>
      <c r="G225" s="1270"/>
      <c r="H225" s="1271"/>
      <c r="I225" s="238"/>
      <c r="J225" s="239"/>
      <c r="K225" s="239"/>
    </row>
    <row r="226" spans="1:11" ht="24.6">
      <c r="A226" s="244"/>
      <c r="B226" s="166" t="s">
        <v>4</v>
      </c>
      <c r="C226" s="166" t="s">
        <v>5</v>
      </c>
      <c r="D226" s="166" t="s">
        <v>6</v>
      </c>
      <c r="E226" s="166" t="s">
        <v>7</v>
      </c>
      <c r="F226" s="166" t="s">
        <v>8</v>
      </c>
      <c r="G226" s="166" t="s">
        <v>9</v>
      </c>
      <c r="H226" s="166" t="s">
        <v>10</v>
      </c>
      <c r="I226" s="244" t="s">
        <v>11</v>
      </c>
      <c r="J226" s="244" t="s">
        <v>202</v>
      </c>
      <c r="K226" s="166" t="s">
        <v>204</v>
      </c>
    </row>
    <row r="227" spans="1:11" ht="24.6">
      <c r="A227" s="244"/>
      <c r="B227" s="166" t="s">
        <v>12</v>
      </c>
      <c r="C227" s="166" t="s">
        <v>13</v>
      </c>
      <c r="D227" s="166" t="s">
        <v>14</v>
      </c>
      <c r="E227" s="166" t="s">
        <v>15</v>
      </c>
      <c r="F227" s="166" t="s">
        <v>16</v>
      </c>
      <c r="G227" s="166" t="s">
        <v>17</v>
      </c>
      <c r="H227" s="166" t="s">
        <v>18</v>
      </c>
      <c r="I227" s="244" t="s">
        <v>19</v>
      </c>
      <c r="J227" s="166" t="s">
        <v>203</v>
      </c>
      <c r="K227" s="165"/>
    </row>
    <row r="228" spans="1:11" ht="24.6">
      <c r="A228" s="245"/>
      <c r="B228" s="245"/>
      <c r="C228" s="168" t="s">
        <v>12</v>
      </c>
      <c r="D228" s="168" t="s">
        <v>12</v>
      </c>
      <c r="E228" s="168" t="s">
        <v>12</v>
      </c>
      <c r="F228" s="168" t="s">
        <v>12</v>
      </c>
      <c r="G228" s="168" t="s">
        <v>12</v>
      </c>
      <c r="H228" s="168" t="s">
        <v>20</v>
      </c>
      <c r="I228" s="245"/>
      <c r="J228" s="167"/>
      <c r="K228" s="167"/>
    </row>
    <row r="229" spans="1:11" ht="24.6">
      <c r="A229" s="169" t="s">
        <v>21</v>
      </c>
      <c r="B229" s="246">
        <f>ช่องคีย์!B93</f>
        <v>0</v>
      </c>
      <c r="C229" s="246">
        <f>ช่องคีย์!C93</f>
        <v>0</v>
      </c>
      <c r="D229" s="246">
        <f>ช่องคีย์!D93</f>
        <v>0</v>
      </c>
      <c r="E229" s="246">
        <f>ช่องคีย์!E93</f>
        <v>0</v>
      </c>
      <c r="F229" s="246">
        <f>ช่องคีย์!F93</f>
        <v>0</v>
      </c>
      <c r="G229" s="246">
        <f>ช่องคีย์!G93</f>
        <v>0</v>
      </c>
      <c r="H229" s="246">
        <f>ช่องคีย์!H93</f>
        <v>610</v>
      </c>
      <c r="I229" s="246">
        <f>ช่องคีย์!I93</f>
        <v>0</v>
      </c>
      <c r="J229" s="246">
        <f>ช่องคีย์!J93</f>
        <v>147</v>
      </c>
      <c r="K229" s="373">
        <f>+G229*H229</f>
        <v>0</v>
      </c>
    </row>
    <row r="230" spans="1:11" ht="24.6">
      <c r="A230" s="169" t="s">
        <v>261</v>
      </c>
      <c r="B230" s="246"/>
      <c r="C230" s="246"/>
      <c r="D230" s="246"/>
      <c r="E230" s="246"/>
      <c r="F230" s="246"/>
      <c r="G230" s="246"/>
      <c r="H230" s="246"/>
      <c r="I230" s="246"/>
      <c r="J230" s="246"/>
      <c r="K230" s="373"/>
    </row>
    <row r="231" spans="1:11" ht="24.6">
      <c r="A231" s="169" t="s">
        <v>262</v>
      </c>
      <c r="B231" s="246"/>
      <c r="C231" s="246"/>
      <c r="D231" s="246"/>
      <c r="E231" s="246"/>
      <c r="F231" s="246"/>
      <c r="G231" s="246"/>
      <c r="H231" s="246"/>
      <c r="I231" s="246"/>
      <c r="J231" s="246"/>
      <c r="K231" s="373"/>
    </row>
    <row r="232" spans="1:11" ht="24.6">
      <c r="A232" s="169" t="s">
        <v>22</v>
      </c>
      <c r="B232" s="246">
        <f>ช่องคีย์!L93</f>
        <v>779</v>
      </c>
      <c r="C232" s="246">
        <f>ช่องคีย์!M93</f>
        <v>260</v>
      </c>
      <c r="D232" s="246">
        <f>ช่องคีย์!N93</f>
        <v>0</v>
      </c>
      <c r="E232" s="246">
        <f>ช่องคีย์!O93</f>
        <v>0</v>
      </c>
      <c r="F232" s="246">
        <f>ช่องคีย์!P93</f>
        <v>0</v>
      </c>
      <c r="G232" s="246">
        <f>ช่องคีย์!Q93</f>
        <v>0</v>
      </c>
      <c r="H232" s="246">
        <f>ช่องคีย์!R93</f>
        <v>0</v>
      </c>
      <c r="I232" s="246">
        <f>ช่องคีย์!S93</f>
        <v>1039</v>
      </c>
      <c r="J232" s="246">
        <f>ช่องคีย์!T93</f>
        <v>74</v>
      </c>
      <c r="K232" s="373">
        <f>+G232*H232</f>
        <v>0</v>
      </c>
    </row>
    <row r="233" spans="1:11" ht="24.6">
      <c r="A233" s="169" t="s">
        <v>263</v>
      </c>
      <c r="B233" s="246"/>
      <c r="C233" s="246"/>
      <c r="D233" s="246"/>
      <c r="E233" s="246"/>
      <c r="F233" s="246"/>
      <c r="G233" s="246"/>
      <c r="H233" s="246"/>
      <c r="I233" s="246"/>
      <c r="J233" s="246"/>
      <c r="K233" s="373"/>
    </row>
    <row r="234" spans="1:11" ht="24.6">
      <c r="A234" s="169" t="s">
        <v>216</v>
      </c>
      <c r="B234" s="246">
        <f>ช่องคีย์!AF93</f>
        <v>0</v>
      </c>
      <c r="C234" s="246">
        <f>ช่องคีย์!AG93</f>
        <v>0</v>
      </c>
      <c r="D234" s="246">
        <f>ช่องคีย์!AH93</f>
        <v>0</v>
      </c>
      <c r="E234" s="246">
        <f>ช่องคีย์!AI93</f>
        <v>0</v>
      </c>
      <c r="F234" s="246">
        <f>ช่องคีย์!AJ93</f>
        <v>0</v>
      </c>
      <c r="G234" s="246">
        <f>ช่องคีย์!AK93</f>
        <v>0</v>
      </c>
      <c r="H234" s="246">
        <f>ช่องคีย์!AL93</f>
        <v>680</v>
      </c>
      <c r="I234" s="246">
        <f>ช่องคีย์!AM93</f>
        <v>0</v>
      </c>
      <c r="J234" s="246">
        <f>ช่องคีย์!AN93</f>
        <v>0</v>
      </c>
      <c r="K234" s="373">
        <f t="shared" ref="K234:K241" si="12">+G234*H234</f>
        <v>0</v>
      </c>
    </row>
    <row r="235" spans="1:11" ht="24.6">
      <c r="A235" s="169" t="s">
        <v>217</v>
      </c>
      <c r="B235" s="246">
        <f>ช่องคีย์!EQ93</f>
        <v>20</v>
      </c>
      <c r="C235" s="246">
        <f>ช่องคีย์!ER93</f>
        <v>0</v>
      </c>
      <c r="D235" s="246">
        <f>ช่องคีย์!ES93</f>
        <v>0</v>
      </c>
      <c r="E235" s="246">
        <f>ช่องคีย์!ET93</f>
        <v>0</v>
      </c>
      <c r="F235" s="246">
        <f>ช่องคีย์!EU93</f>
        <v>0</v>
      </c>
      <c r="G235" s="246">
        <f>ช่องคีย์!EV93</f>
        <v>0</v>
      </c>
      <c r="H235" s="246">
        <f>ช่องคีย์!EW93</f>
        <v>700</v>
      </c>
      <c r="I235" s="246">
        <f>ช่องคีย์!EX93</f>
        <v>20</v>
      </c>
      <c r="J235" s="246">
        <f>ช่องคีย์!EY93</f>
        <v>3</v>
      </c>
      <c r="K235" s="373">
        <f>+H235*G235</f>
        <v>0</v>
      </c>
    </row>
    <row r="236" spans="1:11" ht="24.6">
      <c r="A236" s="169" t="s">
        <v>188</v>
      </c>
      <c r="B236" s="246">
        <f>ช่องคีย์!AP93</f>
        <v>0</v>
      </c>
      <c r="C236" s="246">
        <f>ช่องคีย์!AQ93</f>
        <v>0</v>
      </c>
      <c r="D236" s="246">
        <f>ช่องคีย์!AR93</f>
        <v>0</v>
      </c>
      <c r="E236" s="246">
        <f>ช่องคีย์!AS93</f>
        <v>0</v>
      </c>
      <c r="F236" s="246">
        <f>ช่องคีย์!AT93</f>
        <v>0</v>
      </c>
      <c r="G236" s="246">
        <f>ช่องคีย์!AU93</f>
        <v>0</v>
      </c>
      <c r="H236" s="246">
        <f>ช่องคีย์!AV93</f>
        <v>0</v>
      </c>
      <c r="I236" s="246">
        <f>ช่องคีย์!AW93</f>
        <v>0</v>
      </c>
      <c r="J236" s="246">
        <f>ช่องคีย์!AX93</f>
        <v>0</v>
      </c>
      <c r="K236" s="373">
        <f t="shared" si="12"/>
        <v>0</v>
      </c>
    </row>
    <row r="237" spans="1:11" ht="24.6">
      <c r="A237" s="169" t="s">
        <v>219</v>
      </c>
      <c r="B237" s="246">
        <f>ช่องคีย์!V93</f>
        <v>0</v>
      </c>
      <c r="C237" s="246">
        <f>ช่องคีย์!W93</f>
        <v>0</v>
      </c>
      <c r="D237" s="246">
        <f>ช่องคีย์!X93</f>
        <v>0</v>
      </c>
      <c r="E237" s="246">
        <f>ช่องคีย์!Y93</f>
        <v>0</v>
      </c>
      <c r="F237" s="246">
        <f>ช่องคีย์!Z93</f>
        <v>0</v>
      </c>
      <c r="G237" s="246">
        <f>ช่องคีย์!AA93</f>
        <v>0</v>
      </c>
      <c r="H237" s="246">
        <f>ช่องคีย์!AB93</f>
        <v>0</v>
      </c>
      <c r="I237" s="246">
        <f>ช่องคีย์!AC93</f>
        <v>0</v>
      </c>
      <c r="J237" s="169">
        <v>3</v>
      </c>
      <c r="K237" s="374">
        <f t="shared" si="12"/>
        <v>0</v>
      </c>
    </row>
    <row r="238" spans="1:11" ht="24.6">
      <c r="A238" s="169" t="s">
        <v>208</v>
      </c>
      <c r="B238" s="246">
        <f>ช่องคีย์!CS93</f>
        <v>0</v>
      </c>
      <c r="C238" s="246">
        <f>ช่องคีย์!CT93</f>
        <v>0</v>
      </c>
      <c r="D238" s="246">
        <f>ช่องคีย์!CU93</f>
        <v>0</v>
      </c>
      <c r="E238" s="246">
        <f>ช่องคีย์!CV93</f>
        <v>0</v>
      </c>
      <c r="F238" s="246">
        <f>ช่องคีย์!CW93</f>
        <v>0</v>
      </c>
      <c r="G238" s="246">
        <f>ช่องคีย์!CX93</f>
        <v>0</v>
      </c>
      <c r="H238" s="246">
        <f>ช่องคีย์!CY93</f>
        <v>0</v>
      </c>
      <c r="I238" s="246">
        <f>ช่องคีย์!CZ93</f>
        <v>0</v>
      </c>
      <c r="J238" s="246">
        <f>ช่องคีย์!DA93</f>
        <v>0</v>
      </c>
      <c r="K238" s="373">
        <f>+G238*H238</f>
        <v>0</v>
      </c>
    </row>
    <row r="239" spans="1:11" ht="24.6">
      <c r="A239" s="169" t="s">
        <v>27</v>
      </c>
      <c r="B239" s="246">
        <f>ช่องคีย์!AZ93</f>
        <v>102</v>
      </c>
      <c r="C239" s="246">
        <f>ช่องคีย์!BA93</f>
        <v>0</v>
      </c>
      <c r="D239" s="246">
        <f>ช่องคีย์!BB93</f>
        <v>0</v>
      </c>
      <c r="E239" s="246">
        <f>ช่องคีย์!BC93</f>
        <v>0</v>
      </c>
      <c r="F239" s="246">
        <f>ช่องคีย์!BD93</f>
        <v>0</v>
      </c>
      <c r="G239" s="246">
        <f>ช่องคีย์!BE93</f>
        <v>0</v>
      </c>
      <c r="H239" s="246">
        <f>ช่องคีย์!BF93</f>
        <v>3500</v>
      </c>
      <c r="I239" s="246">
        <f>ช่องคีย์!BG93</f>
        <v>102</v>
      </c>
      <c r="J239" s="246">
        <f>ช่องคีย์!BH93</f>
        <v>217</v>
      </c>
      <c r="K239" s="219">
        <f t="shared" si="12"/>
        <v>0</v>
      </c>
    </row>
    <row r="240" spans="1:11" ht="24.6">
      <c r="A240" s="169" t="s">
        <v>28</v>
      </c>
      <c r="B240" s="246">
        <f>ช่องคีย์!BJ93</f>
        <v>1405</v>
      </c>
      <c r="C240" s="246">
        <f>ช่องคีย์!BK93</f>
        <v>280</v>
      </c>
      <c r="D240" s="246">
        <f>ช่องคีย์!BL93</f>
        <v>220</v>
      </c>
      <c r="E240" s="246">
        <f>ช่องคีย์!BM93</f>
        <v>0</v>
      </c>
      <c r="F240" s="246">
        <f>ช่องคีย์!BN93</f>
        <v>0</v>
      </c>
      <c r="G240" s="246">
        <f>ช่องคีย์!BO93</f>
        <v>740</v>
      </c>
      <c r="H240" s="246">
        <f>ช่องคีย์!BP93</f>
        <v>12000</v>
      </c>
      <c r="I240" s="246">
        <f>ช่องคีย์!BV93</f>
        <v>1165</v>
      </c>
      <c r="J240" s="246">
        <f>ช่องคีย์!BW93</f>
        <v>90</v>
      </c>
      <c r="K240" s="373">
        <f t="shared" si="12"/>
        <v>8880000</v>
      </c>
    </row>
    <row r="241" spans="1:11" ht="24.6">
      <c r="A241" s="169" t="s">
        <v>209</v>
      </c>
      <c r="B241" s="246">
        <f>ช่องคีย์!BY93</f>
        <v>0</v>
      </c>
      <c r="C241" s="246">
        <f>ช่องคีย์!BZ93</f>
        <v>0</v>
      </c>
      <c r="D241" s="246">
        <f>ช่องคีย์!CA93</f>
        <v>0</v>
      </c>
      <c r="E241" s="246">
        <f>ช่องคีย์!CB93</f>
        <v>0</v>
      </c>
      <c r="F241" s="246">
        <f>ช่องคีย์!CC93</f>
        <v>0</v>
      </c>
      <c r="G241" s="246">
        <f>ช่องคีย์!CD93</f>
        <v>0</v>
      </c>
      <c r="H241" s="246">
        <f>ช่องคีย์!CE93</f>
        <v>0</v>
      </c>
      <c r="I241" s="246">
        <f>ช่องคีย์!CF93</f>
        <v>0</v>
      </c>
      <c r="J241" s="246">
        <f>ช่องคีย์!CG93</f>
        <v>0</v>
      </c>
      <c r="K241" s="373">
        <f t="shared" si="12"/>
        <v>0</v>
      </c>
    </row>
    <row r="242" spans="1:11" ht="24.6">
      <c r="A242" s="169" t="s">
        <v>245</v>
      </c>
      <c r="B242" s="246">
        <f>ช่องคีย์!DC93</f>
        <v>0</v>
      </c>
      <c r="C242" s="246">
        <f>ช่องคีย์!DD93</f>
        <v>0</v>
      </c>
      <c r="D242" s="246">
        <f>ช่องคีย์!DE93</f>
        <v>0</v>
      </c>
      <c r="E242" s="246">
        <f>ช่องคีย์!DF93</f>
        <v>0</v>
      </c>
      <c r="F242" s="246">
        <f>ช่องคีย์!DG93</f>
        <v>0</v>
      </c>
      <c r="G242" s="246">
        <f>ช่องคีย์!DH93</f>
        <v>0</v>
      </c>
      <c r="H242" s="246">
        <f>ช่องคีย์!DI93</f>
        <v>0</v>
      </c>
      <c r="I242" s="246">
        <f>ช่องคีย์!DJ93</f>
        <v>0</v>
      </c>
      <c r="J242" s="246">
        <f>ช่องคีย์!DK93</f>
        <v>0</v>
      </c>
      <c r="K242" s="373"/>
    </row>
    <row r="243" spans="1:11" ht="24.6">
      <c r="A243" s="169" t="s">
        <v>279</v>
      </c>
      <c r="B243" s="246">
        <f>ช่องคีย์!FA93</f>
        <v>0</v>
      </c>
      <c r="C243" s="246">
        <f>ช่องคีย์!FB93</f>
        <v>0</v>
      </c>
      <c r="D243" s="246">
        <f>ช่องคีย์!FC93</f>
        <v>0</v>
      </c>
      <c r="E243" s="246">
        <f>ช่องคีย์!FD93</f>
        <v>0</v>
      </c>
      <c r="F243" s="246">
        <f>ช่องคีย์!FE93</f>
        <v>0</v>
      </c>
      <c r="G243" s="246">
        <f>ช่องคีย์!FF93</f>
        <v>0</v>
      </c>
      <c r="H243" s="246">
        <f>ช่องคีย์!FG93</f>
        <v>0</v>
      </c>
      <c r="I243" s="246">
        <f>ช่องคีย์!FH93</f>
        <v>0</v>
      </c>
      <c r="J243" s="246">
        <f>ช่องคีย์!FI93</f>
        <v>0</v>
      </c>
      <c r="K243" s="373">
        <f>+G243*H243</f>
        <v>0</v>
      </c>
    </row>
    <row r="244" spans="1:11" ht="24.6">
      <c r="A244" s="169" t="s">
        <v>280</v>
      </c>
      <c r="B244" s="246">
        <f>ช่องคีย์!FK93</f>
        <v>0</v>
      </c>
      <c r="C244" s="246">
        <f>ช่องคีย์!FL93</f>
        <v>0</v>
      </c>
      <c r="D244" s="246">
        <f>ช่องคีย์!FM93</f>
        <v>0</v>
      </c>
      <c r="E244" s="246">
        <f>ช่องคีย์!FN93</f>
        <v>0</v>
      </c>
      <c r="F244" s="246">
        <f>ช่องคีย์!FO93</f>
        <v>0</v>
      </c>
      <c r="G244" s="246">
        <f>ช่องคีย์!FP93</f>
        <v>0</v>
      </c>
      <c r="H244" s="246">
        <f>ช่องคีย์!FQ93</f>
        <v>0</v>
      </c>
      <c r="I244" s="246">
        <f>ช่องคีย์!FR93</f>
        <v>0</v>
      </c>
      <c r="J244" s="246">
        <f>ช่องคีย์!FS93</f>
        <v>0</v>
      </c>
      <c r="K244" s="374"/>
    </row>
    <row r="245" spans="1:11" ht="24.6">
      <c r="A245" s="169" t="s">
        <v>327</v>
      </c>
      <c r="B245" s="394">
        <f>ช่องคีย์!CI93</f>
        <v>0</v>
      </c>
      <c r="C245" s="246">
        <f>ช่องคีย์!CJ93</f>
        <v>0</v>
      </c>
      <c r="D245" s="246">
        <f>ช่องคีย์!CK93</f>
        <v>0</v>
      </c>
      <c r="E245" s="246">
        <f>ช่องคีย์!CL93</f>
        <v>0</v>
      </c>
      <c r="F245" s="246">
        <f>ช่องคีย์!CM93</f>
        <v>0</v>
      </c>
      <c r="G245" s="246">
        <f>ช่องคีย์!CN93</f>
        <v>0</v>
      </c>
      <c r="H245" s="246">
        <f>ช่องคีย์!CO93</f>
        <v>0</v>
      </c>
      <c r="I245" s="394">
        <f>ช่องคีย์!CP93</f>
        <v>0</v>
      </c>
      <c r="J245" s="246">
        <f>ช่องคีย์!CQ93</f>
        <v>0</v>
      </c>
      <c r="K245" s="374"/>
    </row>
    <row r="246" spans="1:11" ht="24.6">
      <c r="A246" s="241" t="s">
        <v>32</v>
      </c>
      <c r="B246" s="246">
        <f t="shared" ref="B246:G246" si="13">SUM(B229:B244)</f>
        <v>2306</v>
      </c>
      <c r="C246" s="246">
        <f t="shared" si="13"/>
        <v>540</v>
      </c>
      <c r="D246" s="246">
        <f t="shared" si="13"/>
        <v>220</v>
      </c>
      <c r="E246" s="246">
        <f t="shared" si="13"/>
        <v>0</v>
      </c>
      <c r="F246" s="246">
        <f t="shared" si="13"/>
        <v>0</v>
      </c>
      <c r="G246" s="246">
        <f t="shared" si="13"/>
        <v>740</v>
      </c>
      <c r="H246" s="246"/>
      <c r="I246" s="246">
        <f>SUM(I229:I244)</f>
        <v>2326</v>
      </c>
      <c r="J246" s="169">
        <f>SUM(J229:J244)</f>
        <v>534</v>
      </c>
      <c r="K246" s="374"/>
    </row>
    <row r="247" spans="1:11" ht="24.6">
      <c r="A247" s="222"/>
      <c r="B247" s="222"/>
      <c r="C247" s="222"/>
      <c r="D247" s="222"/>
      <c r="E247" s="222"/>
      <c r="F247" s="222"/>
      <c r="G247" s="222"/>
      <c r="H247" s="222"/>
      <c r="I247" s="222"/>
      <c r="J247" s="242"/>
    </row>
    <row r="248" spans="1:11" ht="24.6">
      <c r="A248" s="222"/>
      <c r="B248" s="222"/>
      <c r="C248" s="222"/>
      <c r="D248" s="222"/>
      <c r="E248" s="222"/>
      <c r="F248" s="222"/>
      <c r="G248" s="222"/>
      <c r="H248" s="222"/>
      <c r="I248" s="222"/>
    </row>
    <row r="249" spans="1:11" ht="24.6">
      <c r="A249" s="1267" t="s">
        <v>370</v>
      </c>
      <c r="B249" s="1267"/>
      <c r="C249" s="1267"/>
      <c r="D249" s="1267"/>
      <c r="E249" s="1267"/>
      <c r="F249" s="1267"/>
      <c r="G249" s="1267"/>
      <c r="H249" s="1267"/>
      <c r="I249" s="1267"/>
    </row>
    <row r="250" spans="1:11" ht="24.6">
      <c r="A250" s="1267" t="s">
        <v>374</v>
      </c>
      <c r="B250" s="1267"/>
      <c r="C250" s="1267"/>
      <c r="D250" s="1267"/>
      <c r="E250" s="1267"/>
      <c r="F250" s="1267"/>
      <c r="G250" s="1267"/>
      <c r="H250" s="1267"/>
      <c r="I250" s="1267"/>
    </row>
    <row r="251" spans="1:11" ht="24.6">
      <c r="A251" s="1268" t="s">
        <v>128</v>
      </c>
      <c r="B251" s="1268"/>
      <c r="C251" s="1268"/>
      <c r="D251" s="1268"/>
      <c r="E251" s="1268"/>
      <c r="F251" s="1268"/>
      <c r="G251" s="1268"/>
      <c r="H251" s="1268"/>
      <c r="I251" s="1268"/>
    </row>
    <row r="252" spans="1:11" ht="24.6">
      <c r="A252" s="243" t="s">
        <v>1</v>
      </c>
      <c r="B252" s="243" t="s">
        <v>2</v>
      </c>
      <c r="C252" s="1269" t="s">
        <v>3</v>
      </c>
      <c r="D252" s="1270"/>
      <c r="E252" s="1270"/>
      <c r="F252" s="1270"/>
      <c r="G252" s="1270"/>
      <c r="H252" s="1271"/>
      <c r="I252" s="238"/>
      <c r="J252" s="239"/>
      <c r="K252" s="239"/>
    </row>
    <row r="253" spans="1:11" ht="24.6">
      <c r="A253" s="244"/>
      <c r="B253" s="166" t="s">
        <v>4</v>
      </c>
      <c r="C253" s="166" t="s">
        <v>5</v>
      </c>
      <c r="D253" s="166" t="s">
        <v>6</v>
      </c>
      <c r="E253" s="166" t="s">
        <v>7</v>
      </c>
      <c r="F253" s="166" t="s">
        <v>8</v>
      </c>
      <c r="G253" s="166" t="s">
        <v>9</v>
      </c>
      <c r="H253" s="166" t="s">
        <v>10</v>
      </c>
      <c r="I253" s="166" t="s">
        <v>11</v>
      </c>
      <c r="J253" s="244" t="s">
        <v>202</v>
      </c>
      <c r="K253" s="166" t="s">
        <v>204</v>
      </c>
    </row>
    <row r="254" spans="1:11" ht="24.6">
      <c r="A254" s="244"/>
      <c r="B254" s="166" t="s">
        <v>12</v>
      </c>
      <c r="C254" s="166" t="s">
        <v>13</v>
      </c>
      <c r="D254" s="166" t="s">
        <v>14</v>
      </c>
      <c r="E254" s="166" t="s">
        <v>15</v>
      </c>
      <c r="F254" s="166" t="s">
        <v>16</v>
      </c>
      <c r="G254" s="166" t="s">
        <v>17</v>
      </c>
      <c r="H254" s="166" t="s">
        <v>18</v>
      </c>
      <c r="I254" s="166" t="s">
        <v>19</v>
      </c>
      <c r="J254" s="166" t="s">
        <v>203</v>
      </c>
      <c r="K254" s="165"/>
    </row>
    <row r="255" spans="1:11" ht="24.6">
      <c r="A255" s="245"/>
      <c r="B255" s="245"/>
      <c r="C255" s="168" t="s">
        <v>12</v>
      </c>
      <c r="D255" s="168" t="s">
        <v>12</v>
      </c>
      <c r="E255" s="168" t="s">
        <v>12</v>
      </c>
      <c r="F255" s="168" t="s">
        <v>12</v>
      </c>
      <c r="G255" s="168" t="s">
        <v>12</v>
      </c>
      <c r="H255" s="168" t="s">
        <v>20</v>
      </c>
      <c r="I255" s="245"/>
      <c r="J255" s="167"/>
      <c r="K255" s="167"/>
    </row>
    <row r="256" spans="1:11" ht="24.6">
      <c r="A256" s="169" t="s">
        <v>21</v>
      </c>
      <c r="B256" s="246">
        <f>ช่องคีย์!B94</f>
        <v>0</v>
      </c>
      <c r="C256" s="246">
        <f>ช่องคีย์!C94</f>
        <v>0</v>
      </c>
      <c r="D256" s="246">
        <f>ช่องคีย์!D94</f>
        <v>0</v>
      </c>
      <c r="E256" s="246">
        <f>ช่องคีย์!E94</f>
        <v>0</v>
      </c>
      <c r="F256" s="246">
        <f>ช่องคีย์!F94</f>
        <v>0</v>
      </c>
      <c r="G256" s="246">
        <f>ช่องคีย์!G94</f>
        <v>0</v>
      </c>
      <c r="H256" s="246">
        <f>ช่องคีย์!H94</f>
        <v>610</v>
      </c>
      <c r="I256" s="246">
        <f>ช่องคีย์!I94</f>
        <v>0</v>
      </c>
      <c r="J256" s="246">
        <f>ช่องคีย์!J94</f>
        <v>67</v>
      </c>
      <c r="K256" s="373">
        <f>+G256*H256</f>
        <v>0</v>
      </c>
    </row>
    <row r="257" spans="1:11" ht="24.6">
      <c r="A257" s="169" t="s">
        <v>261</v>
      </c>
      <c r="B257" s="246"/>
      <c r="C257" s="246"/>
      <c r="D257" s="246"/>
      <c r="E257" s="246"/>
      <c r="F257" s="246"/>
      <c r="G257" s="246"/>
      <c r="H257" s="246"/>
      <c r="I257" s="246"/>
      <c r="J257" s="246"/>
      <c r="K257" s="373"/>
    </row>
    <row r="258" spans="1:11" ht="24.6">
      <c r="A258" s="169" t="s">
        <v>262</v>
      </c>
      <c r="B258" s="246"/>
      <c r="C258" s="246"/>
      <c r="D258" s="246"/>
      <c r="E258" s="246"/>
      <c r="F258" s="246"/>
      <c r="G258" s="246"/>
      <c r="H258" s="246"/>
      <c r="I258" s="246"/>
      <c r="J258" s="246"/>
      <c r="K258" s="373"/>
    </row>
    <row r="259" spans="1:11" ht="24.6">
      <c r="A259" s="169" t="s">
        <v>22</v>
      </c>
      <c r="B259" s="246">
        <f>ช่องคีย์!L94</f>
        <v>186</v>
      </c>
      <c r="C259" s="246">
        <f>ช่องคีย์!M94</f>
        <v>0</v>
      </c>
      <c r="D259" s="246">
        <f>ช่องคีย์!N94</f>
        <v>0</v>
      </c>
      <c r="E259" s="246">
        <f>ช่องคีย์!O94</f>
        <v>0</v>
      </c>
      <c r="F259" s="246">
        <f>ช่องคีย์!P94</f>
        <v>0</v>
      </c>
      <c r="G259" s="246">
        <f>ช่องคีย์!Q94</f>
        <v>0</v>
      </c>
      <c r="H259" s="246">
        <f>ช่องคีย์!R94</f>
        <v>0</v>
      </c>
      <c r="I259" s="246">
        <f>ช่องคีย์!S94</f>
        <v>186</v>
      </c>
      <c r="J259" s="246">
        <f>ช่องคีย์!T94</f>
        <v>19</v>
      </c>
      <c r="K259" s="373">
        <f>+G259*H259</f>
        <v>0</v>
      </c>
    </row>
    <row r="260" spans="1:11" ht="24.6">
      <c r="A260" s="169" t="s">
        <v>263</v>
      </c>
      <c r="B260" s="246"/>
      <c r="C260" s="246"/>
      <c r="D260" s="246"/>
      <c r="E260" s="246"/>
      <c r="F260" s="246"/>
      <c r="G260" s="246"/>
      <c r="H260" s="246"/>
      <c r="I260" s="246"/>
      <c r="J260" s="246"/>
      <c r="K260" s="373"/>
    </row>
    <row r="261" spans="1:11" ht="24.6">
      <c r="A261" s="169" t="s">
        <v>216</v>
      </c>
      <c r="B261" s="246">
        <f>ช่องคีย์!AF94</f>
        <v>0</v>
      </c>
      <c r="C261" s="246">
        <f>ช่องคีย์!AG94</f>
        <v>0</v>
      </c>
      <c r="D261" s="246">
        <f>ช่องคีย์!AH94</f>
        <v>0</v>
      </c>
      <c r="E261" s="246">
        <f>ช่องคีย์!AI94</f>
        <v>0</v>
      </c>
      <c r="F261" s="246">
        <f>ช่องคีย์!AJ94</f>
        <v>0</v>
      </c>
      <c r="G261" s="246">
        <f>ช่องคีย์!AK94</f>
        <v>0</v>
      </c>
      <c r="H261" s="246">
        <f>ช่องคีย์!AL94</f>
        <v>680</v>
      </c>
      <c r="I261" s="246">
        <f>ช่องคีย์!AM94</f>
        <v>0</v>
      </c>
      <c r="J261" s="246">
        <f>ช่องคีย์!AN94</f>
        <v>0</v>
      </c>
      <c r="K261" s="373">
        <f>+G261*H261</f>
        <v>0</v>
      </c>
    </row>
    <row r="262" spans="1:11" ht="24.6">
      <c r="A262" s="169" t="s">
        <v>217</v>
      </c>
      <c r="B262" s="246">
        <f>ช่องคีย์!EQ94</f>
        <v>30</v>
      </c>
      <c r="C262" s="246">
        <f>ช่องคีย์!ER94</f>
        <v>0</v>
      </c>
      <c r="D262" s="246">
        <f>ช่องคีย์!ES94</f>
        <v>0</v>
      </c>
      <c r="E262" s="246">
        <f>ช่องคีย์!ET94</f>
        <v>0</v>
      </c>
      <c r="F262" s="246">
        <f>ช่องคีย์!EU94</f>
        <v>0</v>
      </c>
      <c r="G262" s="246">
        <f>ช่องคีย์!EV94</f>
        <v>0</v>
      </c>
      <c r="H262" s="246">
        <f>ช่องคีย์!EW94</f>
        <v>700</v>
      </c>
      <c r="I262" s="246">
        <f>ช่องคีย์!EX94</f>
        <v>30</v>
      </c>
      <c r="J262" s="246">
        <f>ช่องคีย์!EY94</f>
        <v>5</v>
      </c>
      <c r="K262" s="373"/>
    </row>
    <row r="263" spans="1:11" ht="24.6">
      <c r="A263" s="169" t="s">
        <v>188</v>
      </c>
      <c r="B263" s="246">
        <f>ช่องคีย์!AP94</f>
        <v>0</v>
      </c>
      <c r="C263" s="246">
        <f>ช่องคีย์!AQ94</f>
        <v>0</v>
      </c>
      <c r="D263" s="246">
        <f>ช่องคีย์!AR94</f>
        <v>0</v>
      </c>
      <c r="E263" s="246">
        <f>ช่องคีย์!AS94</f>
        <v>0</v>
      </c>
      <c r="F263" s="246">
        <f>ช่องคีย์!AT94</f>
        <v>0</v>
      </c>
      <c r="G263" s="246">
        <f>ช่องคีย์!AU94</f>
        <v>0</v>
      </c>
      <c r="H263" s="246">
        <f>ช่องคีย์!AV94</f>
        <v>0</v>
      </c>
      <c r="I263" s="246">
        <f>ช่องคีย์!AW94</f>
        <v>0</v>
      </c>
      <c r="J263" s="246">
        <f>ช่องคีย์!AX94</f>
        <v>0</v>
      </c>
      <c r="K263" s="373">
        <f t="shared" ref="K263:K269" si="14">+G263*H263</f>
        <v>0</v>
      </c>
    </row>
    <row r="264" spans="1:11" ht="24.6">
      <c r="A264" s="169" t="s">
        <v>219</v>
      </c>
      <c r="B264" s="246">
        <f>ช่องคีย์!V94</f>
        <v>0</v>
      </c>
      <c r="C264" s="246">
        <f>ช่องคีย์!W94</f>
        <v>0</v>
      </c>
      <c r="D264" s="246">
        <f>ช่องคีย์!X94</f>
        <v>0</v>
      </c>
      <c r="E264" s="246">
        <f>ช่องคีย์!Y94</f>
        <v>0</v>
      </c>
      <c r="F264" s="246">
        <f>ช่องคีย์!Z94</f>
        <v>0</v>
      </c>
      <c r="G264" s="246">
        <f>ช่องคีย์!AA94</f>
        <v>0</v>
      </c>
      <c r="H264" s="246">
        <f>ช่องคีย์!AB94</f>
        <v>0</v>
      </c>
      <c r="I264" s="246">
        <f>ช่องคีย์!AC94</f>
        <v>0</v>
      </c>
      <c r="J264" s="169">
        <v>7</v>
      </c>
      <c r="K264" s="374">
        <f t="shared" si="14"/>
        <v>0</v>
      </c>
    </row>
    <row r="265" spans="1:11" ht="24.6">
      <c r="A265" s="169" t="s">
        <v>208</v>
      </c>
      <c r="B265" s="246">
        <f>ช่องคีย์!CS94</f>
        <v>0</v>
      </c>
      <c r="C265" s="246">
        <f>ช่องคีย์!CT94</f>
        <v>0</v>
      </c>
      <c r="D265" s="246">
        <f>ช่องคีย์!CU94</f>
        <v>0</v>
      </c>
      <c r="E265" s="246">
        <f>ช่องคีย์!CV94</f>
        <v>0</v>
      </c>
      <c r="F265" s="246">
        <f>ช่องคีย์!CW94</f>
        <v>0</v>
      </c>
      <c r="G265" s="246">
        <f>ช่องคีย์!CX94</f>
        <v>0</v>
      </c>
      <c r="H265" s="246">
        <f>ช่องคีย์!CY94</f>
        <v>0</v>
      </c>
      <c r="I265" s="246">
        <f>ช่องคีย์!CZ94</f>
        <v>0</v>
      </c>
      <c r="J265" s="246">
        <f>ช่องคีย์!DA94</f>
        <v>0</v>
      </c>
      <c r="K265" s="219">
        <f t="shared" si="14"/>
        <v>0</v>
      </c>
    </row>
    <row r="266" spans="1:11" ht="24.6">
      <c r="A266" s="169" t="s">
        <v>27</v>
      </c>
      <c r="B266" s="246">
        <f>ช่องคีย์!AZ94</f>
        <v>61</v>
      </c>
      <c r="C266" s="246">
        <f>ช่องคีย์!BA94</f>
        <v>0</v>
      </c>
      <c r="D266" s="246">
        <f>ช่องคีย์!BB94</f>
        <v>0</v>
      </c>
      <c r="E266" s="246">
        <f>ช่องคีย์!BC94</f>
        <v>0</v>
      </c>
      <c r="F266" s="246">
        <f>ช่องคีย์!BD94</f>
        <v>0</v>
      </c>
      <c r="G266" s="246">
        <f>ช่องคีย์!BE94</f>
        <v>0</v>
      </c>
      <c r="H266" s="246">
        <f>ช่องคีย์!BF94</f>
        <v>3500</v>
      </c>
      <c r="I266" s="246">
        <f>ช่องคีย์!BG94</f>
        <v>61</v>
      </c>
      <c r="J266" s="246">
        <f>ช่องคีย์!BH94</f>
        <v>188</v>
      </c>
      <c r="K266" s="373">
        <f t="shared" si="14"/>
        <v>0</v>
      </c>
    </row>
    <row r="267" spans="1:11" ht="24.6">
      <c r="A267" s="169" t="s">
        <v>28</v>
      </c>
      <c r="B267" s="246">
        <f>ช่องคีย์!BJ94</f>
        <v>634</v>
      </c>
      <c r="C267" s="246">
        <f>ช่องคีย์!BK94</f>
        <v>198</v>
      </c>
      <c r="D267" s="246">
        <f>ช่องคีย์!BL94</f>
        <v>100</v>
      </c>
      <c r="E267" s="246">
        <f>ช่องคีย์!BM94</f>
        <v>0</v>
      </c>
      <c r="F267" s="246">
        <f>ช่องคีย์!BN94</f>
        <v>0</v>
      </c>
      <c r="G267" s="246">
        <f>ช่องคีย์!BO94</f>
        <v>290</v>
      </c>
      <c r="H267" s="246">
        <f>ช่องคีย์!BP94</f>
        <v>12000</v>
      </c>
      <c r="I267" s="246">
        <f>ช่องคีย์!BV94</f>
        <v>642</v>
      </c>
      <c r="J267" s="246">
        <f>ช่องคีย์!BW94</f>
        <v>64</v>
      </c>
      <c r="K267" s="373">
        <f t="shared" si="14"/>
        <v>3480000</v>
      </c>
    </row>
    <row r="268" spans="1:11" ht="24.6">
      <c r="A268" s="169" t="s">
        <v>209</v>
      </c>
      <c r="B268" s="246">
        <f>ช่องคีย์!BY94</f>
        <v>0</v>
      </c>
      <c r="C268" s="246">
        <f>ช่องคีย์!BZ94</f>
        <v>0</v>
      </c>
      <c r="D268" s="246">
        <f>ช่องคีย์!CA94</f>
        <v>0</v>
      </c>
      <c r="E268" s="246">
        <f>ช่องคีย์!CB94</f>
        <v>0</v>
      </c>
      <c r="F268" s="246">
        <f>ช่องคีย์!CC94</f>
        <v>0</v>
      </c>
      <c r="G268" s="246">
        <f>ช่องคีย์!CD94</f>
        <v>0</v>
      </c>
      <c r="H268" s="246">
        <f>ช่องคีย์!CE94</f>
        <v>0</v>
      </c>
      <c r="I268" s="246">
        <f>ช่องคีย์!CF94</f>
        <v>0</v>
      </c>
      <c r="J268" s="246">
        <f>ช่องคีย์!CG94</f>
        <v>0</v>
      </c>
      <c r="K268" s="373">
        <f t="shared" si="14"/>
        <v>0</v>
      </c>
    </row>
    <row r="269" spans="1:11" ht="24.6">
      <c r="A269" s="169" t="s">
        <v>245</v>
      </c>
      <c r="B269" s="246">
        <f>ช่องคีย์!DC94</f>
        <v>0</v>
      </c>
      <c r="C269" s="246">
        <f>ช่องคีย์!DD94</f>
        <v>0</v>
      </c>
      <c r="D269" s="246">
        <f>ช่องคีย์!DE94</f>
        <v>0</v>
      </c>
      <c r="E269" s="246">
        <f>ช่องคีย์!DF94</f>
        <v>0</v>
      </c>
      <c r="F269" s="246">
        <f>ช่องคีย์!DG94</f>
        <v>0</v>
      </c>
      <c r="G269" s="246">
        <f>ช่องคีย์!DH94</f>
        <v>0</v>
      </c>
      <c r="H269" s="246">
        <f>ช่องคีย์!DI94</f>
        <v>183</v>
      </c>
      <c r="I269" s="246">
        <f>ช่องคีย์!DJ94</f>
        <v>0</v>
      </c>
      <c r="J269" s="246">
        <f>ช่องคีย์!DK94</f>
        <v>0</v>
      </c>
      <c r="K269" s="373">
        <f t="shared" si="14"/>
        <v>0</v>
      </c>
    </row>
    <row r="270" spans="1:11" ht="24.6">
      <c r="A270" s="169" t="s">
        <v>280</v>
      </c>
      <c r="B270" s="246">
        <f>ช่องคีย์!FK94</f>
        <v>0</v>
      </c>
      <c r="C270" s="246">
        <f>ช่องคีย์!FL94</f>
        <v>0</v>
      </c>
      <c r="D270" s="246">
        <f>ช่องคีย์!FM94</f>
        <v>0</v>
      </c>
      <c r="E270" s="246">
        <f>ช่องคีย์!FN94</f>
        <v>0</v>
      </c>
      <c r="F270" s="246">
        <f>ช่องคีย์!FO94</f>
        <v>0</v>
      </c>
      <c r="G270" s="246">
        <f>ช่องคีย์!FP94</f>
        <v>0</v>
      </c>
      <c r="H270" s="246">
        <f>ช่องคีย์!FQ94</f>
        <v>0</v>
      </c>
      <c r="I270" s="246">
        <f>ช่องคีย์!FR94</f>
        <v>0</v>
      </c>
      <c r="J270" s="246">
        <f>ช่องคีย์!FS94</f>
        <v>0</v>
      </c>
      <c r="K270" s="373"/>
    </row>
    <row r="271" spans="1:11" ht="24.6">
      <c r="A271" s="169" t="s">
        <v>279</v>
      </c>
      <c r="B271" s="246">
        <f>ช่องคีย์!FA94</f>
        <v>0</v>
      </c>
      <c r="C271" s="246">
        <f>ช่องคีย์!FB94</f>
        <v>0</v>
      </c>
      <c r="D271" s="246">
        <f>ช่องคีย์!FC94</f>
        <v>0</v>
      </c>
      <c r="E271" s="246">
        <f>ช่องคีย์!FD94</f>
        <v>0</v>
      </c>
      <c r="F271" s="246">
        <f>ช่องคีย์!FE94</f>
        <v>0</v>
      </c>
      <c r="G271" s="246">
        <f>ช่องคีย์!FF94</f>
        <v>0</v>
      </c>
      <c r="H271" s="246">
        <f>ช่องคีย์!FG94</f>
        <v>0</v>
      </c>
      <c r="I271" s="246">
        <f>ช่องคีย์!FH94</f>
        <v>0</v>
      </c>
      <c r="J271" s="246">
        <f>ช่องคีย์!FI94</f>
        <v>0</v>
      </c>
      <c r="K271" s="373">
        <f>+G271*H271</f>
        <v>0</v>
      </c>
    </row>
    <row r="272" spans="1:11" ht="24.6">
      <c r="A272" s="169" t="s">
        <v>284</v>
      </c>
      <c r="B272" s="246"/>
      <c r="C272" s="246"/>
      <c r="D272" s="246"/>
      <c r="E272" s="246"/>
      <c r="F272" s="246"/>
      <c r="G272" s="246"/>
      <c r="H272" s="246"/>
      <c r="I272" s="246"/>
      <c r="J272" s="246"/>
      <c r="K272" s="374"/>
    </row>
    <row r="273" spans="1:11" ht="24.6">
      <c r="A273" s="169" t="s">
        <v>123</v>
      </c>
      <c r="B273" s="246">
        <f>ช่องคีย์!GE94</f>
        <v>0</v>
      </c>
      <c r="C273" s="246">
        <f>ช่องคีย์!GF94</f>
        <v>0</v>
      </c>
      <c r="D273" s="246">
        <f>ช่องคีย์!GG94</f>
        <v>0</v>
      </c>
      <c r="E273" s="246">
        <f>ช่องคีย์!GH94</f>
        <v>0</v>
      </c>
      <c r="F273" s="246">
        <f>ช่องคีย์!GI94</f>
        <v>0</v>
      </c>
      <c r="G273" s="246">
        <f>ช่องคีย์!GJ94</f>
        <v>0</v>
      </c>
      <c r="H273" s="246">
        <f>ช่องคีย์!GK94</f>
        <v>0</v>
      </c>
      <c r="I273" s="246">
        <f>ช่องคีย์!GL94</f>
        <v>0</v>
      </c>
      <c r="J273" s="246">
        <f>ช่องคีย์!GM94</f>
        <v>0</v>
      </c>
      <c r="K273" s="374"/>
    </row>
    <row r="274" spans="1:11" ht="24.6">
      <c r="A274" s="169" t="s">
        <v>198</v>
      </c>
      <c r="B274" s="246">
        <f>ช่องคีย์!DM94</f>
        <v>0</v>
      </c>
      <c r="C274" s="246">
        <f>ช่องคีย์!DN94</f>
        <v>0</v>
      </c>
      <c r="D274" s="246">
        <f>ช่องคีย์!DO94</f>
        <v>0</v>
      </c>
      <c r="E274" s="246">
        <f>ช่องคีย์!DP94</f>
        <v>0</v>
      </c>
      <c r="F274" s="246">
        <f>ช่องคีย์!DQ94</f>
        <v>0</v>
      </c>
      <c r="G274" s="246">
        <f>ช่องคีย์!DR94</f>
        <v>0</v>
      </c>
      <c r="H274" s="246">
        <f>ช่องคีย์!DS94</f>
        <v>0</v>
      </c>
      <c r="I274" s="246">
        <f>ช่องคีย์!DT94</f>
        <v>0</v>
      </c>
      <c r="J274" s="246">
        <f>ช่องคีย์!DU94</f>
        <v>0</v>
      </c>
      <c r="K274" s="374"/>
    </row>
    <row r="275" spans="1:11" ht="24.6">
      <c r="A275" s="169" t="s">
        <v>327</v>
      </c>
      <c r="B275" s="414">
        <f>ช่องคีย์!CI94</f>
        <v>0</v>
      </c>
      <c r="C275" s="246">
        <f>ช่องคีย์!CJ94</f>
        <v>0</v>
      </c>
      <c r="D275" s="246">
        <f>ช่องคีย์!CK94</f>
        <v>0</v>
      </c>
      <c r="E275" s="246">
        <f>ช่องคีย์!CL94</f>
        <v>0</v>
      </c>
      <c r="F275" s="246">
        <f>ช่องคีย์!CM94</f>
        <v>0</v>
      </c>
      <c r="G275" s="246">
        <f>ช่องคีย์!CN94</f>
        <v>0</v>
      </c>
      <c r="H275" s="246">
        <f>ช่องคีย์!CO94</f>
        <v>0</v>
      </c>
      <c r="I275" s="414">
        <f>ช่องคีย์!CP94</f>
        <v>0</v>
      </c>
      <c r="J275" s="246">
        <f>ช่องคีย์!CQ94</f>
        <v>0</v>
      </c>
      <c r="K275" s="374"/>
    </row>
    <row r="276" spans="1:11" ht="24.6">
      <c r="A276" s="241" t="s">
        <v>32</v>
      </c>
      <c r="B276" s="246">
        <f t="shared" ref="B276:G276" si="15">SUM(B256:B271)</f>
        <v>911</v>
      </c>
      <c r="C276" s="246">
        <f t="shared" si="15"/>
        <v>198</v>
      </c>
      <c r="D276" s="246">
        <f t="shared" si="15"/>
        <v>100</v>
      </c>
      <c r="E276" s="246">
        <f t="shared" si="15"/>
        <v>0</v>
      </c>
      <c r="F276" s="246">
        <f t="shared" si="15"/>
        <v>0</v>
      </c>
      <c r="G276" s="246">
        <f t="shared" si="15"/>
        <v>290</v>
      </c>
      <c r="H276" s="246"/>
      <c r="I276" s="246">
        <f>SUM(I256:I271)</f>
        <v>919</v>
      </c>
      <c r="J276" s="169">
        <f>SUM(J256:J271)</f>
        <v>350</v>
      </c>
      <c r="K276" s="374"/>
    </row>
    <row r="277" spans="1:11" ht="24.6">
      <c r="A277" s="222"/>
      <c r="B277" s="222"/>
      <c r="C277" s="222"/>
      <c r="D277" s="222"/>
      <c r="E277" s="222"/>
      <c r="F277" s="222"/>
      <c r="G277" s="222"/>
      <c r="H277" s="222"/>
      <c r="I277" s="222"/>
      <c r="J277" s="242"/>
    </row>
    <row r="278" spans="1:11" ht="24.6">
      <c r="A278" s="222"/>
      <c r="B278" s="222"/>
      <c r="C278" s="222"/>
      <c r="D278" s="222"/>
      <c r="E278" s="222"/>
      <c r="F278" s="222"/>
      <c r="G278" s="222"/>
      <c r="H278" s="222"/>
      <c r="I278" s="222"/>
    </row>
    <row r="279" spans="1:11" ht="24.6">
      <c r="A279" s="1267" t="s">
        <v>370</v>
      </c>
      <c r="B279" s="1267"/>
      <c r="C279" s="1267"/>
      <c r="D279" s="1267"/>
      <c r="E279" s="1267"/>
      <c r="F279" s="1267"/>
      <c r="G279" s="1267"/>
      <c r="H279" s="1267"/>
      <c r="I279" s="1267"/>
    </row>
    <row r="280" spans="1:11" ht="24.6">
      <c r="A280" s="1267" t="s">
        <v>373</v>
      </c>
      <c r="B280" s="1267"/>
      <c r="C280" s="1267"/>
      <c r="D280" s="1267"/>
      <c r="E280" s="1267"/>
      <c r="F280" s="1267"/>
      <c r="G280" s="1267"/>
      <c r="H280" s="1267"/>
      <c r="I280" s="1267"/>
    </row>
    <row r="281" spans="1:11" ht="24.6">
      <c r="A281" s="1268" t="s">
        <v>129</v>
      </c>
      <c r="B281" s="1268"/>
      <c r="C281" s="1268"/>
      <c r="D281" s="1268"/>
      <c r="E281" s="1268"/>
      <c r="F281" s="1268"/>
      <c r="G281" s="1268"/>
      <c r="H281" s="1268"/>
      <c r="I281" s="1268"/>
    </row>
    <row r="282" spans="1:11" ht="24.6">
      <c r="A282" s="243" t="s">
        <v>1</v>
      </c>
      <c r="B282" s="243" t="s">
        <v>2</v>
      </c>
      <c r="C282" s="1269" t="s">
        <v>3</v>
      </c>
      <c r="D282" s="1270"/>
      <c r="E282" s="1270"/>
      <c r="F282" s="1270"/>
      <c r="G282" s="1270"/>
      <c r="H282" s="1271"/>
      <c r="I282" s="238"/>
      <c r="J282" s="239"/>
      <c r="K282" s="239"/>
    </row>
    <row r="283" spans="1:11" ht="24.6">
      <c r="A283" s="244"/>
      <c r="B283" s="166" t="s">
        <v>4</v>
      </c>
      <c r="C283" s="166" t="s">
        <v>5</v>
      </c>
      <c r="D283" s="166" t="s">
        <v>6</v>
      </c>
      <c r="E283" s="166" t="s">
        <v>7</v>
      </c>
      <c r="F283" s="166" t="s">
        <v>8</v>
      </c>
      <c r="G283" s="166" t="s">
        <v>9</v>
      </c>
      <c r="H283" s="166" t="s">
        <v>10</v>
      </c>
      <c r="I283" s="166" t="s">
        <v>11</v>
      </c>
      <c r="J283" s="244" t="s">
        <v>202</v>
      </c>
      <c r="K283" s="166" t="s">
        <v>204</v>
      </c>
    </row>
    <row r="284" spans="1:11" ht="24.6">
      <c r="A284" s="244"/>
      <c r="B284" s="166" t="s">
        <v>12</v>
      </c>
      <c r="C284" s="166" t="s">
        <v>13</v>
      </c>
      <c r="D284" s="166" t="s">
        <v>14</v>
      </c>
      <c r="E284" s="166" t="s">
        <v>15</v>
      </c>
      <c r="F284" s="166" t="s">
        <v>16</v>
      </c>
      <c r="G284" s="166" t="s">
        <v>17</v>
      </c>
      <c r="H284" s="166" t="s">
        <v>18</v>
      </c>
      <c r="I284" s="166" t="s">
        <v>19</v>
      </c>
      <c r="J284" s="166" t="s">
        <v>203</v>
      </c>
      <c r="K284" s="165"/>
    </row>
    <row r="285" spans="1:11" ht="24.6">
      <c r="A285" s="245"/>
      <c r="B285" s="245"/>
      <c r="C285" s="168" t="s">
        <v>12</v>
      </c>
      <c r="D285" s="168" t="s">
        <v>12</v>
      </c>
      <c r="E285" s="168" t="s">
        <v>12</v>
      </c>
      <c r="F285" s="168" t="s">
        <v>12</v>
      </c>
      <c r="G285" s="168" t="s">
        <v>12</v>
      </c>
      <c r="H285" s="168" t="s">
        <v>20</v>
      </c>
      <c r="I285" s="245"/>
      <c r="J285" s="167"/>
      <c r="K285" s="167"/>
    </row>
    <row r="286" spans="1:11" ht="24.6">
      <c r="A286" s="169" t="s">
        <v>21</v>
      </c>
      <c r="B286" s="246">
        <f>ช่องคีย์!B95</f>
        <v>0</v>
      </c>
      <c r="C286" s="246">
        <f>ช่องคีย์!C95</f>
        <v>0</v>
      </c>
      <c r="D286" s="246">
        <f>ช่องคีย์!D95</f>
        <v>0</v>
      </c>
      <c r="E286" s="246">
        <f>ช่องคีย์!E95</f>
        <v>0</v>
      </c>
      <c r="F286" s="246">
        <f>ช่องคีย์!F95</f>
        <v>0</v>
      </c>
      <c r="G286" s="246">
        <f>ช่องคีย์!G95</f>
        <v>0</v>
      </c>
      <c r="H286" s="246">
        <f>ช่องคีย์!H95</f>
        <v>610</v>
      </c>
      <c r="I286" s="246">
        <f>ช่องคีย์!I95</f>
        <v>0</v>
      </c>
      <c r="J286" s="246">
        <f>ช่องคีย์!J95</f>
        <v>79</v>
      </c>
      <c r="K286" s="373">
        <f>+G286*H286</f>
        <v>0</v>
      </c>
    </row>
    <row r="287" spans="1:11" ht="24.6">
      <c r="A287" s="169" t="s">
        <v>266</v>
      </c>
      <c r="B287" s="246"/>
      <c r="C287" s="246"/>
      <c r="D287" s="246"/>
      <c r="E287" s="246"/>
      <c r="F287" s="246"/>
      <c r="G287" s="246"/>
      <c r="H287" s="246"/>
      <c r="I287" s="246"/>
      <c r="J287" s="246"/>
      <c r="K287" s="373"/>
    </row>
    <row r="288" spans="1:11" ht="24.6">
      <c r="A288" s="169" t="s">
        <v>262</v>
      </c>
      <c r="B288" s="246"/>
      <c r="C288" s="246"/>
      <c r="D288" s="246"/>
      <c r="E288" s="246"/>
      <c r="F288" s="246"/>
      <c r="G288" s="246"/>
      <c r="H288" s="246"/>
      <c r="I288" s="246"/>
      <c r="J288" s="246"/>
      <c r="K288" s="373"/>
    </row>
    <row r="289" spans="1:11" ht="24.6">
      <c r="A289" s="169" t="s">
        <v>22</v>
      </c>
      <c r="B289" s="246">
        <f>ช่องคีย์!L95</f>
        <v>760</v>
      </c>
      <c r="C289" s="246">
        <f>ช่องคีย์!M95</f>
        <v>0</v>
      </c>
      <c r="D289" s="246">
        <f>ช่องคีย์!N95</f>
        <v>0</v>
      </c>
      <c r="E289" s="246">
        <f>ช่องคีย์!O95</f>
        <v>0</v>
      </c>
      <c r="F289" s="246">
        <f>ช่องคีย์!P95</f>
        <v>0</v>
      </c>
      <c r="G289" s="246">
        <f>ช่องคีย์!Q95</f>
        <v>0</v>
      </c>
      <c r="H289" s="246">
        <f>ช่องคีย์!R95</f>
        <v>0</v>
      </c>
      <c r="I289" s="246">
        <f>ช่องคีย์!S95</f>
        <v>760</v>
      </c>
      <c r="J289" s="246">
        <f>ช่องคีย์!T95</f>
        <v>66</v>
      </c>
      <c r="K289" s="373">
        <f>+G289*H289</f>
        <v>0</v>
      </c>
    </row>
    <row r="290" spans="1:11" ht="24.6">
      <c r="A290" s="169" t="s">
        <v>263</v>
      </c>
      <c r="B290" s="246"/>
      <c r="C290" s="246"/>
      <c r="D290" s="246"/>
      <c r="E290" s="246"/>
      <c r="F290" s="246"/>
      <c r="G290" s="246"/>
      <c r="H290" s="246"/>
      <c r="I290" s="246"/>
      <c r="J290" s="246"/>
      <c r="K290" s="373"/>
    </row>
    <row r="291" spans="1:11" ht="24.6">
      <c r="A291" s="169" t="s">
        <v>216</v>
      </c>
      <c r="B291" s="246">
        <f>ช่องคีย์!AF95</f>
        <v>0</v>
      </c>
      <c r="C291" s="246">
        <f>ช่องคีย์!AG95</f>
        <v>0</v>
      </c>
      <c r="D291" s="246">
        <f>ช่องคีย์!AH95</f>
        <v>0</v>
      </c>
      <c r="E291" s="246">
        <f>ช่องคีย์!AI95</f>
        <v>0</v>
      </c>
      <c r="F291" s="246">
        <f>ช่องคีย์!AJ95</f>
        <v>0</v>
      </c>
      <c r="G291" s="246">
        <f>ช่องคีย์!AK95</f>
        <v>0</v>
      </c>
      <c r="H291" s="246">
        <f>ช่องคีย์!AL95</f>
        <v>680</v>
      </c>
      <c r="I291" s="246">
        <f>ช่องคีย์!AM95</f>
        <v>0</v>
      </c>
      <c r="J291" s="246">
        <f>ช่องคีย์!AN95</f>
        <v>0</v>
      </c>
      <c r="K291" s="373">
        <v>0</v>
      </c>
    </row>
    <row r="292" spans="1:11" ht="24.6">
      <c r="A292" s="169" t="s">
        <v>217</v>
      </c>
      <c r="B292" s="246">
        <f>ช่องคีย์!EQ95</f>
        <v>80</v>
      </c>
      <c r="C292" s="246">
        <f>ช่องคีย์!ER95</f>
        <v>0</v>
      </c>
      <c r="D292" s="246">
        <f>ช่องคีย์!ES95</f>
        <v>0</v>
      </c>
      <c r="E292" s="246">
        <f>ช่องคีย์!ET95</f>
        <v>0</v>
      </c>
      <c r="F292" s="246">
        <f>ช่องคีย์!EU95</f>
        <v>0</v>
      </c>
      <c r="G292" s="246">
        <f>ช่องคีย์!EV95</f>
        <v>0</v>
      </c>
      <c r="H292" s="246">
        <f>ช่องคีย์!EW95</f>
        <v>0</v>
      </c>
      <c r="I292" s="246">
        <f>ช่องคีย์!EX95</f>
        <v>80</v>
      </c>
      <c r="J292" s="246">
        <f>ช่องคีย์!EY95</f>
        <v>18</v>
      </c>
      <c r="K292" s="373"/>
    </row>
    <row r="293" spans="1:11" ht="24.6">
      <c r="A293" s="169" t="s">
        <v>188</v>
      </c>
      <c r="B293" s="246">
        <f>ช่องคีย์!AP95</f>
        <v>0</v>
      </c>
      <c r="C293" s="246">
        <f>ช่องคีย์!AQ95</f>
        <v>0</v>
      </c>
      <c r="D293" s="246">
        <f>ช่องคีย์!AR95</f>
        <v>0</v>
      </c>
      <c r="E293" s="246">
        <f>ช่องคีย์!AS95</f>
        <v>0</v>
      </c>
      <c r="F293" s="246">
        <f>ช่องคีย์!AT95</f>
        <v>0</v>
      </c>
      <c r="G293" s="246">
        <f>ช่องคีย์!AU95</f>
        <v>0</v>
      </c>
      <c r="H293" s="246">
        <f>ช่องคีย์!AV95</f>
        <v>0</v>
      </c>
      <c r="I293" s="246">
        <f>ช่องคีย์!AW95</f>
        <v>0</v>
      </c>
      <c r="J293" s="246">
        <f>ช่องคีย์!AX95</f>
        <v>0</v>
      </c>
      <c r="K293" s="373"/>
    </row>
    <row r="294" spans="1:11" ht="24.6">
      <c r="A294" s="169" t="s">
        <v>219</v>
      </c>
      <c r="B294" s="246">
        <f>ช่องคีย์!V95</f>
        <v>0</v>
      </c>
      <c r="C294" s="246">
        <f>ช่องคีย์!W95</f>
        <v>0</v>
      </c>
      <c r="D294" s="246">
        <f>ช่องคีย์!X95</f>
        <v>0</v>
      </c>
      <c r="E294" s="246">
        <f>ช่องคีย์!Y95</f>
        <v>0</v>
      </c>
      <c r="F294" s="246">
        <f>ช่องคีย์!Z95</f>
        <v>0</v>
      </c>
      <c r="G294" s="246">
        <f>ช่องคีย์!AA95</f>
        <v>0</v>
      </c>
      <c r="H294" s="246">
        <f>ช่องคีย์!AB95</f>
        <v>0</v>
      </c>
      <c r="I294" s="246">
        <f>ช่องคีย์!AC95</f>
        <v>0</v>
      </c>
      <c r="J294" s="246">
        <f>ช่องคีย์!AD95</f>
        <v>0</v>
      </c>
      <c r="K294" s="374"/>
    </row>
    <row r="295" spans="1:11" ht="24.6">
      <c r="A295" s="169" t="s">
        <v>208</v>
      </c>
      <c r="B295" s="246">
        <f>ช่องคีย์!CS95</f>
        <v>0</v>
      </c>
      <c r="C295" s="246">
        <f>ช่องคีย์!CT95</f>
        <v>0</v>
      </c>
      <c r="D295" s="246">
        <f>ช่องคีย์!CU95</f>
        <v>0</v>
      </c>
      <c r="E295" s="246">
        <f>ช่องคีย์!CV95</f>
        <v>0</v>
      </c>
      <c r="F295" s="246">
        <f>ช่องคีย์!CW95</f>
        <v>0</v>
      </c>
      <c r="G295" s="246">
        <f>ช่องคีย์!CX95</f>
        <v>0</v>
      </c>
      <c r="H295" s="246">
        <f>ช่องคีย์!CY95</f>
        <v>0</v>
      </c>
      <c r="I295" s="246">
        <f>ช่องคีย์!CZ95</f>
        <v>0</v>
      </c>
      <c r="J295" s="246">
        <f>ช่องคีย์!DA95</f>
        <v>0</v>
      </c>
      <c r="K295" s="373">
        <f>+G295*H295</f>
        <v>0</v>
      </c>
    </row>
    <row r="296" spans="1:11" ht="24.6">
      <c r="A296" s="169" t="s">
        <v>27</v>
      </c>
      <c r="B296" s="246">
        <f>ช่องคีย์!AZ95</f>
        <v>63</v>
      </c>
      <c r="C296" s="246">
        <f>ช่องคีย์!BA95</f>
        <v>0</v>
      </c>
      <c r="D296" s="246">
        <f>ช่องคีย์!BB95</f>
        <v>0</v>
      </c>
      <c r="E296" s="246">
        <f>ช่องคีย์!BC95</f>
        <v>0</v>
      </c>
      <c r="F296" s="246">
        <f>ช่องคีย์!BD95</f>
        <v>0</v>
      </c>
      <c r="G296" s="246">
        <f>ช่องคีย์!BE95</f>
        <v>0</v>
      </c>
      <c r="H296" s="246">
        <f>ช่องคีย์!BF95</f>
        <v>3500</v>
      </c>
      <c r="I296" s="246">
        <f>ช่องคีย์!BG95</f>
        <v>63</v>
      </c>
      <c r="J296" s="246">
        <f>ช่องคีย์!BH95</f>
        <v>319</v>
      </c>
      <c r="K296" s="373">
        <f>+G296*H296</f>
        <v>0</v>
      </c>
    </row>
    <row r="297" spans="1:11" ht="24.6">
      <c r="A297" s="169" t="s">
        <v>28</v>
      </c>
      <c r="B297" s="246">
        <f>ช่องคีย์!BJ95</f>
        <v>968</v>
      </c>
      <c r="C297" s="246">
        <f>ช่องคีย์!BK95</f>
        <v>290</v>
      </c>
      <c r="D297" s="246">
        <f>ช่องคีย์!BL95</f>
        <v>120</v>
      </c>
      <c r="E297" s="246">
        <f>ช่องคีย์!BM95</f>
        <v>0</v>
      </c>
      <c r="F297" s="246">
        <f>ช่องคีย์!BN95</f>
        <v>0</v>
      </c>
      <c r="G297" s="246">
        <f>ช่องคีย์!BO95</f>
        <v>402</v>
      </c>
      <c r="H297" s="246">
        <f>ช่องคีย์!BP95</f>
        <v>12000</v>
      </c>
      <c r="I297" s="246">
        <f>ช่องคีย์!BV95</f>
        <v>976</v>
      </c>
      <c r="J297" s="246">
        <f>ช่องคีย์!BW95</f>
        <v>52</v>
      </c>
      <c r="K297" s="373">
        <f>+G297*H297</f>
        <v>4824000</v>
      </c>
    </row>
    <row r="298" spans="1:11" ht="24.6">
      <c r="A298" s="169" t="s">
        <v>275</v>
      </c>
      <c r="B298" s="246">
        <f>ช่องคีย์!BY95</f>
        <v>0</v>
      </c>
      <c r="C298" s="246">
        <f>ช่องคีย์!BZ95</f>
        <v>0</v>
      </c>
      <c r="D298" s="246">
        <f>ช่องคีย์!CA95</f>
        <v>0</v>
      </c>
      <c r="E298" s="246">
        <f>ช่องคีย์!CB95</f>
        <v>0</v>
      </c>
      <c r="F298" s="246">
        <f>ช่องคีย์!CC95</f>
        <v>0</v>
      </c>
      <c r="G298" s="246">
        <f>ช่องคีย์!CD95</f>
        <v>0</v>
      </c>
      <c r="H298" s="246">
        <f>ช่องคีย์!CE95</f>
        <v>0</v>
      </c>
      <c r="I298" s="246">
        <f>ช่องคีย์!CF95</f>
        <v>0</v>
      </c>
      <c r="J298" s="246">
        <f>ช่องคีย์!CG95</f>
        <v>0</v>
      </c>
      <c r="K298" s="373">
        <v>0</v>
      </c>
    </row>
    <row r="299" spans="1:11" ht="24.6">
      <c r="A299" s="169" t="s">
        <v>259</v>
      </c>
      <c r="B299" s="246">
        <f>ช่องคีย์!DC95</f>
        <v>0</v>
      </c>
      <c r="C299" s="246">
        <f>ช่องคีย์!DD95</f>
        <v>0</v>
      </c>
      <c r="D299" s="246">
        <f>ช่องคีย์!DE95</f>
        <v>0</v>
      </c>
      <c r="E299" s="246">
        <f>ช่องคีย์!DF95</f>
        <v>0</v>
      </c>
      <c r="F299" s="246">
        <f>ช่องคีย์!DG95</f>
        <v>0</v>
      </c>
      <c r="G299" s="246">
        <f>ช่องคีย์!DH95</f>
        <v>0</v>
      </c>
      <c r="H299" s="246">
        <f>ช่องคีย์!DI95</f>
        <v>0</v>
      </c>
      <c r="I299" s="246">
        <f>ช่องคีย์!DJ95</f>
        <v>0</v>
      </c>
      <c r="J299" s="246">
        <f>ช่องคีย์!DK95</f>
        <v>0</v>
      </c>
      <c r="K299" s="373"/>
    </row>
    <row r="300" spans="1:11" ht="24.6">
      <c r="A300" s="169" t="s">
        <v>279</v>
      </c>
      <c r="B300" s="246">
        <f>ช่องคีย์!FA95</f>
        <v>0</v>
      </c>
      <c r="C300" s="246">
        <f>ช่องคีย์!FB95</f>
        <v>0</v>
      </c>
      <c r="D300" s="246">
        <f>ช่องคีย์!FC95</f>
        <v>0</v>
      </c>
      <c r="E300" s="246">
        <f>ช่องคีย์!FD95</f>
        <v>0</v>
      </c>
      <c r="F300" s="246">
        <f>ช่องคีย์!FE95</f>
        <v>0</v>
      </c>
      <c r="G300" s="246">
        <f>ช่องคีย์!FF95</f>
        <v>0</v>
      </c>
      <c r="H300" s="246">
        <f>ช่องคีย์!FG95</f>
        <v>0</v>
      </c>
      <c r="I300" s="246">
        <f>ช่องคีย์!FH95</f>
        <v>0</v>
      </c>
      <c r="J300" s="246">
        <f>ช่องคีย์!FI95</f>
        <v>0</v>
      </c>
      <c r="K300" s="373">
        <f>+G300*H300</f>
        <v>0</v>
      </c>
    </row>
    <row r="301" spans="1:11" ht="24.6">
      <c r="A301" s="169" t="s">
        <v>280</v>
      </c>
      <c r="B301" s="246">
        <f>ช่องคีย์!FK95</f>
        <v>0</v>
      </c>
      <c r="C301" s="246">
        <f>ช่องคีย์!FL95</f>
        <v>0</v>
      </c>
      <c r="D301" s="246">
        <f>ช่องคีย์!FM95</f>
        <v>0</v>
      </c>
      <c r="E301" s="246">
        <f>ช่องคีย์!FN95</f>
        <v>0</v>
      </c>
      <c r="F301" s="246">
        <f>ช่องคีย์!FO95</f>
        <v>0</v>
      </c>
      <c r="G301" s="246">
        <f>ช่องคีย์!FP95</f>
        <v>0</v>
      </c>
      <c r="H301" s="246">
        <f>ช่องคีย์!FQ95</f>
        <v>0</v>
      </c>
      <c r="I301" s="246">
        <f>ช่องคีย์!FR95</f>
        <v>0</v>
      </c>
      <c r="J301" s="246">
        <f>ช่องคีย์!FS95</f>
        <v>0</v>
      </c>
      <c r="K301" s="374"/>
    </row>
    <row r="302" spans="1:11" ht="24.6">
      <c r="A302" s="169" t="s">
        <v>327</v>
      </c>
      <c r="B302" s="414">
        <f>ช่องคีย์!CI95</f>
        <v>0</v>
      </c>
      <c r="C302" s="246">
        <f>ช่องคีย์!CJ95</f>
        <v>0</v>
      </c>
      <c r="D302" s="246">
        <f>ช่องคีย์!CK95</f>
        <v>0</v>
      </c>
      <c r="E302" s="246">
        <f>ช่องคีย์!CL95</f>
        <v>0</v>
      </c>
      <c r="F302" s="246">
        <f>ช่องคีย์!CM95</f>
        <v>0</v>
      </c>
      <c r="G302" s="246">
        <f>ช่องคีย์!CN95</f>
        <v>0</v>
      </c>
      <c r="H302" s="246">
        <f>ช่องคีย์!CO95</f>
        <v>0</v>
      </c>
      <c r="I302" s="414">
        <f>ช่องคีย์!CP95</f>
        <v>0</v>
      </c>
      <c r="J302" s="246">
        <f>ช่องคีย์!CQ95</f>
        <v>0</v>
      </c>
      <c r="K302" s="374"/>
    </row>
    <row r="303" spans="1:11" ht="24.6">
      <c r="A303" s="241" t="s">
        <v>32</v>
      </c>
      <c r="B303" s="246">
        <f t="shared" ref="B303:G303" si="16">SUM(B286:B301)</f>
        <v>1871</v>
      </c>
      <c r="C303" s="246">
        <f t="shared" si="16"/>
        <v>290</v>
      </c>
      <c r="D303" s="246">
        <f t="shared" si="16"/>
        <v>120</v>
      </c>
      <c r="E303" s="246">
        <f t="shared" si="16"/>
        <v>0</v>
      </c>
      <c r="F303" s="246">
        <f t="shared" si="16"/>
        <v>0</v>
      </c>
      <c r="G303" s="246">
        <f t="shared" si="16"/>
        <v>402</v>
      </c>
      <c r="H303" s="246"/>
      <c r="I303" s="246">
        <f>SUM(I286:I301)</f>
        <v>1879</v>
      </c>
      <c r="J303" s="376">
        <f>SUM(J286:J301)</f>
        <v>534</v>
      </c>
      <c r="K303" s="374"/>
    </row>
    <row r="304" spans="1:11" ht="24.6">
      <c r="A304" s="222"/>
      <c r="B304" s="222"/>
      <c r="C304" s="222"/>
      <c r="D304" s="222"/>
      <c r="E304" s="222"/>
      <c r="F304" s="222"/>
      <c r="G304" s="222"/>
      <c r="H304" s="222"/>
      <c r="I304" s="222"/>
    </row>
    <row r="305" spans="1:11" ht="24.6">
      <c r="A305" s="222"/>
      <c r="B305" s="222"/>
      <c r="C305" s="222"/>
      <c r="D305" s="222"/>
      <c r="E305" s="222"/>
      <c r="F305" s="222"/>
      <c r="G305" s="222"/>
      <c r="H305" s="222"/>
      <c r="I305" s="222"/>
    </row>
    <row r="306" spans="1:11" ht="24.6">
      <c r="A306" s="1267" t="s">
        <v>370</v>
      </c>
      <c r="B306" s="1267"/>
      <c r="C306" s="1267"/>
      <c r="D306" s="1267"/>
      <c r="E306" s="1267"/>
      <c r="F306" s="1267"/>
      <c r="G306" s="1267"/>
      <c r="H306" s="1267"/>
      <c r="I306" s="1267"/>
    </row>
    <row r="307" spans="1:11" ht="24.6">
      <c r="A307" s="1267" t="s">
        <v>374</v>
      </c>
      <c r="B307" s="1267"/>
      <c r="C307" s="1267"/>
      <c r="D307" s="1267"/>
      <c r="E307" s="1267"/>
      <c r="F307" s="1267"/>
      <c r="G307" s="1267"/>
      <c r="H307" s="1267"/>
      <c r="I307" s="1267"/>
    </row>
    <row r="308" spans="1:11" ht="24.6">
      <c r="A308" s="1268" t="s">
        <v>130</v>
      </c>
      <c r="B308" s="1268"/>
      <c r="C308" s="1268"/>
      <c r="D308" s="1268"/>
      <c r="E308" s="1268"/>
      <c r="F308" s="1268"/>
      <c r="G308" s="1268"/>
      <c r="H308" s="1268"/>
      <c r="I308" s="1268"/>
    </row>
    <row r="309" spans="1:11" ht="24.6">
      <c r="A309" s="243" t="s">
        <v>1</v>
      </c>
      <c r="B309" s="243" t="s">
        <v>2</v>
      </c>
      <c r="C309" s="1269" t="s">
        <v>3</v>
      </c>
      <c r="D309" s="1270"/>
      <c r="E309" s="1270"/>
      <c r="F309" s="1270"/>
      <c r="G309" s="1270"/>
      <c r="H309" s="1271"/>
      <c r="I309" s="238"/>
      <c r="J309" s="239"/>
      <c r="K309" s="239"/>
    </row>
    <row r="310" spans="1:11" ht="24.6">
      <c r="A310" s="244"/>
      <c r="B310" s="166" t="s">
        <v>4</v>
      </c>
      <c r="C310" s="166" t="s">
        <v>5</v>
      </c>
      <c r="D310" s="166" t="s">
        <v>6</v>
      </c>
      <c r="E310" s="166" t="s">
        <v>7</v>
      </c>
      <c r="F310" s="166" t="s">
        <v>8</v>
      </c>
      <c r="G310" s="166" t="s">
        <v>9</v>
      </c>
      <c r="H310" s="166" t="s">
        <v>10</v>
      </c>
      <c r="I310" s="244" t="s">
        <v>11</v>
      </c>
      <c r="J310" s="244" t="s">
        <v>202</v>
      </c>
      <c r="K310" s="166" t="s">
        <v>204</v>
      </c>
    </row>
    <row r="311" spans="1:11" ht="24.6">
      <c r="A311" s="244"/>
      <c r="B311" s="166" t="s">
        <v>12</v>
      </c>
      <c r="C311" s="166" t="s">
        <v>13</v>
      </c>
      <c r="D311" s="166" t="s">
        <v>14</v>
      </c>
      <c r="E311" s="166" t="s">
        <v>15</v>
      </c>
      <c r="F311" s="166" t="s">
        <v>16</v>
      </c>
      <c r="G311" s="166" t="s">
        <v>17</v>
      </c>
      <c r="H311" s="166" t="s">
        <v>18</v>
      </c>
      <c r="I311" s="244" t="s">
        <v>19</v>
      </c>
      <c r="J311" s="166" t="s">
        <v>203</v>
      </c>
      <c r="K311" s="165"/>
    </row>
    <row r="312" spans="1:11" ht="24.6">
      <c r="A312" s="245"/>
      <c r="B312" s="245"/>
      <c r="C312" s="168" t="s">
        <v>12</v>
      </c>
      <c r="D312" s="168" t="s">
        <v>12</v>
      </c>
      <c r="E312" s="168" t="s">
        <v>12</v>
      </c>
      <c r="F312" s="168" t="s">
        <v>12</v>
      </c>
      <c r="G312" s="168" t="s">
        <v>12</v>
      </c>
      <c r="H312" s="168" t="s">
        <v>20</v>
      </c>
      <c r="I312" s="245"/>
      <c r="J312" s="167"/>
      <c r="K312" s="167"/>
    </row>
    <row r="313" spans="1:11" ht="24.6">
      <c r="A313" s="169" t="s">
        <v>21</v>
      </c>
      <c r="B313" s="246">
        <f>ช่องคีย์!B96</f>
        <v>0</v>
      </c>
      <c r="C313" s="246">
        <f>ช่องคีย์!C96</f>
        <v>0</v>
      </c>
      <c r="D313" s="246">
        <f>ช่องคีย์!D96</f>
        <v>0</v>
      </c>
      <c r="E313" s="246">
        <f>ช่องคีย์!E96</f>
        <v>0</v>
      </c>
      <c r="F313" s="246">
        <f>ช่องคีย์!F96</f>
        <v>0</v>
      </c>
      <c r="G313" s="246">
        <f>ช่องคีย์!G96</f>
        <v>0</v>
      </c>
      <c r="H313" s="246">
        <f>ช่องคีย์!H96</f>
        <v>610</v>
      </c>
      <c r="I313" s="246">
        <f>ช่องคีย์!I96</f>
        <v>0</v>
      </c>
      <c r="J313" s="246">
        <f>ช่องคีย์!J96</f>
        <v>133</v>
      </c>
      <c r="K313" s="251">
        <f>+G313*H313</f>
        <v>0</v>
      </c>
    </row>
    <row r="314" spans="1:11" ht="24.6">
      <c r="A314" s="169" t="s">
        <v>261</v>
      </c>
      <c r="B314" s="246"/>
      <c r="C314" s="246"/>
      <c r="D314" s="246"/>
      <c r="E314" s="246"/>
      <c r="F314" s="246"/>
      <c r="G314" s="246"/>
      <c r="H314" s="246"/>
      <c r="I314" s="246"/>
      <c r="J314" s="246"/>
      <c r="K314" s="251"/>
    </row>
    <row r="315" spans="1:11" ht="24.6">
      <c r="A315" s="169" t="s">
        <v>262</v>
      </c>
      <c r="B315" s="246"/>
      <c r="C315" s="246"/>
      <c r="D315" s="246"/>
      <c r="E315" s="246"/>
      <c r="F315" s="246"/>
      <c r="G315" s="246"/>
      <c r="H315" s="246"/>
      <c r="I315" s="246"/>
      <c r="J315" s="246"/>
      <c r="K315" s="251"/>
    </row>
    <row r="316" spans="1:11" ht="24.6">
      <c r="A316" s="169" t="s">
        <v>22</v>
      </c>
      <c r="B316" s="246">
        <f>ช่องคีย์!L96</f>
        <v>918</v>
      </c>
      <c r="C316" s="246">
        <f>ช่องคีย์!M96</f>
        <v>0</v>
      </c>
      <c r="D316" s="246">
        <f>ช่องคีย์!N96</f>
        <v>0</v>
      </c>
      <c r="E316" s="246">
        <f>ช่องคีย์!O96</f>
        <v>0</v>
      </c>
      <c r="F316" s="246">
        <f>ช่องคีย์!P96</f>
        <v>0</v>
      </c>
      <c r="G316" s="246">
        <f>ช่องคีย์!Q96</f>
        <v>0</v>
      </c>
      <c r="H316" s="246">
        <f>ช่องคีย์!R96</f>
        <v>0</v>
      </c>
      <c r="I316" s="246">
        <f>ช่องคีย์!S96</f>
        <v>918</v>
      </c>
      <c r="J316" s="246">
        <f>ช่องคีย์!T96</f>
        <v>65</v>
      </c>
      <c r="K316" s="251">
        <f>+G316*H316</f>
        <v>0</v>
      </c>
    </row>
    <row r="317" spans="1:11" ht="24.6">
      <c r="A317" s="169" t="s">
        <v>263</v>
      </c>
      <c r="B317" s="246"/>
      <c r="C317" s="246"/>
      <c r="D317" s="246"/>
      <c r="E317" s="246"/>
      <c r="F317" s="246"/>
      <c r="G317" s="246"/>
      <c r="H317" s="246"/>
      <c r="I317" s="246"/>
      <c r="J317" s="246"/>
      <c r="K317" s="251"/>
    </row>
    <row r="318" spans="1:11" ht="24.6">
      <c r="A318" s="169" t="s">
        <v>216</v>
      </c>
      <c r="B318" s="246">
        <f>ช่องคีย์!AF96</f>
        <v>0</v>
      </c>
      <c r="C318" s="246">
        <f>ช่องคีย์!AG96</f>
        <v>0</v>
      </c>
      <c r="D318" s="246">
        <f>ช่องคีย์!AH96</f>
        <v>0</v>
      </c>
      <c r="E318" s="246">
        <f>ช่องคีย์!AI96</f>
        <v>0</v>
      </c>
      <c r="F318" s="246">
        <f>ช่องคีย์!AJ96</f>
        <v>0</v>
      </c>
      <c r="G318" s="246">
        <f>ช่องคีย์!AK96</f>
        <v>0</v>
      </c>
      <c r="H318" s="246">
        <f>ช่องคีย์!AL96</f>
        <v>680</v>
      </c>
      <c r="I318" s="246">
        <f>ช่องคีย์!AM96</f>
        <v>0</v>
      </c>
      <c r="J318" s="246">
        <f>ช่องคีย์!AN96</f>
        <v>0</v>
      </c>
      <c r="K318" s="251">
        <f>+G318*H318</f>
        <v>0</v>
      </c>
    </row>
    <row r="319" spans="1:11" ht="24.6">
      <c r="A319" s="169" t="s">
        <v>217</v>
      </c>
      <c r="B319" s="246">
        <f>ช่องคีย์!EQ96</f>
        <v>0</v>
      </c>
      <c r="C319" s="246">
        <f>ช่องคีย์!ER96</f>
        <v>0</v>
      </c>
      <c r="D319" s="246">
        <f>ช่องคีย์!ES96</f>
        <v>0</v>
      </c>
      <c r="E319" s="246">
        <f>ช่องคีย์!ET96</f>
        <v>0</v>
      </c>
      <c r="F319" s="246">
        <f>ช่องคีย์!EU96</f>
        <v>0</v>
      </c>
      <c r="G319" s="246">
        <f>ช่องคีย์!EV96</f>
        <v>0</v>
      </c>
      <c r="H319" s="246">
        <f>ช่องคีย์!EW96</f>
        <v>0</v>
      </c>
      <c r="I319" s="246">
        <f>ช่องคีย์!EX96</f>
        <v>0</v>
      </c>
      <c r="J319" s="246">
        <f>ช่องคีย์!EY96</f>
        <v>0</v>
      </c>
      <c r="K319" s="251"/>
    </row>
    <row r="320" spans="1:11" ht="24.6">
      <c r="A320" s="169" t="s">
        <v>188</v>
      </c>
      <c r="B320" s="246">
        <f>ช่องคีย์!AP96</f>
        <v>0</v>
      </c>
      <c r="C320" s="246">
        <f>ช่องคีย์!AQ96</f>
        <v>0</v>
      </c>
      <c r="D320" s="246">
        <f>ช่องคีย์!AR96</f>
        <v>0</v>
      </c>
      <c r="E320" s="246">
        <f>ช่องคีย์!AS96</f>
        <v>0</v>
      </c>
      <c r="F320" s="246">
        <f>ช่องคีย์!AT96</f>
        <v>0</v>
      </c>
      <c r="G320" s="246">
        <f>ช่องคีย์!AU96</f>
        <v>0</v>
      </c>
      <c r="H320" s="246">
        <f>ช่องคีย์!AV96</f>
        <v>0</v>
      </c>
      <c r="I320" s="246">
        <f>ช่องคีย์!AW96</f>
        <v>0</v>
      </c>
      <c r="J320" s="246">
        <f>ช่องคีย์!AX96</f>
        <v>0</v>
      </c>
      <c r="K320" s="251">
        <f>+G320*H320</f>
        <v>0</v>
      </c>
    </row>
    <row r="321" spans="1:11" ht="24.6">
      <c r="A321" s="169" t="s">
        <v>219</v>
      </c>
      <c r="B321" s="246">
        <f>ช่องคีย์!V96</f>
        <v>40</v>
      </c>
      <c r="C321" s="246">
        <f>ช่องคีย์!W96</f>
        <v>0</v>
      </c>
      <c r="D321" s="246">
        <f>ช่องคีย์!X96</f>
        <v>0</v>
      </c>
      <c r="E321" s="246">
        <f>ช่องคีย์!Y96</f>
        <v>0</v>
      </c>
      <c r="F321" s="246">
        <f>ช่องคีย์!Z96</f>
        <v>0</v>
      </c>
      <c r="G321" s="246">
        <f>ช่องคีย์!AA96</f>
        <v>0</v>
      </c>
      <c r="H321" s="246">
        <f>ช่องคีย์!AB96</f>
        <v>0</v>
      </c>
      <c r="I321" s="246">
        <f>ช่องคีย์!AC96</f>
        <v>40</v>
      </c>
      <c r="J321" s="246">
        <f>ช่องคีย์!AD96</f>
        <v>5</v>
      </c>
      <c r="K321" s="251">
        <v>0</v>
      </c>
    </row>
    <row r="322" spans="1:11" ht="24.6">
      <c r="A322" s="169" t="s">
        <v>208</v>
      </c>
      <c r="B322" s="246">
        <f>ช่องคีย์!CS96</f>
        <v>0</v>
      </c>
      <c r="C322" s="246">
        <f>ช่องคีย์!CT96</f>
        <v>0</v>
      </c>
      <c r="D322" s="246">
        <f>ช่องคีย์!CU96</f>
        <v>0</v>
      </c>
      <c r="E322" s="246">
        <f>ช่องคีย์!CV96</f>
        <v>0</v>
      </c>
      <c r="F322" s="246">
        <f>ช่องคีย์!CW96</f>
        <v>0</v>
      </c>
      <c r="G322" s="246">
        <f>ช่องคีย์!CX96</f>
        <v>0</v>
      </c>
      <c r="H322" s="246">
        <f>ช่องคีย์!CY96</f>
        <v>0</v>
      </c>
      <c r="I322" s="246">
        <f>ช่องคีย์!CZ96</f>
        <v>0</v>
      </c>
      <c r="J322" s="246">
        <f>ช่องคีย์!DA96</f>
        <v>0</v>
      </c>
      <c r="K322" s="251">
        <f>+G322*H322</f>
        <v>0</v>
      </c>
    </row>
    <row r="323" spans="1:11" ht="24.6">
      <c r="A323" s="169" t="s">
        <v>27</v>
      </c>
      <c r="B323" s="246">
        <f>ช่องคีย์!AZ96</f>
        <v>135</v>
      </c>
      <c r="C323" s="246">
        <f>ช่องคีย์!BA96</f>
        <v>0</v>
      </c>
      <c r="D323" s="246">
        <f>ช่องคีย์!BB96</f>
        <v>0</v>
      </c>
      <c r="E323" s="246">
        <f>ช่องคีย์!BC96</f>
        <v>0</v>
      </c>
      <c r="F323" s="246">
        <f>ช่องคีย์!BD96</f>
        <v>0</v>
      </c>
      <c r="G323" s="246">
        <f>ช่องคีย์!BE96</f>
        <v>0</v>
      </c>
      <c r="H323" s="246">
        <f>ช่องคีย์!BF96</f>
        <v>3500</v>
      </c>
      <c r="I323" s="246">
        <f>ช่องคีย์!BG96</f>
        <v>135</v>
      </c>
      <c r="J323" s="246">
        <f>ช่องคีย์!BH96</f>
        <v>196</v>
      </c>
      <c r="K323" s="251">
        <f>+G323*H323</f>
        <v>0</v>
      </c>
    </row>
    <row r="324" spans="1:11" ht="24.6">
      <c r="A324" s="169" t="s">
        <v>28</v>
      </c>
      <c r="B324" s="246">
        <f>ช่องคีย์!BJ96</f>
        <v>667</v>
      </c>
      <c r="C324" s="246">
        <f>ช่องคีย์!BK96</f>
        <v>250</v>
      </c>
      <c r="D324" s="246">
        <f>ช่องคีย์!BL96</f>
        <v>100</v>
      </c>
      <c r="E324" s="246">
        <f>ช่องคีย์!BM96</f>
        <v>0</v>
      </c>
      <c r="F324" s="246">
        <f>ช่องคีย์!BN96</f>
        <v>0</v>
      </c>
      <c r="G324" s="246">
        <f>ช่องคีย์!BO96</f>
        <v>350</v>
      </c>
      <c r="H324" s="246">
        <f>ช่องคีย์!BP96</f>
        <v>12000</v>
      </c>
      <c r="I324" s="246">
        <f>ช่องคีย์!BV96</f>
        <v>667</v>
      </c>
      <c r="J324" s="246">
        <f>ช่องคีย์!BW96</f>
        <v>34</v>
      </c>
      <c r="K324" s="251">
        <f>+G324*H324</f>
        <v>4200000</v>
      </c>
    </row>
    <row r="325" spans="1:11" ht="24.6">
      <c r="A325" s="169" t="s">
        <v>275</v>
      </c>
      <c r="B325" s="246">
        <f>ช่องคีย์!BY96</f>
        <v>0</v>
      </c>
      <c r="C325" s="246">
        <f>ช่องคีย์!BZ96</f>
        <v>0</v>
      </c>
      <c r="D325" s="246">
        <f>ช่องคีย์!CA96</f>
        <v>0</v>
      </c>
      <c r="E325" s="246">
        <f>ช่องคีย์!CB96</f>
        <v>0</v>
      </c>
      <c r="F325" s="246">
        <f>ช่องคีย์!CC96</f>
        <v>0</v>
      </c>
      <c r="G325" s="246">
        <f>ช่องคีย์!CD96</f>
        <v>0</v>
      </c>
      <c r="H325" s="246">
        <f>ช่องคีย์!CE96</f>
        <v>0</v>
      </c>
      <c r="I325" s="246">
        <f>ช่องคีย์!CF96</f>
        <v>0</v>
      </c>
      <c r="J325" s="246">
        <f>ช่องคีย์!CG96</f>
        <v>0</v>
      </c>
      <c r="K325" s="251">
        <f>+G325*H325</f>
        <v>0</v>
      </c>
    </row>
    <row r="326" spans="1:11" ht="24.6">
      <c r="A326" s="169" t="s">
        <v>259</v>
      </c>
      <c r="B326" s="246">
        <f>ช่องคีย์!DC96</f>
        <v>0</v>
      </c>
      <c r="C326" s="246">
        <f>ช่องคีย์!DD96</f>
        <v>0</v>
      </c>
      <c r="D326" s="246">
        <f>ช่องคีย์!DE96</f>
        <v>0</v>
      </c>
      <c r="E326" s="246">
        <f>ช่องคีย์!DF96</f>
        <v>0</v>
      </c>
      <c r="F326" s="246">
        <f>ช่องคีย์!DG96</f>
        <v>0</v>
      </c>
      <c r="G326" s="246">
        <f>ช่องคีย์!DH96</f>
        <v>0</v>
      </c>
      <c r="H326" s="246">
        <f>ช่องคีย์!DI96</f>
        <v>0</v>
      </c>
      <c r="I326" s="246">
        <f>ช่องคีย์!DJ96</f>
        <v>0</v>
      </c>
      <c r="J326" s="246">
        <f>ช่องคีย์!DK96</f>
        <v>0</v>
      </c>
      <c r="K326" s="251"/>
    </row>
    <row r="327" spans="1:11" ht="24.6">
      <c r="A327" s="169" t="s">
        <v>279</v>
      </c>
      <c r="B327" s="246">
        <f>ช่องคีย์!FA96</f>
        <v>0</v>
      </c>
      <c r="C327" s="246">
        <f>ช่องคีย์!FB96</f>
        <v>0</v>
      </c>
      <c r="D327" s="246">
        <f>ช่องคีย์!FC96</f>
        <v>0</v>
      </c>
      <c r="E327" s="246">
        <f>ช่องคีย์!FD96</f>
        <v>0</v>
      </c>
      <c r="F327" s="246">
        <f>ช่องคีย์!FE96</f>
        <v>0</v>
      </c>
      <c r="G327" s="246">
        <f>ช่องคีย์!FF96</f>
        <v>0</v>
      </c>
      <c r="H327" s="246">
        <f>ช่องคีย์!FG96</f>
        <v>0</v>
      </c>
      <c r="I327" s="246">
        <f>ช่องคีย์!FH96</f>
        <v>0</v>
      </c>
      <c r="J327" s="246">
        <f>ช่องคีย์!FI96</f>
        <v>0</v>
      </c>
      <c r="K327" s="169"/>
    </row>
    <row r="328" spans="1:11" ht="24.6">
      <c r="A328" s="169" t="s">
        <v>280</v>
      </c>
      <c r="B328" s="246">
        <f>ช่องคีย์!FK96</f>
        <v>0</v>
      </c>
      <c r="C328" s="246">
        <f>ช่องคีย์!FL96</f>
        <v>0</v>
      </c>
      <c r="D328" s="246">
        <f>ช่องคีย์!FM96</f>
        <v>0</v>
      </c>
      <c r="E328" s="246">
        <f>ช่องคีย์!FN96</f>
        <v>0</v>
      </c>
      <c r="F328" s="246">
        <f>ช่องคีย์!FO96</f>
        <v>0</v>
      </c>
      <c r="G328" s="246">
        <f>ช่องคีย์!FP96</f>
        <v>0</v>
      </c>
      <c r="H328" s="246">
        <f>ช่องคีย์!FQ96</f>
        <v>0</v>
      </c>
      <c r="I328" s="246">
        <f>ช่องคีย์!FR96</f>
        <v>0</v>
      </c>
      <c r="J328" s="246">
        <f>ช่องคีย์!FS96</f>
        <v>0</v>
      </c>
      <c r="K328" s="246">
        <f>ช่องคีย์!FT96</f>
        <v>12</v>
      </c>
    </row>
    <row r="329" spans="1:11" ht="24.6">
      <c r="A329" s="169" t="s">
        <v>327</v>
      </c>
      <c r="B329" s="414">
        <f>ช่องคีย์!CI96</f>
        <v>0</v>
      </c>
      <c r="C329" s="246">
        <f>ช่องคีย์!CJ96</f>
        <v>0</v>
      </c>
      <c r="D329" s="246">
        <f>ช่องคีย์!CK96</f>
        <v>0</v>
      </c>
      <c r="E329" s="246">
        <f>ช่องคีย์!CL96</f>
        <v>0</v>
      </c>
      <c r="F329" s="246">
        <f>ช่องคีย์!CM96</f>
        <v>0</v>
      </c>
      <c r="G329" s="246">
        <f>ช่องคีย์!CN96</f>
        <v>0</v>
      </c>
      <c r="H329" s="246">
        <f>ช่องคีย์!CO96</f>
        <v>0</v>
      </c>
      <c r="I329" s="414">
        <f>ช่องคีย์!CP96</f>
        <v>0</v>
      </c>
      <c r="J329" s="246">
        <f>ช่องคีย์!CQ96</f>
        <v>0</v>
      </c>
      <c r="K329" s="246">
        <f>ช่องคีย์!CR96</f>
        <v>12</v>
      </c>
    </row>
    <row r="330" spans="1:11" ht="24.6">
      <c r="A330" s="241" t="s">
        <v>32</v>
      </c>
      <c r="B330" s="246">
        <f t="shared" ref="B330:G330" si="17">SUM(B313:B328)</f>
        <v>1760</v>
      </c>
      <c r="C330" s="246">
        <f t="shared" si="17"/>
        <v>250</v>
      </c>
      <c r="D330" s="246">
        <f t="shared" si="17"/>
        <v>100</v>
      </c>
      <c r="E330" s="246">
        <f t="shared" si="17"/>
        <v>0</v>
      </c>
      <c r="F330" s="246">
        <f t="shared" si="17"/>
        <v>0</v>
      </c>
      <c r="G330" s="246">
        <f t="shared" si="17"/>
        <v>350</v>
      </c>
      <c r="H330" s="246"/>
      <c r="I330" s="246">
        <f>SUM(I313:I328)</f>
        <v>1760</v>
      </c>
      <c r="J330" s="169">
        <f>SUM(J313:J328)</f>
        <v>433</v>
      </c>
      <c r="K330" s="169"/>
    </row>
    <row r="331" spans="1:11" ht="24.6">
      <c r="A331" s="222"/>
      <c r="B331" s="222"/>
      <c r="C331" s="222"/>
      <c r="D331" s="222"/>
      <c r="E331" s="222"/>
      <c r="F331" s="222"/>
      <c r="G331" s="222"/>
      <c r="H331" s="222"/>
      <c r="I331" s="222"/>
    </row>
    <row r="332" spans="1:11" ht="24.6">
      <c r="A332" s="1272" t="s">
        <v>371</v>
      </c>
      <c r="B332" s="1272"/>
      <c r="C332" s="1272"/>
      <c r="D332" s="1272"/>
      <c r="E332" s="1272"/>
      <c r="F332" s="1272"/>
      <c r="G332" s="1272"/>
      <c r="H332" s="1272"/>
      <c r="I332" s="1272"/>
      <c r="J332" s="290"/>
      <c r="K332" s="290"/>
    </row>
    <row r="333" spans="1:11" ht="24.6">
      <c r="A333" s="1272" t="s">
        <v>201</v>
      </c>
      <c r="B333" s="1272"/>
      <c r="C333" s="1272"/>
      <c r="D333" s="1272"/>
      <c r="E333" s="1272"/>
      <c r="F333" s="1272"/>
      <c r="G333" s="1272"/>
      <c r="H333" s="1272"/>
      <c r="I333" s="1272"/>
      <c r="J333" s="290"/>
      <c r="K333" s="290"/>
    </row>
    <row r="334" spans="1:11" ht="24.6">
      <c r="A334" s="1272" t="s">
        <v>131</v>
      </c>
      <c r="B334" s="1272"/>
      <c r="C334" s="1272"/>
      <c r="D334" s="1272"/>
      <c r="E334" s="1272"/>
      <c r="F334" s="1272"/>
      <c r="G334" s="1272"/>
      <c r="H334" s="1272"/>
      <c r="I334" s="1272"/>
      <c r="J334" s="290"/>
      <c r="K334" s="290"/>
    </row>
    <row r="335" spans="1:11" ht="24.6">
      <c r="A335" s="1389" t="s">
        <v>201</v>
      </c>
      <c r="B335" s="334"/>
      <c r="C335" s="1282" t="s">
        <v>50</v>
      </c>
      <c r="D335" s="1283"/>
      <c r="E335" s="1283"/>
      <c r="F335" s="1283"/>
      <c r="G335" s="1283"/>
      <c r="H335" s="1284"/>
      <c r="I335" s="334"/>
      <c r="J335" s="254"/>
      <c r="K335" s="254"/>
    </row>
    <row r="336" spans="1:11" ht="24.6">
      <c r="A336" s="1390"/>
      <c r="B336" s="336" t="s">
        <v>2</v>
      </c>
      <c r="C336" s="337" t="s">
        <v>5</v>
      </c>
      <c r="D336" s="338" t="s">
        <v>6</v>
      </c>
      <c r="E336" s="338" t="s">
        <v>7</v>
      </c>
      <c r="F336" s="338" t="s">
        <v>8</v>
      </c>
      <c r="G336" s="338" t="s">
        <v>9</v>
      </c>
      <c r="H336" s="338" t="s">
        <v>10</v>
      </c>
      <c r="I336" s="339" t="s">
        <v>11</v>
      </c>
      <c r="J336" s="340" t="s">
        <v>202</v>
      </c>
      <c r="K336" s="340" t="s">
        <v>204</v>
      </c>
    </row>
    <row r="337" spans="1:11" ht="24.6">
      <c r="A337" s="1390"/>
      <c r="B337" s="336" t="s">
        <v>4</v>
      </c>
      <c r="C337" s="336" t="s">
        <v>13</v>
      </c>
      <c r="D337" s="339" t="s">
        <v>51</v>
      </c>
      <c r="E337" s="339" t="s">
        <v>15</v>
      </c>
      <c r="F337" s="339" t="s">
        <v>16</v>
      </c>
      <c r="G337" s="339" t="s">
        <v>17</v>
      </c>
      <c r="H337" s="339" t="s">
        <v>18</v>
      </c>
      <c r="I337" s="339" t="s">
        <v>19</v>
      </c>
      <c r="J337" s="340" t="s">
        <v>203</v>
      </c>
      <c r="K337" s="341"/>
    </row>
    <row r="338" spans="1:11" ht="24.6">
      <c r="A338" s="1391"/>
      <c r="B338" s="342" t="s">
        <v>12</v>
      </c>
      <c r="C338" s="342" t="s">
        <v>12</v>
      </c>
      <c r="D338" s="343" t="s">
        <v>12</v>
      </c>
      <c r="E338" s="343" t="s">
        <v>12</v>
      </c>
      <c r="F338" s="343" t="s">
        <v>12</v>
      </c>
      <c r="G338" s="343" t="s">
        <v>12</v>
      </c>
      <c r="H338" s="343" t="s">
        <v>20</v>
      </c>
      <c r="I338" s="343" t="s">
        <v>12</v>
      </c>
      <c r="J338" s="377"/>
      <c r="K338" s="341"/>
    </row>
    <row r="339" spans="1:11" ht="24.6">
      <c r="A339" s="345" t="s">
        <v>52</v>
      </c>
      <c r="B339" s="342">
        <f t="shared" ref="B339:K339" si="18">+B8</f>
        <v>0</v>
      </c>
      <c r="C339" s="342">
        <f t="shared" si="18"/>
        <v>0</v>
      </c>
      <c r="D339" s="342">
        <f t="shared" si="18"/>
        <v>0</v>
      </c>
      <c r="E339" s="342">
        <f t="shared" si="18"/>
        <v>0</v>
      </c>
      <c r="F339" s="378">
        <f t="shared" si="18"/>
        <v>0</v>
      </c>
      <c r="G339" s="342">
        <f t="shared" si="18"/>
        <v>0</v>
      </c>
      <c r="H339" s="342">
        <f t="shared" si="18"/>
        <v>610</v>
      </c>
      <c r="I339" s="342">
        <f t="shared" si="18"/>
        <v>0</v>
      </c>
      <c r="J339" s="342">
        <f t="shared" si="18"/>
        <v>332</v>
      </c>
      <c r="K339" s="233">
        <f t="shared" si="18"/>
        <v>0</v>
      </c>
    </row>
    <row r="340" spans="1:11" ht="24.6">
      <c r="A340" s="345" t="s">
        <v>53</v>
      </c>
      <c r="B340" s="342">
        <f t="shared" ref="B340:K340" si="19">+B36</f>
        <v>0</v>
      </c>
      <c r="C340" s="342">
        <f t="shared" si="19"/>
        <v>0</v>
      </c>
      <c r="D340" s="342">
        <f t="shared" si="19"/>
        <v>0</v>
      </c>
      <c r="E340" s="342">
        <f t="shared" si="19"/>
        <v>0</v>
      </c>
      <c r="F340" s="379">
        <f t="shared" si="19"/>
        <v>0</v>
      </c>
      <c r="G340" s="342">
        <f t="shared" si="19"/>
        <v>0</v>
      </c>
      <c r="H340" s="342">
        <f t="shared" si="19"/>
        <v>610</v>
      </c>
      <c r="I340" s="342">
        <f t="shared" si="19"/>
        <v>0</v>
      </c>
      <c r="J340" s="342">
        <f t="shared" si="19"/>
        <v>57</v>
      </c>
      <c r="K340" s="343">
        <f t="shared" si="19"/>
        <v>0</v>
      </c>
    </row>
    <row r="341" spans="1:11" ht="24.6">
      <c r="A341" s="345" t="s">
        <v>54</v>
      </c>
      <c r="B341" s="342">
        <f t="shared" ref="B341:K341" si="20">+B61</f>
        <v>0</v>
      </c>
      <c r="C341" s="342">
        <f t="shared" si="20"/>
        <v>0</v>
      </c>
      <c r="D341" s="342">
        <f t="shared" si="20"/>
        <v>0</v>
      </c>
      <c r="E341" s="342">
        <f t="shared" si="20"/>
        <v>0</v>
      </c>
      <c r="F341" s="342">
        <f t="shared" si="20"/>
        <v>0</v>
      </c>
      <c r="G341" s="342">
        <f t="shared" si="20"/>
        <v>0</v>
      </c>
      <c r="H341" s="342">
        <f t="shared" si="20"/>
        <v>610</v>
      </c>
      <c r="I341" s="342">
        <f t="shared" si="20"/>
        <v>0</v>
      </c>
      <c r="J341" s="342">
        <f t="shared" si="20"/>
        <v>68</v>
      </c>
      <c r="K341" s="343">
        <f t="shared" si="20"/>
        <v>0</v>
      </c>
    </row>
    <row r="342" spans="1:11" ht="24.6">
      <c r="A342" s="345" t="s">
        <v>55</v>
      </c>
      <c r="B342" s="342">
        <f t="shared" ref="B342:K342" si="21">+B87</f>
        <v>120</v>
      </c>
      <c r="C342" s="342">
        <f t="shared" si="21"/>
        <v>0</v>
      </c>
      <c r="D342" s="342">
        <f t="shared" si="21"/>
        <v>0</v>
      </c>
      <c r="E342" s="342">
        <f t="shared" si="21"/>
        <v>0</v>
      </c>
      <c r="F342" s="342">
        <f t="shared" si="21"/>
        <v>0</v>
      </c>
      <c r="G342" s="342">
        <f t="shared" si="21"/>
        <v>120</v>
      </c>
      <c r="H342" s="342">
        <f t="shared" si="21"/>
        <v>610</v>
      </c>
      <c r="I342" s="342">
        <f t="shared" si="21"/>
        <v>0</v>
      </c>
      <c r="J342" s="342">
        <f t="shared" si="21"/>
        <v>46</v>
      </c>
      <c r="K342" s="343">
        <f t="shared" si="21"/>
        <v>73200</v>
      </c>
    </row>
    <row r="343" spans="1:11" ht="24.6">
      <c r="A343" s="345" t="s">
        <v>56</v>
      </c>
      <c r="B343" s="342">
        <f t="shared" ref="B343:K343" si="22">+B116</f>
        <v>0</v>
      </c>
      <c r="C343" s="342">
        <f t="shared" si="22"/>
        <v>0</v>
      </c>
      <c r="D343" s="342">
        <f t="shared" si="22"/>
        <v>0</v>
      </c>
      <c r="E343" s="342">
        <f t="shared" si="22"/>
        <v>0</v>
      </c>
      <c r="F343" s="342">
        <f t="shared" si="22"/>
        <v>0</v>
      </c>
      <c r="G343" s="342">
        <f t="shared" si="22"/>
        <v>0</v>
      </c>
      <c r="H343" s="342">
        <f t="shared" si="22"/>
        <v>610</v>
      </c>
      <c r="I343" s="342">
        <f t="shared" si="22"/>
        <v>0</v>
      </c>
      <c r="J343" s="342">
        <f t="shared" si="22"/>
        <v>58</v>
      </c>
      <c r="K343" s="343">
        <f t="shared" si="22"/>
        <v>0</v>
      </c>
    </row>
    <row r="344" spans="1:11" ht="24.6">
      <c r="A344" s="345" t="s">
        <v>57</v>
      </c>
      <c r="B344" s="342">
        <f t="shared" ref="B344:K344" si="23">+B145</f>
        <v>0</v>
      </c>
      <c r="C344" s="342">
        <f t="shared" si="23"/>
        <v>0</v>
      </c>
      <c r="D344" s="342">
        <f t="shared" si="23"/>
        <v>0</v>
      </c>
      <c r="E344" s="342">
        <f t="shared" si="23"/>
        <v>0</v>
      </c>
      <c r="F344" s="342">
        <f t="shared" si="23"/>
        <v>0</v>
      </c>
      <c r="G344" s="342">
        <f t="shared" si="23"/>
        <v>0</v>
      </c>
      <c r="H344" s="342">
        <f t="shared" si="23"/>
        <v>610</v>
      </c>
      <c r="I344" s="342">
        <f t="shared" si="23"/>
        <v>0</v>
      </c>
      <c r="J344" s="342">
        <f t="shared" si="23"/>
        <v>49</v>
      </c>
      <c r="K344" s="343">
        <f t="shared" si="23"/>
        <v>0</v>
      </c>
    </row>
    <row r="345" spans="1:11" ht="24.6">
      <c r="A345" s="345" t="s">
        <v>58</v>
      </c>
      <c r="B345" s="342">
        <f t="shared" ref="B345:K345" si="24">+B173</f>
        <v>0</v>
      </c>
      <c r="C345" s="342">
        <f t="shared" si="24"/>
        <v>0</v>
      </c>
      <c r="D345" s="342">
        <f t="shared" si="24"/>
        <v>0</v>
      </c>
      <c r="E345" s="342">
        <f t="shared" si="24"/>
        <v>0</v>
      </c>
      <c r="F345" s="378">
        <f t="shared" si="24"/>
        <v>0</v>
      </c>
      <c r="G345" s="342">
        <f t="shared" si="24"/>
        <v>0</v>
      </c>
      <c r="H345" s="342">
        <f t="shared" si="24"/>
        <v>610</v>
      </c>
      <c r="I345" s="342">
        <f t="shared" si="24"/>
        <v>0</v>
      </c>
      <c r="J345" s="342">
        <f t="shared" si="24"/>
        <v>67</v>
      </c>
      <c r="K345" s="343">
        <f t="shared" si="24"/>
        <v>0</v>
      </c>
    </row>
    <row r="346" spans="1:11" ht="24.6">
      <c r="A346" s="345" t="s">
        <v>59</v>
      </c>
      <c r="B346" s="234">
        <f t="shared" ref="B346:K346" si="25">+B201</f>
        <v>0</v>
      </c>
      <c r="C346" s="234">
        <f t="shared" si="25"/>
        <v>0</v>
      </c>
      <c r="D346" s="234">
        <f t="shared" si="25"/>
        <v>0</v>
      </c>
      <c r="E346" s="234">
        <f t="shared" si="25"/>
        <v>0</v>
      </c>
      <c r="F346" s="234">
        <f t="shared" si="25"/>
        <v>0</v>
      </c>
      <c r="G346" s="234">
        <f t="shared" si="25"/>
        <v>0</v>
      </c>
      <c r="H346" s="234">
        <f t="shared" si="25"/>
        <v>610</v>
      </c>
      <c r="I346" s="234">
        <f t="shared" si="25"/>
        <v>0</v>
      </c>
      <c r="J346" s="234">
        <f t="shared" si="25"/>
        <v>72</v>
      </c>
      <c r="K346" s="234">
        <f t="shared" si="25"/>
        <v>0</v>
      </c>
    </row>
    <row r="347" spans="1:11" ht="24.6">
      <c r="A347" s="345" t="s">
        <v>60</v>
      </c>
      <c r="B347" s="334">
        <f t="shared" ref="B347:K347" si="26">+B229</f>
        <v>0</v>
      </c>
      <c r="C347" s="334">
        <f t="shared" si="26"/>
        <v>0</v>
      </c>
      <c r="D347" s="334">
        <f t="shared" si="26"/>
        <v>0</v>
      </c>
      <c r="E347" s="334">
        <f t="shared" si="26"/>
        <v>0</v>
      </c>
      <c r="F347" s="380">
        <f t="shared" si="26"/>
        <v>0</v>
      </c>
      <c r="G347" s="334">
        <f t="shared" si="26"/>
        <v>0</v>
      </c>
      <c r="H347" s="334">
        <f t="shared" si="26"/>
        <v>610</v>
      </c>
      <c r="I347" s="334">
        <f t="shared" si="26"/>
        <v>0</v>
      </c>
      <c r="J347" s="334">
        <f t="shared" si="26"/>
        <v>147</v>
      </c>
      <c r="K347" s="334">
        <f t="shared" si="26"/>
        <v>0</v>
      </c>
    </row>
    <row r="348" spans="1:11" ht="24.6">
      <c r="A348" s="345" t="s">
        <v>61</v>
      </c>
      <c r="B348" s="334">
        <f t="shared" ref="B348:K348" si="27">+B256</f>
        <v>0</v>
      </c>
      <c r="C348" s="334">
        <f t="shared" si="27"/>
        <v>0</v>
      </c>
      <c r="D348" s="334">
        <f t="shared" si="27"/>
        <v>0</v>
      </c>
      <c r="E348" s="334">
        <f t="shared" si="27"/>
        <v>0</v>
      </c>
      <c r="F348" s="334">
        <f t="shared" si="27"/>
        <v>0</v>
      </c>
      <c r="G348" s="334">
        <f t="shared" si="27"/>
        <v>0</v>
      </c>
      <c r="H348" s="334">
        <f t="shared" si="27"/>
        <v>610</v>
      </c>
      <c r="I348" s="334">
        <f t="shared" si="27"/>
        <v>0</v>
      </c>
      <c r="J348" s="334">
        <f t="shared" si="27"/>
        <v>67</v>
      </c>
      <c r="K348" s="334">
        <f t="shared" si="27"/>
        <v>0</v>
      </c>
    </row>
    <row r="349" spans="1:11" ht="24.6">
      <c r="A349" s="345" t="s">
        <v>62</v>
      </c>
      <c r="B349" s="334">
        <f t="shared" ref="B349:K349" si="28">+B286</f>
        <v>0</v>
      </c>
      <c r="C349" s="334">
        <f t="shared" si="28"/>
        <v>0</v>
      </c>
      <c r="D349" s="334">
        <f t="shared" si="28"/>
        <v>0</v>
      </c>
      <c r="E349" s="334">
        <f t="shared" si="28"/>
        <v>0</v>
      </c>
      <c r="F349" s="334">
        <f t="shared" si="28"/>
        <v>0</v>
      </c>
      <c r="G349" s="334">
        <f t="shared" si="28"/>
        <v>0</v>
      </c>
      <c r="H349" s="334">
        <f t="shared" si="28"/>
        <v>610</v>
      </c>
      <c r="I349" s="334">
        <f t="shared" si="28"/>
        <v>0</v>
      </c>
      <c r="J349" s="334">
        <f t="shared" si="28"/>
        <v>79</v>
      </c>
      <c r="K349" s="334">
        <f t="shared" si="28"/>
        <v>0</v>
      </c>
    </row>
    <row r="350" spans="1:11" ht="24.6">
      <c r="A350" s="345" t="s">
        <v>63</v>
      </c>
      <c r="B350" s="334">
        <f t="shared" ref="B350:K350" si="29">+B313</f>
        <v>0</v>
      </c>
      <c r="C350" s="334">
        <f t="shared" si="29"/>
        <v>0</v>
      </c>
      <c r="D350" s="334">
        <f t="shared" si="29"/>
        <v>0</v>
      </c>
      <c r="E350" s="334">
        <f t="shared" si="29"/>
        <v>0</v>
      </c>
      <c r="F350" s="381">
        <f t="shared" si="29"/>
        <v>0</v>
      </c>
      <c r="G350" s="334">
        <f t="shared" si="29"/>
        <v>0</v>
      </c>
      <c r="H350" s="334">
        <f t="shared" si="29"/>
        <v>610</v>
      </c>
      <c r="I350" s="334">
        <f t="shared" si="29"/>
        <v>0</v>
      </c>
      <c r="J350" s="334">
        <f t="shared" si="29"/>
        <v>133</v>
      </c>
      <c r="K350" s="334">
        <f t="shared" si="29"/>
        <v>0</v>
      </c>
    </row>
    <row r="351" spans="1:11" ht="27.6" thickBot="1">
      <c r="A351" s="346" t="s">
        <v>32</v>
      </c>
      <c r="B351" s="347">
        <f t="shared" ref="B351:G351" si="30">SUM(B339:B350)</f>
        <v>120</v>
      </c>
      <c r="C351" s="347">
        <f t="shared" si="30"/>
        <v>0</v>
      </c>
      <c r="D351" s="347">
        <f t="shared" si="30"/>
        <v>0</v>
      </c>
      <c r="E351" s="347">
        <f t="shared" si="30"/>
        <v>0</v>
      </c>
      <c r="F351" s="382">
        <f t="shared" si="30"/>
        <v>0</v>
      </c>
      <c r="G351" s="347">
        <f t="shared" si="30"/>
        <v>120</v>
      </c>
      <c r="H351" s="472">
        <f>+K351/G351</f>
        <v>610</v>
      </c>
      <c r="I351" s="347">
        <f>SUM(I339:I350)</f>
        <v>0</v>
      </c>
      <c r="J351" s="348">
        <f>SUM(J339:J350)</f>
        <v>1175</v>
      </c>
      <c r="K351" s="471">
        <f>SUM(K339:K350)</f>
        <v>73200</v>
      </c>
    </row>
    <row r="355" spans="1:11" ht="18.75" customHeight="1"/>
    <row r="356" spans="1:11" ht="18.75" customHeight="1"/>
    <row r="357" spans="1:11" ht="24.6">
      <c r="A357" s="1265" t="s">
        <v>371</v>
      </c>
      <c r="B357" s="1265"/>
      <c r="C357" s="1265"/>
      <c r="D357" s="1265"/>
      <c r="E357" s="1265"/>
      <c r="F357" s="1265"/>
      <c r="G357" s="1265"/>
      <c r="H357" s="1265"/>
      <c r="I357" s="1265"/>
      <c r="J357" s="293"/>
      <c r="K357" s="293"/>
    </row>
    <row r="358" spans="1:11" ht="24.6">
      <c r="A358" s="1265" t="s">
        <v>69</v>
      </c>
      <c r="B358" s="1265"/>
      <c r="C358" s="1265"/>
      <c r="D358" s="1265"/>
      <c r="E358" s="1265"/>
      <c r="F358" s="1265"/>
      <c r="G358" s="1265"/>
      <c r="H358" s="1265"/>
      <c r="I358" s="1265"/>
      <c r="J358" s="293"/>
      <c r="K358" s="293"/>
    </row>
    <row r="359" spans="1:11" ht="24.6">
      <c r="A359" s="1265" t="s">
        <v>131</v>
      </c>
      <c r="B359" s="1265"/>
      <c r="C359" s="1265"/>
      <c r="D359" s="1265"/>
      <c r="E359" s="1265"/>
      <c r="F359" s="1265"/>
      <c r="G359" s="1265"/>
      <c r="H359" s="1265"/>
      <c r="I359" s="1265"/>
      <c r="J359" s="293"/>
      <c r="K359" s="293"/>
    </row>
    <row r="360" spans="1:11" ht="23.25" customHeight="1">
      <c r="A360" s="1392" t="s">
        <v>69</v>
      </c>
      <c r="B360" s="320"/>
      <c r="C360" s="1279" t="s">
        <v>50</v>
      </c>
      <c r="D360" s="1280"/>
      <c r="E360" s="1280"/>
      <c r="F360" s="1280"/>
      <c r="G360" s="1280"/>
      <c r="H360" s="1281"/>
      <c r="I360" s="320"/>
      <c r="J360" s="274"/>
      <c r="K360" s="274"/>
    </row>
    <row r="361" spans="1:11" ht="23.25" customHeight="1">
      <c r="A361" s="1393"/>
      <c r="B361" s="323" t="s">
        <v>2</v>
      </c>
      <c r="C361" s="324" t="s">
        <v>5</v>
      </c>
      <c r="D361" s="325" t="s">
        <v>6</v>
      </c>
      <c r="E361" s="325" t="s">
        <v>7</v>
      </c>
      <c r="F361" s="325" t="s">
        <v>8</v>
      </c>
      <c r="G361" s="325" t="s">
        <v>9</v>
      </c>
      <c r="H361" s="325" t="s">
        <v>10</v>
      </c>
      <c r="I361" s="328" t="s">
        <v>11</v>
      </c>
      <c r="J361" s="326" t="s">
        <v>202</v>
      </c>
      <c r="K361" s="326" t="s">
        <v>204</v>
      </c>
    </row>
    <row r="362" spans="1:11" ht="23.25" customHeight="1">
      <c r="A362" s="1393"/>
      <c r="B362" s="323" t="s">
        <v>4</v>
      </c>
      <c r="C362" s="323" t="s">
        <v>13</v>
      </c>
      <c r="D362" s="328" t="s">
        <v>51</v>
      </c>
      <c r="E362" s="328" t="s">
        <v>15</v>
      </c>
      <c r="F362" s="328" t="s">
        <v>16</v>
      </c>
      <c r="G362" s="328" t="s">
        <v>17</v>
      </c>
      <c r="H362" s="328" t="s">
        <v>18</v>
      </c>
      <c r="I362" s="328" t="s">
        <v>19</v>
      </c>
      <c r="J362" s="326" t="s">
        <v>203</v>
      </c>
      <c r="K362" s="329"/>
    </row>
    <row r="363" spans="1:11" ht="23.25" customHeight="1">
      <c r="A363" s="1394"/>
      <c r="B363" s="330" t="s">
        <v>12</v>
      </c>
      <c r="C363" s="330" t="s">
        <v>12</v>
      </c>
      <c r="D363" s="224" t="s">
        <v>12</v>
      </c>
      <c r="E363" s="224" t="s">
        <v>12</v>
      </c>
      <c r="F363" s="224" t="s">
        <v>12</v>
      </c>
      <c r="G363" s="224" t="s">
        <v>12</v>
      </c>
      <c r="H363" s="224" t="s">
        <v>20</v>
      </c>
      <c r="I363" s="224" t="s">
        <v>12</v>
      </c>
      <c r="J363" s="372"/>
      <c r="K363" s="329"/>
    </row>
    <row r="364" spans="1:11" ht="24.6">
      <c r="A364" s="332" t="s">
        <v>52</v>
      </c>
      <c r="B364" s="330">
        <f t="shared" ref="B364:K364" si="31">+B11</f>
        <v>1059</v>
      </c>
      <c r="C364" s="330">
        <f t="shared" si="31"/>
        <v>300</v>
      </c>
      <c r="D364" s="330">
        <f t="shared" si="31"/>
        <v>0</v>
      </c>
      <c r="E364" s="330">
        <f t="shared" si="31"/>
        <v>0</v>
      </c>
      <c r="F364" s="330">
        <f t="shared" si="31"/>
        <v>0</v>
      </c>
      <c r="G364" s="330">
        <f t="shared" si="31"/>
        <v>0</v>
      </c>
      <c r="H364" s="330">
        <f t="shared" si="31"/>
        <v>0</v>
      </c>
      <c r="I364" s="330">
        <f t="shared" si="31"/>
        <v>1359</v>
      </c>
      <c r="J364" s="330">
        <f t="shared" si="31"/>
        <v>109</v>
      </c>
      <c r="K364" s="230">
        <f t="shared" si="31"/>
        <v>0</v>
      </c>
    </row>
    <row r="365" spans="1:11" ht="24.6">
      <c r="A365" s="332" t="s">
        <v>53</v>
      </c>
      <c r="B365" s="330">
        <f t="shared" ref="B365:K365" si="32">+B39</f>
        <v>180</v>
      </c>
      <c r="C365" s="330">
        <f t="shared" si="32"/>
        <v>0</v>
      </c>
      <c r="D365" s="330">
        <f t="shared" si="32"/>
        <v>0</v>
      </c>
      <c r="E365" s="330">
        <f t="shared" si="32"/>
        <v>0</v>
      </c>
      <c r="F365" s="330">
        <f t="shared" si="32"/>
        <v>0</v>
      </c>
      <c r="G365" s="330">
        <f t="shared" si="32"/>
        <v>0</v>
      </c>
      <c r="H365" s="330">
        <f t="shared" si="32"/>
        <v>0</v>
      </c>
      <c r="I365" s="330">
        <f t="shared" si="32"/>
        <v>180</v>
      </c>
      <c r="J365" s="330">
        <f t="shared" si="32"/>
        <v>24</v>
      </c>
      <c r="K365" s="224">
        <f t="shared" si="32"/>
        <v>0</v>
      </c>
    </row>
    <row r="366" spans="1:11" ht="24.6">
      <c r="A366" s="332" t="s">
        <v>54</v>
      </c>
      <c r="B366" s="330">
        <f t="shared" ref="B366:K366" si="33">+B64</f>
        <v>518</v>
      </c>
      <c r="C366" s="330">
        <f t="shared" si="33"/>
        <v>0</v>
      </c>
      <c r="D366" s="330">
        <f t="shared" si="33"/>
        <v>0</v>
      </c>
      <c r="E366" s="330">
        <f t="shared" si="33"/>
        <v>0</v>
      </c>
      <c r="F366" s="330">
        <f t="shared" si="33"/>
        <v>0</v>
      </c>
      <c r="G366" s="330">
        <f t="shared" si="33"/>
        <v>0</v>
      </c>
      <c r="H366" s="330">
        <f t="shared" si="33"/>
        <v>0</v>
      </c>
      <c r="I366" s="330">
        <f t="shared" si="33"/>
        <v>518</v>
      </c>
      <c r="J366" s="330">
        <f t="shared" si="33"/>
        <v>62</v>
      </c>
      <c r="K366" s="230">
        <f t="shared" si="33"/>
        <v>0</v>
      </c>
    </row>
    <row r="367" spans="1:11" ht="24.6">
      <c r="A367" s="332" t="s">
        <v>55</v>
      </c>
      <c r="B367" s="330">
        <f t="shared" ref="B367:K367" si="34">+B90</f>
        <v>77</v>
      </c>
      <c r="C367" s="330">
        <f t="shared" si="34"/>
        <v>198</v>
      </c>
      <c r="D367" s="330">
        <f t="shared" si="34"/>
        <v>0</v>
      </c>
      <c r="E367" s="330">
        <f t="shared" si="34"/>
        <v>0</v>
      </c>
      <c r="F367" s="330">
        <f t="shared" si="34"/>
        <v>0</v>
      </c>
      <c r="G367" s="330">
        <f t="shared" si="34"/>
        <v>0</v>
      </c>
      <c r="H367" s="330">
        <f t="shared" si="34"/>
        <v>0</v>
      </c>
      <c r="I367" s="330">
        <f t="shared" si="34"/>
        <v>275</v>
      </c>
      <c r="J367" s="330">
        <f t="shared" si="34"/>
        <v>46</v>
      </c>
      <c r="K367" s="230">
        <f t="shared" si="34"/>
        <v>0</v>
      </c>
    </row>
    <row r="368" spans="1:11" ht="24.6">
      <c r="A368" s="332" t="s">
        <v>56</v>
      </c>
      <c r="B368" s="330">
        <f t="shared" ref="B368:K368" si="35">+B119</f>
        <v>298</v>
      </c>
      <c r="C368" s="330">
        <f t="shared" si="35"/>
        <v>50</v>
      </c>
      <c r="D368" s="330">
        <f t="shared" si="35"/>
        <v>0</v>
      </c>
      <c r="E368" s="330">
        <f t="shared" si="35"/>
        <v>0</v>
      </c>
      <c r="F368" s="330">
        <f t="shared" si="35"/>
        <v>0</v>
      </c>
      <c r="G368" s="330">
        <f t="shared" si="35"/>
        <v>0</v>
      </c>
      <c r="H368" s="330">
        <f t="shared" si="35"/>
        <v>0</v>
      </c>
      <c r="I368" s="330">
        <f t="shared" si="35"/>
        <v>348</v>
      </c>
      <c r="J368" s="330">
        <f t="shared" si="35"/>
        <v>47</v>
      </c>
      <c r="K368" s="230">
        <f t="shared" si="35"/>
        <v>0</v>
      </c>
    </row>
    <row r="369" spans="1:11" ht="24.6">
      <c r="A369" s="332" t="s">
        <v>57</v>
      </c>
      <c r="B369" s="330">
        <f t="shared" ref="B369:K369" si="36">+B148</f>
        <v>264</v>
      </c>
      <c r="C369" s="330">
        <f t="shared" si="36"/>
        <v>0</v>
      </c>
      <c r="D369" s="330">
        <f t="shared" si="36"/>
        <v>0</v>
      </c>
      <c r="E369" s="330">
        <f t="shared" si="36"/>
        <v>0</v>
      </c>
      <c r="F369" s="330">
        <f t="shared" si="36"/>
        <v>0</v>
      </c>
      <c r="G369" s="330">
        <f t="shared" si="36"/>
        <v>0</v>
      </c>
      <c r="H369" s="330">
        <f t="shared" si="36"/>
        <v>0</v>
      </c>
      <c r="I369" s="330">
        <f t="shared" si="36"/>
        <v>264</v>
      </c>
      <c r="J369" s="330">
        <f t="shared" si="36"/>
        <v>19</v>
      </c>
      <c r="K369" s="224">
        <f t="shared" si="36"/>
        <v>0</v>
      </c>
    </row>
    <row r="370" spans="1:11" ht="24.6">
      <c r="A370" s="332" t="s">
        <v>58</v>
      </c>
      <c r="B370" s="330">
        <f t="shared" ref="B370:K370" si="37">+B176</f>
        <v>843</v>
      </c>
      <c r="C370" s="330">
        <f t="shared" si="37"/>
        <v>0</v>
      </c>
      <c r="D370" s="330">
        <f t="shared" si="37"/>
        <v>0</v>
      </c>
      <c r="E370" s="330">
        <f t="shared" si="37"/>
        <v>0</v>
      </c>
      <c r="F370" s="330">
        <f t="shared" si="37"/>
        <v>0</v>
      </c>
      <c r="G370" s="330">
        <f t="shared" si="37"/>
        <v>0</v>
      </c>
      <c r="H370" s="330">
        <f t="shared" si="37"/>
        <v>0</v>
      </c>
      <c r="I370" s="330">
        <f t="shared" si="37"/>
        <v>843</v>
      </c>
      <c r="J370" s="330">
        <f t="shared" si="37"/>
        <v>49</v>
      </c>
      <c r="K370" s="224">
        <f t="shared" si="37"/>
        <v>0</v>
      </c>
    </row>
    <row r="371" spans="1:11" ht="24.6">
      <c r="A371" s="332" t="s">
        <v>59</v>
      </c>
      <c r="B371" s="227">
        <f t="shared" ref="B371:K371" si="38">+B204</f>
        <v>458</v>
      </c>
      <c r="C371" s="227">
        <f t="shared" si="38"/>
        <v>0</v>
      </c>
      <c r="D371" s="227">
        <f t="shared" si="38"/>
        <v>0</v>
      </c>
      <c r="E371" s="227">
        <f t="shared" si="38"/>
        <v>0</v>
      </c>
      <c r="F371" s="227">
        <f t="shared" si="38"/>
        <v>0</v>
      </c>
      <c r="G371" s="227">
        <f t="shared" si="38"/>
        <v>0</v>
      </c>
      <c r="H371" s="227">
        <f t="shared" si="38"/>
        <v>0</v>
      </c>
      <c r="I371" s="227">
        <f t="shared" si="38"/>
        <v>458</v>
      </c>
      <c r="J371" s="227">
        <f t="shared" si="38"/>
        <v>10</v>
      </c>
      <c r="K371" s="227">
        <f t="shared" si="38"/>
        <v>0</v>
      </c>
    </row>
    <row r="372" spans="1:11" ht="24.6">
      <c r="A372" s="332" t="s">
        <v>60</v>
      </c>
      <c r="B372" s="320">
        <f t="shared" ref="B372:K372" si="39">+B232</f>
        <v>779</v>
      </c>
      <c r="C372" s="320">
        <f t="shared" si="39"/>
        <v>260</v>
      </c>
      <c r="D372" s="320">
        <f t="shared" si="39"/>
        <v>0</v>
      </c>
      <c r="E372" s="320">
        <f t="shared" si="39"/>
        <v>0</v>
      </c>
      <c r="F372" s="320">
        <f t="shared" si="39"/>
        <v>0</v>
      </c>
      <c r="G372" s="320">
        <f t="shared" si="39"/>
        <v>0</v>
      </c>
      <c r="H372" s="320">
        <f t="shared" si="39"/>
        <v>0</v>
      </c>
      <c r="I372" s="320">
        <f t="shared" si="39"/>
        <v>1039</v>
      </c>
      <c r="J372" s="320">
        <f t="shared" si="39"/>
        <v>74</v>
      </c>
      <c r="K372" s="320">
        <f t="shared" si="39"/>
        <v>0</v>
      </c>
    </row>
    <row r="373" spans="1:11" ht="24.6">
      <c r="A373" s="332" t="s">
        <v>61</v>
      </c>
      <c r="B373" s="320">
        <f t="shared" ref="B373:K373" si="40">+B259</f>
        <v>186</v>
      </c>
      <c r="C373" s="320">
        <f t="shared" si="40"/>
        <v>0</v>
      </c>
      <c r="D373" s="320">
        <f t="shared" si="40"/>
        <v>0</v>
      </c>
      <c r="E373" s="320">
        <f t="shared" si="40"/>
        <v>0</v>
      </c>
      <c r="F373" s="320">
        <f t="shared" si="40"/>
        <v>0</v>
      </c>
      <c r="G373" s="320">
        <f t="shared" si="40"/>
        <v>0</v>
      </c>
      <c r="H373" s="320">
        <f t="shared" si="40"/>
        <v>0</v>
      </c>
      <c r="I373" s="320">
        <f t="shared" si="40"/>
        <v>186</v>
      </c>
      <c r="J373" s="320">
        <f t="shared" si="40"/>
        <v>19</v>
      </c>
      <c r="K373" s="320">
        <f t="shared" si="40"/>
        <v>0</v>
      </c>
    </row>
    <row r="374" spans="1:11" ht="24.6">
      <c r="A374" s="332" t="s">
        <v>62</v>
      </c>
      <c r="B374" s="320">
        <f t="shared" ref="B374:K374" si="41">+B289</f>
        <v>760</v>
      </c>
      <c r="C374" s="320">
        <f t="shared" si="41"/>
        <v>0</v>
      </c>
      <c r="D374" s="320">
        <f t="shared" si="41"/>
        <v>0</v>
      </c>
      <c r="E374" s="320">
        <f t="shared" si="41"/>
        <v>0</v>
      </c>
      <c r="F374" s="320">
        <f t="shared" si="41"/>
        <v>0</v>
      </c>
      <c r="G374" s="320">
        <f t="shared" si="41"/>
        <v>0</v>
      </c>
      <c r="H374" s="320">
        <f t="shared" si="41"/>
        <v>0</v>
      </c>
      <c r="I374" s="320">
        <f t="shared" si="41"/>
        <v>760</v>
      </c>
      <c r="J374" s="320">
        <f t="shared" si="41"/>
        <v>66</v>
      </c>
      <c r="K374" s="320">
        <f t="shared" si="41"/>
        <v>0</v>
      </c>
    </row>
    <row r="375" spans="1:11" ht="24.6">
      <c r="A375" s="332" t="s">
        <v>63</v>
      </c>
      <c r="B375" s="320">
        <f t="shared" ref="B375:K375" si="42">+B316</f>
        <v>918</v>
      </c>
      <c r="C375" s="320">
        <f t="shared" si="42"/>
        <v>0</v>
      </c>
      <c r="D375" s="320">
        <f t="shared" si="42"/>
        <v>0</v>
      </c>
      <c r="E375" s="320">
        <f t="shared" si="42"/>
        <v>0</v>
      </c>
      <c r="F375" s="320">
        <f t="shared" si="42"/>
        <v>0</v>
      </c>
      <c r="G375" s="320">
        <f t="shared" si="42"/>
        <v>0</v>
      </c>
      <c r="H375" s="320">
        <f t="shared" si="42"/>
        <v>0</v>
      </c>
      <c r="I375" s="320">
        <f t="shared" si="42"/>
        <v>918</v>
      </c>
      <c r="J375" s="320">
        <f t="shared" si="42"/>
        <v>65</v>
      </c>
      <c r="K375" s="320">
        <f t="shared" si="42"/>
        <v>0</v>
      </c>
    </row>
    <row r="376" spans="1:11" ht="27.6" thickBot="1">
      <c r="A376" s="333" t="s">
        <v>32</v>
      </c>
      <c r="B376" s="347">
        <f t="shared" ref="B376:G376" si="43">SUM(B364:B375)</f>
        <v>6340</v>
      </c>
      <c r="C376" s="347">
        <f t="shared" si="43"/>
        <v>808</v>
      </c>
      <c r="D376" s="347">
        <f t="shared" si="43"/>
        <v>0</v>
      </c>
      <c r="E376" s="347">
        <f t="shared" si="43"/>
        <v>0</v>
      </c>
      <c r="F376" s="382">
        <f t="shared" si="43"/>
        <v>0</v>
      </c>
      <c r="G376" s="347">
        <f t="shared" si="43"/>
        <v>0</v>
      </c>
      <c r="H376" s="472" t="e">
        <f>+K376/G376</f>
        <v>#DIV/0!</v>
      </c>
      <c r="I376" s="347">
        <f>SUM(I364:I375)</f>
        <v>7148</v>
      </c>
      <c r="J376" s="348">
        <f>SUM(J364:J375)</f>
        <v>590</v>
      </c>
      <c r="K376" s="471">
        <f>SUM(K364:K375)</f>
        <v>0</v>
      </c>
    </row>
    <row r="385" spans="1:11" ht="24.6">
      <c r="A385" s="1265" t="s">
        <v>371</v>
      </c>
      <c r="B385" s="1265"/>
      <c r="C385" s="1265"/>
      <c r="D385" s="1265"/>
      <c r="E385" s="1265"/>
      <c r="F385" s="1265"/>
      <c r="G385" s="1265"/>
      <c r="H385" s="1265"/>
      <c r="I385" s="1265"/>
      <c r="J385" s="293"/>
      <c r="K385" s="293"/>
    </row>
    <row r="386" spans="1:11" ht="24.6">
      <c r="A386" s="1265" t="s">
        <v>198</v>
      </c>
      <c r="B386" s="1265"/>
      <c r="C386" s="1265"/>
      <c r="D386" s="1265"/>
      <c r="E386" s="1265"/>
      <c r="F386" s="1265"/>
      <c r="G386" s="1265"/>
      <c r="H386" s="1265"/>
      <c r="I386" s="1265"/>
      <c r="J386" s="293"/>
      <c r="K386" s="293"/>
    </row>
    <row r="387" spans="1:11" ht="24.6">
      <c r="A387" s="1265" t="s">
        <v>131</v>
      </c>
      <c r="B387" s="1265"/>
      <c r="C387" s="1265"/>
      <c r="D387" s="1265"/>
      <c r="E387" s="1265"/>
      <c r="F387" s="1265"/>
      <c r="G387" s="1265"/>
      <c r="H387" s="1265"/>
      <c r="I387" s="1265"/>
      <c r="J387" s="293"/>
      <c r="K387" s="293"/>
    </row>
    <row r="388" spans="1:11" ht="23.25" customHeight="1">
      <c r="A388" s="1392" t="s">
        <v>198</v>
      </c>
      <c r="B388" s="320"/>
      <c r="C388" s="1279" t="s">
        <v>50</v>
      </c>
      <c r="D388" s="1280"/>
      <c r="E388" s="1280"/>
      <c r="F388" s="1280"/>
      <c r="G388" s="1280"/>
      <c r="H388" s="1281"/>
      <c r="I388" s="320"/>
      <c r="J388" s="274"/>
      <c r="K388" s="274"/>
    </row>
    <row r="389" spans="1:11" ht="23.25" customHeight="1">
      <c r="A389" s="1393"/>
      <c r="B389" s="323" t="s">
        <v>2</v>
      </c>
      <c r="C389" s="324" t="s">
        <v>5</v>
      </c>
      <c r="D389" s="325" t="s">
        <v>6</v>
      </c>
      <c r="E389" s="325" t="s">
        <v>7</v>
      </c>
      <c r="F389" s="325" t="s">
        <v>8</v>
      </c>
      <c r="G389" s="325" t="s">
        <v>9</v>
      </c>
      <c r="H389" s="325" t="s">
        <v>10</v>
      </c>
      <c r="I389" s="328" t="s">
        <v>11</v>
      </c>
      <c r="J389" s="326" t="s">
        <v>202</v>
      </c>
      <c r="K389" s="326" t="s">
        <v>204</v>
      </c>
    </row>
    <row r="390" spans="1:11" ht="23.25" customHeight="1">
      <c r="A390" s="1393"/>
      <c r="B390" s="323" t="s">
        <v>4</v>
      </c>
      <c r="C390" s="323" t="s">
        <v>13</v>
      </c>
      <c r="D390" s="328" t="s">
        <v>51</v>
      </c>
      <c r="E390" s="328" t="s">
        <v>15</v>
      </c>
      <c r="F390" s="328" t="s">
        <v>16</v>
      </c>
      <c r="G390" s="328" t="s">
        <v>17</v>
      </c>
      <c r="H390" s="328" t="s">
        <v>18</v>
      </c>
      <c r="I390" s="328" t="s">
        <v>19</v>
      </c>
      <c r="J390" s="326" t="s">
        <v>203</v>
      </c>
      <c r="K390" s="329"/>
    </row>
    <row r="391" spans="1:11" ht="23.25" customHeight="1">
      <c r="A391" s="1394"/>
      <c r="B391" s="330" t="s">
        <v>12</v>
      </c>
      <c r="C391" s="330" t="s">
        <v>12</v>
      </c>
      <c r="D391" s="224" t="s">
        <v>12</v>
      </c>
      <c r="E391" s="224" t="s">
        <v>12</v>
      </c>
      <c r="F391" s="224" t="s">
        <v>12</v>
      </c>
      <c r="G391" s="224" t="s">
        <v>12</v>
      </c>
      <c r="H391" s="224" t="s">
        <v>20</v>
      </c>
      <c r="I391" s="224" t="s">
        <v>12</v>
      </c>
      <c r="J391" s="372"/>
      <c r="K391" s="329"/>
    </row>
    <row r="392" spans="1:11" ht="24.6">
      <c r="A392" s="332" t="s">
        <v>52</v>
      </c>
      <c r="B392" s="330"/>
      <c r="C392" s="330"/>
      <c r="D392" s="330"/>
      <c r="E392" s="330"/>
      <c r="F392" s="330"/>
      <c r="G392" s="330"/>
      <c r="H392" s="330"/>
      <c r="I392" s="330"/>
      <c r="J392" s="330"/>
      <c r="K392" s="230"/>
    </row>
    <row r="393" spans="1:11" ht="24.6">
      <c r="A393" s="332" t="s">
        <v>53</v>
      </c>
      <c r="B393" s="330"/>
      <c r="C393" s="330"/>
      <c r="D393" s="330"/>
      <c r="E393" s="330"/>
      <c r="F393" s="330"/>
      <c r="G393" s="330"/>
      <c r="H393" s="330"/>
      <c r="I393" s="330"/>
      <c r="J393" s="330"/>
      <c r="K393" s="224"/>
    </row>
    <row r="394" spans="1:11" ht="24.6">
      <c r="A394" s="332" t="s">
        <v>54</v>
      </c>
      <c r="B394" s="330"/>
      <c r="C394" s="330"/>
      <c r="D394" s="330"/>
      <c r="E394" s="330"/>
      <c r="F394" s="330"/>
      <c r="G394" s="330"/>
      <c r="H394" s="330"/>
      <c r="I394" s="330"/>
      <c r="J394" s="330"/>
      <c r="K394" s="230"/>
    </row>
    <row r="395" spans="1:11" ht="24.6">
      <c r="A395" s="332" t="s">
        <v>55</v>
      </c>
      <c r="B395" s="330"/>
      <c r="C395" s="330"/>
      <c r="D395" s="330"/>
      <c r="E395" s="330"/>
      <c r="F395" s="330"/>
      <c r="G395" s="330"/>
      <c r="H395" s="330"/>
      <c r="I395" s="330"/>
      <c r="J395" s="330"/>
      <c r="K395" s="230"/>
    </row>
    <row r="396" spans="1:11" ht="24.6">
      <c r="A396" s="332" t="s">
        <v>56</v>
      </c>
      <c r="B396" s="330"/>
      <c r="C396" s="330"/>
      <c r="D396" s="330"/>
      <c r="E396" s="330"/>
      <c r="F396" s="330"/>
      <c r="G396" s="330"/>
      <c r="H396" s="330"/>
      <c r="I396" s="330"/>
      <c r="J396" s="330"/>
      <c r="K396" s="230"/>
    </row>
    <row r="397" spans="1:11" ht="24.6">
      <c r="A397" s="332" t="s">
        <v>57</v>
      </c>
      <c r="B397" s="330"/>
      <c r="C397" s="330"/>
      <c r="D397" s="330"/>
      <c r="E397" s="330"/>
      <c r="F397" s="330"/>
      <c r="G397" s="330"/>
      <c r="H397" s="330"/>
      <c r="I397" s="330"/>
      <c r="J397" s="330"/>
      <c r="K397" s="224"/>
    </row>
    <row r="398" spans="1:11" ht="24.6">
      <c r="A398" s="332" t="s">
        <v>58</v>
      </c>
      <c r="B398" s="330"/>
      <c r="C398" s="330"/>
      <c r="D398" s="330"/>
      <c r="E398" s="330"/>
      <c r="F398" s="330"/>
      <c r="G398" s="330"/>
      <c r="H398" s="330"/>
      <c r="I398" s="330"/>
      <c r="J398" s="330"/>
      <c r="K398" s="224"/>
    </row>
    <row r="399" spans="1:11" ht="24.6">
      <c r="A399" s="332" t="s">
        <v>59</v>
      </c>
      <c r="B399" s="227"/>
      <c r="C399" s="227"/>
      <c r="D399" s="227"/>
      <c r="E399" s="227"/>
      <c r="F399" s="227"/>
      <c r="G399" s="227"/>
      <c r="H399" s="227"/>
      <c r="I399" s="227"/>
      <c r="J399" s="227"/>
      <c r="K399" s="227"/>
    </row>
    <row r="400" spans="1:11" ht="24.6">
      <c r="A400" s="332" t="s">
        <v>60</v>
      </c>
      <c r="B400" s="320"/>
      <c r="C400" s="320"/>
      <c r="D400" s="320"/>
      <c r="E400" s="320"/>
      <c r="F400" s="320"/>
      <c r="G400" s="320"/>
      <c r="H400" s="320"/>
      <c r="I400" s="320"/>
      <c r="J400" s="320"/>
      <c r="K400" s="320"/>
    </row>
    <row r="401" spans="1:11" ht="24.6">
      <c r="A401" s="332" t="s">
        <v>61</v>
      </c>
      <c r="B401" s="320">
        <f t="shared" ref="B401:J401" si="44">+B274</f>
        <v>0</v>
      </c>
      <c r="C401" s="320">
        <f t="shared" si="44"/>
        <v>0</v>
      </c>
      <c r="D401" s="320">
        <f t="shared" si="44"/>
        <v>0</v>
      </c>
      <c r="E401" s="320">
        <f t="shared" si="44"/>
        <v>0</v>
      </c>
      <c r="F401" s="320">
        <f t="shared" si="44"/>
        <v>0</v>
      </c>
      <c r="G401" s="320">
        <f t="shared" si="44"/>
        <v>0</v>
      </c>
      <c r="H401" s="320">
        <f t="shared" si="44"/>
        <v>0</v>
      </c>
      <c r="I401" s="320">
        <f t="shared" si="44"/>
        <v>0</v>
      </c>
      <c r="J401" s="320">
        <f t="shared" si="44"/>
        <v>0</v>
      </c>
      <c r="K401" s="320"/>
    </row>
    <row r="402" spans="1:11" ht="24.6">
      <c r="A402" s="332" t="s">
        <v>62</v>
      </c>
      <c r="B402" s="320"/>
      <c r="C402" s="320"/>
      <c r="D402" s="320"/>
      <c r="E402" s="320"/>
      <c r="F402" s="320"/>
      <c r="G402" s="320"/>
      <c r="H402" s="320"/>
      <c r="I402" s="320"/>
      <c r="J402" s="320"/>
      <c r="K402" s="320"/>
    </row>
    <row r="403" spans="1:11" ht="24.6">
      <c r="A403" s="332" t="s">
        <v>63</v>
      </c>
      <c r="B403" s="320"/>
      <c r="C403" s="320"/>
      <c r="D403" s="320"/>
      <c r="E403" s="320"/>
      <c r="F403" s="320"/>
      <c r="G403" s="320"/>
      <c r="H403" s="320"/>
      <c r="I403" s="320"/>
      <c r="J403" s="320"/>
      <c r="K403" s="320"/>
    </row>
    <row r="404" spans="1:11" ht="27.6" thickBot="1">
      <c r="A404" s="333" t="s">
        <v>32</v>
      </c>
      <c r="B404" s="347">
        <f t="shared" ref="B404:G404" si="45">SUM(B392:B403)</f>
        <v>0</v>
      </c>
      <c r="C404" s="347">
        <f t="shared" si="45"/>
        <v>0</v>
      </c>
      <c r="D404" s="347">
        <f t="shared" si="45"/>
        <v>0</v>
      </c>
      <c r="E404" s="347">
        <f t="shared" si="45"/>
        <v>0</v>
      </c>
      <c r="F404" s="382">
        <f t="shared" si="45"/>
        <v>0</v>
      </c>
      <c r="G404" s="347">
        <f t="shared" si="45"/>
        <v>0</v>
      </c>
      <c r="H404" s="472" t="e">
        <f>+K404/G404</f>
        <v>#DIV/0!</v>
      </c>
      <c r="I404" s="347">
        <f>SUM(I392:I403)</f>
        <v>0</v>
      </c>
      <c r="J404" s="348">
        <f>SUM(J392:J403)</f>
        <v>0</v>
      </c>
      <c r="K404" s="471">
        <f>SUM(K392:K403)</f>
        <v>0</v>
      </c>
    </row>
    <row r="416" spans="1:11" ht="24.6">
      <c r="A416" s="1265" t="s">
        <v>371</v>
      </c>
      <c r="B416" s="1265"/>
      <c r="C416" s="1265"/>
      <c r="D416" s="1265"/>
      <c r="E416" s="1265"/>
      <c r="F416" s="1265"/>
      <c r="G416" s="1265"/>
      <c r="H416" s="1265"/>
      <c r="I416" s="1265"/>
      <c r="J416" s="293"/>
      <c r="K416" s="293"/>
    </row>
    <row r="417" spans="1:11" ht="24.6">
      <c r="A417" s="1265" t="s">
        <v>27</v>
      </c>
      <c r="B417" s="1265"/>
      <c r="C417" s="1265"/>
      <c r="D417" s="1265"/>
      <c r="E417" s="1265"/>
      <c r="F417" s="1265"/>
      <c r="G417" s="1265"/>
      <c r="H417" s="1265"/>
      <c r="I417" s="1265"/>
      <c r="J417" s="293"/>
      <c r="K417" s="293"/>
    </row>
    <row r="418" spans="1:11" ht="24.6">
      <c r="A418" s="1265" t="s">
        <v>131</v>
      </c>
      <c r="B418" s="1265"/>
      <c r="C418" s="1265"/>
      <c r="D418" s="1265"/>
      <c r="E418" s="1265"/>
      <c r="F418" s="1265"/>
      <c r="G418" s="1265"/>
      <c r="H418" s="1265"/>
      <c r="I418" s="1265"/>
      <c r="J418" s="293"/>
      <c r="K418" s="293"/>
    </row>
    <row r="419" spans="1:11" ht="24.6">
      <c r="A419" s="1392" t="s">
        <v>27</v>
      </c>
      <c r="B419" s="320"/>
      <c r="C419" s="1279" t="s">
        <v>50</v>
      </c>
      <c r="D419" s="1280"/>
      <c r="E419" s="1280"/>
      <c r="F419" s="1280"/>
      <c r="G419" s="1280"/>
      <c r="H419" s="1281"/>
      <c r="I419" s="320"/>
      <c r="J419" s="274"/>
      <c r="K419" s="274"/>
    </row>
    <row r="420" spans="1:11" ht="24.6">
      <c r="A420" s="1393"/>
      <c r="B420" s="323" t="s">
        <v>2</v>
      </c>
      <c r="C420" s="324" t="s">
        <v>5</v>
      </c>
      <c r="D420" s="325" t="s">
        <v>6</v>
      </c>
      <c r="E420" s="325" t="s">
        <v>7</v>
      </c>
      <c r="F420" s="325" t="s">
        <v>8</v>
      </c>
      <c r="G420" s="325" t="s">
        <v>9</v>
      </c>
      <c r="H420" s="325" t="s">
        <v>10</v>
      </c>
      <c r="I420" s="328" t="s">
        <v>11</v>
      </c>
      <c r="J420" s="329"/>
      <c r="K420" s="326" t="s">
        <v>204</v>
      </c>
    </row>
    <row r="421" spans="1:11" ht="24.6">
      <c r="A421" s="1393"/>
      <c r="B421" s="323" t="s">
        <v>4</v>
      </c>
      <c r="C421" s="323" t="s">
        <v>13</v>
      </c>
      <c r="D421" s="328" t="s">
        <v>51</v>
      </c>
      <c r="E421" s="328" t="s">
        <v>15</v>
      </c>
      <c r="F421" s="328" t="s">
        <v>16</v>
      </c>
      <c r="G421" s="328" t="s">
        <v>17</v>
      </c>
      <c r="H421" s="328" t="s">
        <v>18</v>
      </c>
      <c r="I421" s="328" t="s">
        <v>19</v>
      </c>
      <c r="J421" s="326" t="s">
        <v>202</v>
      </c>
      <c r="K421" s="329"/>
    </row>
    <row r="422" spans="1:11" ht="24.6">
      <c r="A422" s="1394"/>
      <c r="B422" s="330" t="s">
        <v>12</v>
      </c>
      <c r="C422" s="330" t="s">
        <v>12</v>
      </c>
      <c r="D422" s="224" t="s">
        <v>12</v>
      </c>
      <c r="E422" s="224" t="s">
        <v>12</v>
      </c>
      <c r="F422" s="224" t="s">
        <v>12</v>
      </c>
      <c r="G422" s="224" t="s">
        <v>12</v>
      </c>
      <c r="H422" s="224" t="s">
        <v>20</v>
      </c>
      <c r="I422" s="224" t="s">
        <v>12</v>
      </c>
      <c r="J422" s="326" t="s">
        <v>203</v>
      </c>
      <c r="K422" s="329"/>
    </row>
    <row r="423" spans="1:11" ht="24.6">
      <c r="A423" s="332" t="s">
        <v>52</v>
      </c>
      <c r="B423" s="330">
        <f t="shared" ref="B423:J423" si="46">+B19</f>
        <v>166</v>
      </c>
      <c r="C423" s="330">
        <f t="shared" si="46"/>
        <v>0</v>
      </c>
      <c r="D423" s="330">
        <f t="shared" si="46"/>
        <v>0</v>
      </c>
      <c r="E423" s="330">
        <f t="shared" si="46"/>
        <v>0</v>
      </c>
      <c r="F423" s="330">
        <f t="shared" si="46"/>
        <v>0</v>
      </c>
      <c r="G423" s="330">
        <f t="shared" si="46"/>
        <v>0</v>
      </c>
      <c r="H423" s="330">
        <f t="shared" si="46"/>
        <v>3500</v>
      </c>
      <c r="I423" s="330">
        <f t="shared" si="46"/>
        <v>166</v>
      </c>
      <c r="J423" s="231">
        <f t="shared" si="46"/>
        <v>288</v>
      </c>
      <c r="K423" s="230">
        <f>+K19</f>
        <v>0</v>
      </c>
    </row>
    <row r="424" spans="1:11" ht="24.6">
      <c r="A424" s="332" t="s">
        <v>53</v>
      </c>
      <c r="B424" s="330">
        <f t="shared" ref="B424:K424" si="47">+B47</f>
        <v>49</v>
      </c>
      <c r="C424" s="330">
        <f t="shared" si="47"/>
        <v>0</v>
      </c>
      <c r="D424" s="330">
        <f t="shared" si="47"/>
        <v>0</v>
      </c>
      <c r="E424" s="330">
        <f t="shared" si="47"/>
        <v>0</v>
      </c>
      <c r="F424" s="330">
        <f t="shared" si="47"/>
        <v>0</v>
      </c>
      <c r="G424" s="330">
        <f t="shared" si="47"/>
        <v>0</v>
      </c>
      <c r="H424" s="330">
        <f t="shared" si="47"/>
        <v>3500</v>
      </c>
      <c r="I424" s="330">
        <f t="shared" si="47"/>
        <v>49</v>
      </c>
      <c r="J424" s="330">
        <f t="shared" si="47"/>
        <v>164</v>
      </c>
      <c r="K424" s="230">
        <f t="shared" si="47"/>
        <v>0</v>
      </c>
    </row>
    <row r="425" spans="1:11" ht="24.6">
      <c r="A425" s="332" t="s">
        <v>54</v>
      </c>
      <c r="B425" s="330">
        <f t="shared" ref="B425:K425" si="48">+B72</f>
        <v>37</v>
      </c>
      <c r="C425" s="330">
        <f t="shared" si="48"/>
        <v>0</v>
      </c>
      <c r="D425" s="330">
        <f t="shared" si="48"/>
        <v>0</v>
      </c>
      <c r="E425" s="330">
        <f t="shared" si="48"/>
        <v>0</v>
      </c>
      <c r="F425" s="330">
        <f t="shared" si="48"/>
        <v>0</v>
      </c>
      <c r="G425" s="330">
        <f t="shared" si="48"/>
        <v>0</v>
      </c>
      <c r="H425" s="330">
        <f t="shared" si="48"/>
        <v>3500</v>
      </c>
      <c r="I425" s="330">
        <f t="shared" si="48"/>
        <v>37</v>
      </c>
      <c r="J425" s="330">
        <f t="shared" si="48"/>
        <v>229</v>
      </c>
      <c r="K425" s="230">
        <f t="shared" si="48"/>
        <v>0</v>
      </c>
    </row>
    <row r="426" spans="1:11" ht="24.6">
      <c r="A426" s="332" t="s">
        <v>55</v>
      </c>
      <c r="B426" s="330">
        <f t="shared" ref="B426:K426" si="49">+B97</f>
        <v>20</v>
      </c>
      <c r="C426" s="330">
        <f t="shared" si="49"/>
        <v>0</v>
      </c>
      <c r="D426" s="330">
        <f t="shared" si="49"/>
        <v>0</v>
      </c>
      <c r="E426" s="330">
        <f t="shared" si="49"/>
        <v>0</v>
      </c>
      <c r="F426" s="330">
        <f t="shared" si="49"/>
        <v>0</v>
      </c>
      <c r="G426" s="330">
        <f t="shared" si="49"/>
        <v>0</v>
      </c>
      <c r="H426" s="330">
        <f t="shared" si="49"/>
        <v>3500</v>
      </c>
      <c r="I426" s="330">
        <f t="shared" si="49"/>
        <v>20</v>
      </c>
      <c r="J426" s="330">
        <f t="shared" si="49"/>
        <v>89</v>
      </c>
      <c r="K426" s="230">
        <f t="shared" si="49"/>
        <v>0</v>
      </c>
    </row>
    <row r="427" spans="1:11" ht="24.6">
      <c r="A427" s="332" t="s">
        <v>56</v>
      </c>
      <c r="B427" s="330">
        <f t="shared" ref="B427:K427" si="50">+B127</f>
        <v>29</v>
      </c>
      <c r="C427" s="330">
        <f t="shared" si="50"/>
        <v>0</v>
      </c>
      <c r="D427" s="330">
        <f t="shared" si="50"/>
        <v>0</v>
      </c>
      <c r="E427" s="330">
        <f t="shared" si="50"/>
        <v>0</v>
      </c>
      <c r="F427" s="330">
        <f t="shared" si="50"/>
        <v>0</v>
      </c>
      <c r="G427" s="330">
        <f t="shared" si="50"/>
        <v>0</v>
      </c>
      <c r="H427" s="330">
        <f t="shared" si="50"/>
        <v>3500</v>
      </c>
      <c r="I427" s="330">
        <f t="shared" si="50"/>
        <v>29</v>
      </c>
      <c r="J427" s="330">
        <f t="shared" si="50"/>
        <v>33</v>
      </c>
      <c r="K427" s="224">
        <f t="shared" si="50"/>
        <v>0</v>
      </c>
    </row>
    <row r="428" spans="1:11" ht="24.6">
      <c r="A428" s="332" t="s">
        <v>57</v>
      </c>
      <c r="B428" s="330">
        <f t="shared" ref="B428:K428" si="51">+B155</f>
        <v>31</v>
      </c>
      <c r="C428" s="330">
        <f t="shared" si="51"/>
        <v>0</v>
      </c>
      <c r="D428" s="330">
        <f t="shared" si="51"/>
        <v>0</v>
      </c>
      <c r="E428" s="330">
        <f t="shared" si="51"/>
        <v>0</v>
      </c>
      <c r="F428" s="330">
        <f t="shared" si="51"/>
        <v>0</v>
      </c>
      <c r="G428" s="330">
        <f t="shared" si="51"/>
        <v>0</v>
      </c>
      <c r="H428" s="330">
        <f t="shared" si="51"/>
        <v>3500</v>
      </c>
      <c r="I428" s="330">
        <f t="shared" si="51"/>
        <v>31</v>
      </c>
      <c r="J428" s="330">
        <f t="shared" si="51"/>
        <v>32</v>
      </c>
      <c r="K428" s="230">
        <f t="shared" si="51"/>
        <v>0</v>
      </c>
    </row>
    <row r="429" spans="1:11" ht="24.6">
      <c r="A429" s="332" t="s">
        <v>58</v>
      </c>
      <c r="B429" s="330">
        <f t="shared" ref="B429:K429" si="52">+B183</f>
        <v>10</v>
      </c>
      <c r="C429" s="330">
        <f t="shared" si="52"/>
        <v>0</v>
      </c>
      <c r="D429" s="330">
        <f t="shared" si="52"/>
        <v>0</v>
      </c>
      <c r="E429" s="330">
        <f t="shared" si="52"/>
        <v>0</v>
      </c>
      <c r="F429" s="330">
        <f t="shared" si="52"/>
        <v>0</v>
      </c>
      <c r="G429" s="330">
        <f t="shared" si="52"/>
        <v>0</v>
      </c>
      <c r="H429" s="330">
        <f t="shared" si="52"/>
        <v>3500</v>
      </c>
      <c r="I429" s="330">
        <f t="shared" si="52"/>
        <v>10</v>
      </c>
      <c r="J429" s="330">
        <f t="shared" si="52"/>
        <v>6</v>
      </c>
      <c r="K429" s="224">
        <f t="shared" si="52"/>
        <v>0</v>
      </c>
    </row>
    <row r="430" spans="1:11" ht="24.6">
      <c r="A430" s="332" t="s">
        <v>59</v>
      </c>
      <c r="B430" s="227">
        <f t="shared" ref="B430:K430" si="53">+B212</f>
        <v>59</v>
      </c>
      <c r="C430" s="227">
        <f t="shared" si="53"/>
        <v>0</v>
      </c>
      <c r="D430" s="227">
        <f t="shared" si="53"/>
        <v>0</v>
      </c>
      <c r="E430" s="227">
        <f t="shared" si="53"/>
        <v>0</v>
      </c>
      <c r="F430" s="227">
        <f t="shared" si="53"/>
        <v>0</v>
      </c>
      <c r="G430" s="227">
        <f t="shared" si="53"/>
        <v>0</v>
      </c>
      <c r="H430" s="227">
        <f t="shared" si="53"/>
        <v>3500</v>
      </c>
      <c r="I430" s="227">
        <f t="shared" si="53"/>
        <v>59</v>
      </c>
      <c r="J430" s="227">
        <f t="shared" si="53"/>
        <v>37</v>
      </c>
      <c r="K430" s="227">
        <f t="shared" si="53"/>
        <v>0</v>
      </c>
    </row>
    <row r="431" spans="1:11" ht="24.6">
      <c r="A431" s="332" t="s">
        <v>60</v>
      </c>
      <c r="B431" s="320">
        <f t="shared" ref="B431:K431" si="54">+B239</f>
        <v>102</v>
      </c>
      <c r="C431" s="320">
        <f t="shared" si="54"/>
        <v>0</v>
      </c>
      <c r="D431" s="320">
        <f t="shared" si="54"/>
        <v>0</v>
      </c>
      <c r="E431" s="320">
        <f t="shared" si="54"/>
        <v>0</v>
      </c>
      <c r="F431" s="320">
        <f t="shared" si="54"/>
        <v>0</v>
      </c>
      <c r="G431" s="320">
        <f t="shared" si="54"/>
        <v>0</v>
      </c>
      <c r="H431" s="320">
        <f t="shared" si="54"/>
        <v>3500</v>
      </c>
      <c r="I431" s="320">
        <f t="shared" si="54"/>
        <v>102</v>
      </c>
      <c r="J431" s="320">
        <f t="shared" si="54"/>
        <v>217</v>
      </c>
      <c r="K431" s="320">
        <f t="shared" si="54"/>
        <v>0</v>
      </c>
    </row>
    <row r="432" spans="1:11" ht="24.6">
      <c r="A432" s="332" t="s">
        <v>61</v>
      </c>
      <c r="B432" s="320">
        <f t="shared" ref="B432:K432" si="55">+B266</f>
        <v>61</v>
      </c>
      <c r="C432" s="320">
        <f t="shared" si="55"/>
        <v>0</v>
      </c>
      <c r="D432" s="320">
        <f t="shared" si="55"/>
        <v>0</v>
      </c>
      <c r="E432" s="320">
        <f t="shared" si="55"/>
        <v>0</v>
      </c>
      <c r="F432" s="320">
        <f t="shared" si="55"/>
        <v>0</v>
      </c>
      <c r="G432" s="320">
        <f t="shared" si="55"/>
        <v>0</v>
      </c>
      <c r="H432" s="320">
        <f t="shared" si="55"/>
        <v>3500</v>
      </c>
      <c r="I432" s="320">
        <f t="shared" si="55"/>
        <v>61</v>
      </c>
      <c r="J432" s="320">
        <f t="shared" si="55"/>
        <v>188</v>
      </c>
      <c r="K432" s="320">
        <f t="shared" si="55"/>
        <v>0</v>
      </c>
    </row>
    <row r="433" spans="1:11" ht="24.6">
      <c r="A433" s="332" t="s">
        <v>62</v>
      </c>
      <c r="B433" s="320">
        <f t="shared" ref="B433:K433" si="56">+B296</f>
        <v>63</v>
      </c>
      <c r="C433" s="320">
        <f t="shared" si="56"/>
        <v>0</v>
      </c>
      <c r="D433" s="320">
        <f t="shared" si="56"/>
        <v>0</v>
      </c>
      <c r="E433" s="320">
        <f t="shared" si="56"/>
        <v>0</v>
      </c>
      <c r="F433" s="320">
        <f t="shared" si="56"/>
        <v>0</v>
      </c>
      <c r="G433" s="320">
        <f t="shared" si="56"/>
        <v>0</v>
      </c>
      <c r="H433" s="320">
        <f>+H296</f>
        <v>3500</v>
      </c>
      <c r="I433" s="320">
        <f t="shared" si="56"/>
        <v>63</v>
      </c>
      <c r="J433" s="320">
        <f t="shared" si="56"/>
        <v>319</v>
      </c>
      <c r="K433" s="320">
        <f t="shared" si="56"/>
        <v>0</v>
      </c>
    </row>
    <row r="434" spans="1:11" ht="24.6">
      <c r="A434" s="332" t="s">
        <v>63</v>
      </c>
      <c r="B434" s="320">
        <f t="shared" ref="B434:K434" si="57">++B323</f>
        <v>135</v>
      </c>
      <c r="C434" s="320">
        <f t="shared" si="57"/>
        <v>0</v>
      </c>
      <c r="D434" s="320">
        <f t="shared" si="57"/>
        <v>0</v>
      </c>
      <c r="E434" s="320">
        <f t="shared" si="57"/>
        <v>0</v>
      </c>
      <c r="F434" s="320">
        <f t="shared" si="57"/>
        <v>0</v>
      </c>
      <c r="G434" s="320">
        <f t="shared" si="57"/>
        <v>0</v>
      </c>
      <c r="H434" s="320">
        <f t="shared" si="57"/>
        <v>3500</v>
      </c>
      <c r="I434" s="320">
        <f t="shared" si="57"/>
        <v>135</v>
      </c>
      <c r="J434" s="320">
        <f t="shared" si="57"/>
        <v>196</v>
      </c>
      <c r="K434" s="320">
        <f t="shared" si="57"/>
        <v>0</v>
      </c>
    </row>
    <row r="435" spans="1:11" ht="27.6" thickBot="1">
      <c r="A435" s="333" t="s">
        <v>32</v>
      </c>
      <c r="B435" s="347">
        <f t="shared" ref="B435:G435" si="58">SUM(B423:B434)</f>
        <v>762</v>
      </c>
      <c r="C435" s="347">
        <f t="shared" si="58"/>
        <v>0</v>
      </c>
      <c r="D435" s="347">
        <f t="shared" si="58"/>
        <v>0</v>
      </c>
      <c r="E435" s="347">
        <f t="shared" si="58"/>
        <v>0</v>
      </c>
      <c r="F435" s="382">
        <f t="shared" si="58"/>
        <v>0</v>
      </c>
      <c r="G435" s="347">
        <f t="shared" si="58"/>
        <v>0</v>
      </c>
      <c r="H435" s="959" t="e">
        <f>+K435/G435</f>
        <v>#DIV/0!</v>
      </c>
      <c r="I435" s="347">
        <f>SUM(I423:I434)</f>
        <v>762</v>
      </c>
      <c r="J435" s="348">
        <f>SUM(J423:J434)</f>
        <v>1798</v>
      </c>
      <c r="K435" s="471">
        <f>SUM(K423:K434)</f>
        <v>0</v>
      </c>
    </row>
    <row r="444" spans="1:11" ht="24.6">
      <c r="A444" s="1265" t="s">
        <v>371</v>
      </c>
      <c r="B444" s="1265"/>
      <c r="C444" s="1265"/>
      <c r="D444" s="1265"/>
      <c r="E444" s="1265"/>
      <c r="F444" s="1265"/>
      <c r="G444" s="1265"/>
      <c r="H444" s="1265"/>
      <c r="I444" s="1265"/>
      <c r="J444" s="293"/>
      <c r="K444" s="293"/>
    </row>
    <row r="445" spans="1:11" ht="24.6">
      <c r="A445" s="1265" t="s">
        <v>28</v>
      </c>
      <c r="B445" s="1265"/>
      <c r="C445" s="1265"/>
      <c r="D445" s="1265"/>
      <c r="E445" s="1265"/>
      <c r="F445" s="1265"/>
      <c r="G445" s="1265"/>
      <c r="H445" s="1265"/>
      <c r="I445" s="1265"/>
      <c r="J445" s="293"/>
      <c r="K445" s="293"/>
    </row>
    <row r="446" spans="1:11" ht="24.6">
      <c r="A446" s="1265" t="s">
        <v>131</v>
      </c>
      <c r="B446" s="1265"/>
      <c r="C446" s="1265"/>
      <c r="D446" s="1265"/>
      <c r="E446" s="1265"/>
      <c r="F446" s="1265"/>
      <c r="G446" s="1265"/>
      <c r="H446" s="1265"/>
      <c r="I446" s="1265"/>
      <c r="J446" s="293"/>
      <c r="K446" s="293"/>
    </row>
    <row r="447" spans="1:11" ht="24.6">
      <c r="A447" s="1392" t="s">
        <v>28</v>
      </c>
      <c r="B447" s="320"/>
      <c r="C447" s="1279" t="s">
        <v>50</v>
      </c>
      <c r="D447" s="1280"/>
      <c r="E447" s="1280"/>
      <c r="F447" s="1280"/>
      <c r="G447" s="1280"/>
      <c r="H447" s="1281"/>
      <c r="I447" s="320"/>
      <c r="J447" s="274"/>
      <c r="K447" s="274"/>
    </row>
    <row r="448" spans="1:11" ht="24.6">
      <c r="A448" s="1393"/>
      <c r="B448" s="323" t="s">
        <v>2</v>
      </c>
      <c r="C448" s="324" t="s">
        <v>5</v>
      </c>
      <c r="D448" s="325" t="s">
        <v>6</v>
      </c>
      <c r="E448" s="325" t="s">
        <v>7</v>
      </c>
      <c r="F448" s="325" t="s">
        <v>8</v>
      </c>
      <c r="G448" s="325" t="s">
        <v>9</v>
      </c>
      <c r="H448" s="325" t="s">
        <v>10</v>
      </c>
      <c r="I448" s="328" t="s">
        <v>11</v>
      </c>
      <c r="J448" s="326" t="s">
        <v>202</v>
      </c>
      <c r="K448" s="326" t="s">
        <v>204</v>
      </c>
    </row>
    <row r="449" spans="1:11" ht="24.6">
      <c r="A449" s="1393"/>
      <c r="B449" s="323" t="s">
        <v>4</v>
      </c>
      <c r="C449" s="323" t="s">
        <v>13</v>
      </c>
      <c r="D449" s="328" t="s">
        <v>51</v>
      </c>
      <c r="E449" s="328" t="s">
        <v>15</v>
      </c>
      <c r="F449" s="328" t="s">
        <v>16</v>
      </c>
      <c r="G449" s="328" t="s">
        <v>17</v>
      </c>
      <c r="H449" s="328" t="s">
        <v>18</v>
      </c>
      <c r="I449" s="328" t="s">
        <v>19</v>
      </c>
      <c r="J449" s="326" t="s">
        <v>203</v>
      </c>
      <c r="K449" s="329"/>
    </row>
    <row r="450" spans="1:11" ht="24.6">
      <c r="A450" s="1394"/>
      <c r="B450" s="330" t="s">
        <v>12</v>
      </c>
      <c r="C450" s="330" t="s">
        <v>12</v>
      </c>
      <c r="D450" s="224" t="s">
        <v>12</v>
      </c>
      <c r="E450" s="224" t="s">
        <v>12</v>
      </c>
      <c r="F450" s="224" t="s">
        <v>12</v>
      </c>
      <c r="G450" s="224" t="s">
        <v>12</v>
      </c>
      <c r="H450" s="224" t="s">
        <v>20</v>
      </c>
      <c r="I450" s="224" t="s">
        <v>12</v>
      </c>
      <c r="J450" s="372"/>
      <c r="K450" s="331"/>
    </row>
    <row r="451" spans="1:11" ht="24.6">
      <c r="A451" s="332" t="s">
        <v>52</v>
      </c>
      <c r="B451" s="330">
        <f t="shared" ref="B451:K451" si="59">+B20</f>
        <v>1114</v>
      </c>
      <c r="C451" s="330">
        <f t="shared" si="59"/>
        <v>250</v>
      </c>
      <c r="D451" s="330">
        <f t="shared" si="59"/>
        <v>245</v>
      </c>
      <c r="E451" s="330">
        <f t="shared" si="59"/>
        <v>0</v>
      </c>
      <c r="F451" s="330">
        <f t="shared" si="59"/>
        <v>0</v>
      </c>
      <c r="G451" s="330">
        <f t="shared" si="59"/>
        <v>400</v>
      </c>
      <c r="H451" s="330">
        <f t="shared" si="59"/>
        <v>12000</v>
      </c>
      <c r="I451" s="330">
        <f t="shared" si="59"/>
        <v>1209</v>
      </c>
      <c r="J451" s="330">
        <f t="shared" si="59"/>
        <v>110</v>
      </c>
      <c r="K451" s="224">
        <f t="shared" si="59"/>
        <v>4800000</v>
      </c>
    </row>
    <row r="452" spans="1:11" ht="24.6">
      <c r="A452" s="332" t="s">
        <v>53</v>
      </c>
      <c r="B452" s="330">
        <f t="shared" ref="B452:K452" si="60">+B48</f>
        <v>702</v>
      </c>
      <c r="C452" s="330">
        <f t="shared" si="60"/>
        <v>100</v>
      </c>
      <c r="D452" s="330">
        <f t="shared" si="60"/>
        <v>185</v>
      </c>
      <c r="E452" s="330">
        <f t="shared" si="60"/>
        <v>0</v>
      </c>
      <c r="F452" s="330">
        <f t="shared" si="60"/>
        <v>0</v>
      </c>
      <c r="G452" s="330">
        <f t="shared" si="60"/>
        <v>300</v>
      </c>
      <c r="H452" s="330">
        <f t="shared" si="60"/>
        <v>12000</v>
      </c>
      <c r="I452" s="330">
        <f t="shared" si="60"/>
        <v>687</v>
      </c>
      <c r="J452" s="330">
        <f t="shared" si="60"/>
        <v>97</v>
      </c>
      <c r="K452" s="224">
        <f t="shared" si="60"/>
        <v>3600000</v>
      </c>
    </row>
    <row r="453" spans="1:11" ht="24.6">
      <c r="A453" s="332" t="s">
        <v>54</v>
      </c>
      <c r="B453" s="330">
        <f t="shared" ref="B453:K453" si="61">+B73</f>
        <v>737</v>
      </c>
      <c r="C453" s="330">
        <f t="shared" si="61"/>
        <v>120</v>
      </c>
      <c r="D453" s="330">
        <f t="shared" si="61"/>
        <v>100</v>
      </c>
      <c r="E453" s="330">
        <f t="shared" si="61"/>
        <v>0</v>
      </c>
      <c r="F453" s="330">
        <f t="shared" si="61"/>
        <v>0</v>
      </c>
      <c r="G453" s="330">
        <f t="shared" si="61"/>
        <v>285</v>
      </c>
      <c r="H453" s="330">
        <f t="shared" si="61"/>
        <v>12000</v>
      </c>
      <c r="I453" s="330">
        <f t="shared" si="61"/>
        <v>672</v>
      </c>
      <c r="J453" s="330">
        <f t="shared" si="61"/>
        <v>90</v>
      </c>
      <c r="K453" s="224">
        <f t="shared" si="61"/>
        <v>3420000</v>
      </c>
    </row>
    <row r="454" spans="1:11" ht="24.6">
      <c r="A454" s="332" t="s">
        <v>55</v>
      </c>
      <c r="B454" s="330">
        <f t="shared" ref="B454:K454" si="62">+B98</f>
        <v>670</v>
      </c>
      <c r="C454" s="330">
        <f t="shared" si="62"/>
        <v>290</v>
      </c>
      <c r="D454" s="330">
        <f t="shared" si="62"/>
        <v>80</v>
      </c>
      <c r="E454" s="330">
        <f t="shared" si="62"/>
        <v>0</v>
      </c>
      <c r="F454" s="330">
        <f t="shared" si="62"/>
        <v>0</v>
      </c>
      <c r="G454" s="330">
        <f t="shared" si="62"/>
        <v>400</v>
      </c>
      <c r="H454" s="330">
        <f t="shared" si="62"/>
        <v>12000</v>
      </c>
      <c r="I454" s="330">
        <f t="shared" si="62"/>
        <v>640</v>
      </c>
      <c r="J454" s="330">
        <f t="shared" si="62"/>
        <v>50</v>
      </c>
      <c r="K454" s="224">
        <f t="shared" si="62"/>
        <v>4800000</v>
      </c>
    </row>
    <row r="455" spans="1:11" ht="24.6">
      <c r="A455" s="332" t="s">
        <v>56</v>
      </c>
      <c r="B455" s="330">
        <f t="shared" ref="B455:K455" si="63">+B128</f>
        <v>906</v>
      </c>
      <c r="C455" s="330">
        <f t="shared" si="63"/>
        <v>300</v>
      </c>
      <c r="D455" s="330">
        <f t="shared" si="63"/>
        <v>100</v>
      </c>
      <c r="E455" s="330">
        <f t="shared" si="63"/>
        <v>0</v>
      </c>
      <c r="F455" s="330">
        <f t="shared" si="63"/>
        <v>0</v>
      </c>
      <c r="G455" s="330">
        <f t="shared" si="63"/>
        <v>420</v>
      </c>
      <c r="H455" s="330">
        <f t="shared" si="63"/>
        <v>12000</v>
      </c>
      <c r="I455" s="330">
        <f t="shared" si="63"/>
        <v>886</v>
      </c>
      <c r="J455" s="330">
        <f t="shared" si="63"/>
        <v>44</v>
      </c>
      <c r="K455" s="224">
        <f t="shared" si="63"/>
        <v>5040000</v>
      </c>
    </row>
    <row r="456" spans="1:11" ht="24.6">
      <c r="A456" s="332" t="s">
        <v>57</v>
      </c>
      <c r="B456" s="330">
        <f t="shared" ref="B456:K456" si="64">+B156</f>
        <v>1528</v>
      </c>
      <c r="C456" s="330">
        <f t="shared" si="64"/>
        <v>520</v>
      </c>
      <c r="D456" s="330">
        <f t="shared" si="64"/>
        <v>108</v>
      </c>
      <c r="E456" s="330">
        <f t="shared" si="64"/>
        <v>0</v>
      </c>
      <c r="F456" s="330">
        <f t="shared" si="64"/>
        <v>0</v>
      </c>
      <c r="G456" s="330">
        <f t="shared" si="64"/>
        <v>720</v>
      </c>
      <c r="H456" s="330">
        <f t="shared" si="64"/>
        <v>12000</v>
      </c>
      <c r="I456" s="330">
        <f t="shared" si="64"/>
        <v>1436</v>
      </c>
      <c r="J456" s="330">
        <f t="shared" si="64"/>
        <v>124</v>
      </c>
      <c r="K456" s="224">
        <f t="shared" si="64"/>
        <v>8640000</v>
      </c>
    </row>
    <row r="457" spans="1:11" ht="24.6">
      <c r="A457" s="332" t="s">
        <v>58</v>
      </c>
      <c r="B457" s="330">
        <f t="shared" ref="B457:J457" si="65">+B184</f>
        <v>0</v>
      </c>
      <c r="C457" s="330">
        <f t="shared" si="65"/>
        <v>0</v>
      </c>
      <c r="D457" s="330">
        <f t="shared" si="65"/>
        <v>0</v>
      </c>
      <c r="E457" s="330">
        <f t="shared" si="65"/>
        <v>0</v>
      </c>
      <c r="F457" s="330">
        <f t="shared" si="65"/>
        <v>0</v>
      </c>
      <c r="G457" s="330">
        <f t="shared" si="65"/>
        <v>0</v>
      </c>
      <c r="H457" s="330">
        <f t="shared" si="65"/>
        <v>12000</v>
      </c>
      <c r="I457" s="330">
        <f t="shared" si="65"/>
        <v>0</v>
      </c>
      <c r="J457" s="330">
        <f t="shared" si="65"/>
        <v>0</v>
      </c>
      <c r="K457" s="330">
        <f>+G457*H457</f>
        <v>0</v>
      </c>
    </row>
    <row r="458" spans="1:11" ht="24.6">
      <c r="A458" s="332" t="s">
        <v>59</v>
      </c>
      <c r="B458" s="227">
        <f t="shared" ref="B458:K458" si="66">+B213</f>
        <v>1467</v>
      </c>
      <c r="C458" s="227">
        <f t="shared" si="66"/>
        <v>410</v>
      </c>
      <c r="D458" s="227">
        <f t="shared" si="66"/>
        <v>250</v>
      </c>
      <c r="E458" s="227">
        <f t="shared" si="66"/>
        <v>0</v>
      </c>
      <c r="F458" s="227">
        <f t="shared" si="66"/>
        <v>0</v>
      </c>
      <c r="G458" s="227">
        <f t="shared" si="66"/>
        <v>758</v>
      </c>
      <c r="H458" s="227">
        <f t="shared" si="66"/>
        <v>12000</v>
      </c>
      <c r="I458" s="227">
        <f t="shared" si="66"/>
        <v>1369</v>
      </c>
      <c r="J458" s="227">
        <f t="shared" si="66"/>
        <v>99</v>
      </c>
      <c r="K458" s="227">
        <f t="shared" si="66"/>
        <v>9096000</v>
      </c>
    </row>
    <row r="459" spans="1:11" ht="24.6">
      <c r="A459" s="332" t="s">
        <v>60</v>
      </c>
      <c r="B459" s="320">
        <f t="shared" ref="B459:K459" si="67">+B240</f>
        <v>1405</v>
      </c>
      <c r="C459" s="320">
        <f t="shared" si="67"/>
        <v>280</v>
      </c>
      <c r="D459" s="320">
        <f t="shared" si="67"/>
        <v>220</v>
      </c>
      <c r="E459" s="320">
        <f t="shared" si="67"/>
        <v>0</v>
      </c>
      <c r="F459" s="320">
        <f t="shared" si="67"/>
        <v>0</v>
      </c>
      <c r="G459" s="320">
        <f t="shared" si="67"/>
        <v>740</v>
      </c>
      <c r="H459" s="320">
        <f t="shared" si="67"/>
        <v>12000</v>
      </c>
      <c r="I459" s="320">
        <f t="shared" si="67"/>
        <v>1165</v>
      </c>
      <c r="J459" s="320">
        <f t="shared" si="67"/>
        <v>90</v>
      </c>
      <c r="K459" s="320">
        <f t="shared" si="67"/>
        <v>8880000</v>
      </c>
    </row>
    <row r="460" spans="1:11" ht="24.6">
      <c r="A460" s="332" t="s">
        <v>61</v>
      </c>
      <c r="B460" s="320">
        <f t="shared" ref="B460:K460" si="68">+B267</f>
        <v>634</v>
      </c>
      <c r="C460" s="320">
        <f t="shared" si="68"/>
        <v>198</v>
      </c>
      <c r="D460" s="320">
        <f t="shared" si="68"/>
        <v>100</v>
      </c>
      <c r="E460" s="320">
        <f t="shared" si="68"/>
        <v>0</v>
      </c>
      <c r="F460" s="320">
        <f t="shared" si="68"/>
        <v>0</v>
      </c>
      <c r="G460" s="320">
        <f t="shared" si="68"/>
        <v>290</v>
      </c>
      <c r="H460" s="320">
        <f t="shared" si="68"/>
        <v>12000</v>
      </c>
      <c r="I460" s="320">
        <f t="shared" si="68"/>
        <v>642</v>
      </c>
      <c r="J460" s="320">
        <f t="shared" si="68"/>
        <v>64</v>
      </c>
      <c r="K460" s="320">
        <f t="shared" si="68"/>
        <v>3480000</v>
      </c>
    </row>
    <row r="461" spans="1:11" ht="24.6">
      <c r="A461" s="332" t="s">
        <v>62</v>
      </c>
      <c r="B461" s="320">
        <f t="shared" ref="B461:K461" si="69">+B297</f>
        <v>968</v>
      </c>
      <c r="C461" s="320">
        <f t="shared" si="69"/>
        <v>290</v>
      </c>
      <c r="D461" s="320">
        <f t="shared" si="69"/>
        <v>120</v>
      </c>
      <c r="E461" s="320">
        <f t="shared" si="69"/>
        <v>0</v>
      </c>
      <c r="F461" s="320">
        <f t="shared" si="69"/>
        <v>0</v>
      </c>
      <c r="G461" s="320">
        <f t="shared" si="69"/>
        <v>402</v>
      </c>
      <c r="H461" s="320">
        <f t="shared" si="69"/>
        <v>12000</v>
      </c>
      <c r="I461" s="320">
        <f t="shared" si="69"/>
        <v>976</v>
      </c>
      <c r="J461" s="320">
        <f t="shared" si="69"/>
        <v>52</v>
      </c>
      <c r="K461" s="320">
        <f t="shared" si="69"/>
        <v>4824000</v>
      </c>
    </row>
    <row r="462" spans="1:11" ht="24.6">
      <c r="A462" s="332" t="s">
        <v>63</v>
      </c>
      <c r="B462" s="320">
        <f t="shared" ref="B462:K462" si="70">+B324</f>
        <v>667</v>
      </c>
      <c r="C462" s="320">
        <f t="shared" si="70"/>
        <v>250</v>
      </c>
      <c r="D462" s="320">
        <f t="shared" si="70"/>
        <v>100</v>
      </c>
      <c r="E462" s="320">
        <f t="shared" si="70"/>
        <v>0</v>
      </c>
      <c r="F462" s="320">
        <f t="shared" si="70"/>
        <v>0</v>
      </c>
      <c r="G462" s="320">
        <f t="shared" si="70"/>
        <v>350</v>
      </c>
      <c r="H462" s="320">
        <f t="shared" si="70"/>
        <v>12000</v>
      </c>
      <c r="I462" s="320">
        <f t="shared" si="70"/>
        <v>667</v>
      </c>
      <c r="J462" s="320">
        <f t="shared" si="70"/>
        <v>34</v>
      </c>
      <c r="K462" s="320">
        <f t="shared" si="70"/>
        <v>4200000</v>
      </c>
    </row>
    <row r="463" spans="1:11" ht="27.6" thickBot="1">
      <c r="A463" s="333" t="s">
        <v>32</v>
      </c>
      <c r="B463" s="347">
        <f t="shared" ref="B463:G463" si="71">SUM(B451:B462)</f>
        <v>10798</v>
      </c>
      <c r="C463" s="347">
        <f t="shared" si="71"/>
        <v>3008</v>
      </c>
      <c r="D463" s="347">
        <f t="shared" si="71"/>
        <v>1608</v>
      </c>
      <c r="E463" s="347">
        <f t="shared" si="71"/>
        <v>0</v>
      </c>
      <c r="F463" s="382">
        <f t="shared" si="71"/>
        <v>0</v>
      </c>
      <c r="G463" s="347">
        <f t="shared" si="71"/>
        <v>5065</v>
      </c>
      <c r="H463" s="472">
        <f>+K463/G463</f>
        <v>12000</v>
      </c>
      <c r="I463" s="347">
        <f>SUM(I451:I462)</f>
        <v>10349</v>
      </c>
      <c r="J463" s="348">
        <f>SUM(J451:J462)</f>
        <v>854</v>
      </c>
      <c r="K463" s="471">
        <f>SUM(K451:K462)</f>
        <v>60780000</v>
      </c>
    </row>
    <row r="472" spans="1:11" ht="23.25" customHeight="1">
      <c r="A472" s="1265" t="s">
        <v>371</v>
      </c>
      <c r="B472" s="1265"/>
      <c r="C472" s="1265"/>
      <c r="D472" s="1265"/>
      <c r="E472" s="1265"/>
      <c r="F472" s="1265"/>
      <c r="G472" s="1265"/>
      <c r="H472" s="1265"/>
      <c r="I472" s="1265"/>
      <c r="J472" s="293"/>
      <c r="K472" s="293"/>
    </row>
    <row r="473" spans="1:11" ht="24.6">
      <c r="A473" s="1265" t="s">
        <v>216</v>
      </c>
      <c r="B473" s="1265"/>
      <c r="C473" s="1265"/>
      <c r="D473" s="1265"/>
      <c r="E473" s="1265"/>
      <c r="F473" s="1265"/>
      <c r="G473" s="1265"/>
      <c r="H473" s="1265"/>
      <c r="I473" s="1265"/>
      <c r="J473" s="293"/>
      <c r="K473" s="293"/>
    </row>
    <row r="474" spans="1:11" ht="24.6">
      <c r="A474" s="1265" t="s">
        <v>131</v>
      </c>
      <c r="B474" s="1265"/>
      <c r="C474" s="1265"/>
      <c r="D474" s="1265"/>
      <c r="E474" s="1265"/>
      <c r="F474" s="1265"/>
      <c r="G474" s="1265"/>
      <c r="H474" s="1265"/>
      <c r="I474" s="1265"/>
      <c r="J474" s="293"/>
      <c r="K474" s="293"/>
    </row>
    <row r="475" spans="1:11" ht="24.6">
      <c r="A475" s="1255" t="s">
        <v>267</v>
      </c>
      <c r="B475" s="320"/>
      <c r="C475" s="1279" t="s">
        <v>50</v>
      </c>
      <c r="D475" s="1280"/>
      <c r="E475" s="1280"/>
      <c r="F475" s="1280"/>
      <c r="G475" s="1280"/>
      <c r="H475" s="1281"/>
      <c r="I475" s="320"/>
      <c r="J475" s="274"/>
      <c r="K475" s="274"/>
    </row>
    <row r="476" spans="1:11" ht="24.6">
      <c r="A476" s="1256"/>
      <c r="B476" s="323" t="s">
        <v>2</v>
      </c>
      <c r="C476" s="324" t="s">
        <v>5</v>
      </c>
      <c r="D476" s="325" t="s">
        <v>6</v>
      </c>
      <c r="E476" s="325" t="s">
        <v>7</v>
      </c>
      <c r="F476" s="325" t="s">
        <v>8</v>
      </c>
      <c r="G476" s="325" t="s">
        <v>9</v>
      </c>
      <c r="H476" s="325" t="s">
        <v>10</v>
      </c>
      <c r="I476" s="328" t="s">
        <v>11</v>
      </c>
      <c r="J476" s="326" t="s">
        <v>202</v>
      </c>
      <c r="K476" s="326" t="s">
        <v>204</v>
      </c>
    </row>
    <row r="477" spans="1:11" ht="24.6">
      <c r="A477" s="1256"/>
      <c r="B477" s="323" t="s">
        <v>4</v>
      </c>
      <c r="C477" s="323" t="s">
        <v>13</v>
      </c>
      <c r="D477" s="328" t="s">
        <v>51</v>
      </c>
      <c r="E477" s="328" t="s">
        <v>15</v>
      </c>
      <c r="F477" s="328" t="s">
        <v>16</v>
      </c>
      <c r="G477" s="328" t="s">
        <v>17</v>
      </c>
      <c r="H477" s="328" t="s">
        <v>18</v>
      </c>
      <c r="I477" s="328" t="s">
        <v>19</v>
      </c>
      <c r="J477" s="326" t="s">
        <v>203</v>
      </c>
      <c r="K477" s="329"/>
    </row>
    <row r="478" spans="1:11" ht="24.6">
      <c r="A478" s="1257"/>
      <c r="B478" s="330" t="s">
        <v>12</v>
      </c>
      <c r="C478" s="330" t="s">
        <v>12</v>
      </c>
      <c r="D478" s="224" t="s">
        <v>12</v>
      </c>
      <c r="E478" s="224" t="s">
        <v>12</v>
      </c>
      <c r="F478" s="224" t="s">
        <v>12</v>
      </c>
      <c r="G478" s="224" t="s">
        <v>12</v>
      </c>
      <c r="H478" s="224" t="s">
        <v>20</v>
      </c>
      <c r="I478" s="224" t="s">
        <v>12</v>
      </c>
      <c r="J478" s="372"/>
      <c r="K478" s="331"/>
    </row>
    <row r="479" spans="1:11" ht="24.6">
      <c r="A479" s="332" t="s">
        <v>52</v>
      </c>
      <c r="B479" s="330">
        <f t="shared" ref="B479:K479" si="72">+B13</f>
        <v>0</v>
      </c>
      <c r="C479" s="330">
        <f t="shared" si="72"/>
        <v>0</v>
      </c>
      <c r="D479" s="330">
        <f t="shared" si="72"/>
        <v>0</v>
      </c>
      <c r="E479" s="330">
        <f t="shared" si="72"/>
        <v>0</v>
      </c>
      <c r="F479" s="330">
        <f t="shared" si="72"/>
        <v>0</v>
      </c>
      <c r="G479" s="330">
        <f t="shared" si="72"/>
        <v>0</v>
      </c>
      <c r="H479" s="330">
        <f t="shared" si="72"/>
        <v>680</v>
      </c>
      <c r="I479" s="330">
        <f t="shared" si="72"/>
        <v>0</v>
      </c>
      <c r="J479" s="330">
        <f t="shared" si="72"/>
        <v>0</v>
      </c>
      <c r="K479" s="230">
        <f t="shared" si="72"/>
        <v>0</v>
      </c>
    </row>
    <row r="480" spans="1:11" ht="24.6">
      <c r="A480" s="332" t="s">
        <v>53</v>
      </c>
      <c r="B480" s="330">
        <f t="shared" ref="B480:K480" si="73">+B41</f>
        <v>0</v>
      </c>
      <c r="C480" s="330">
        <f t="shared" si="73"/>
        <v>0</v>
      </c>
      <c r="D480" s="330">
        <f t="shared" si="73"/>
        <v>0</v>
      </c>
      <c r="E480" s="330">
        <f t="shared" si="73"/>
        <v>0</v>
      </c>
      <c r="F480" s="330">
        <f t="shared" si="73"/>
        <v>0</v>
      </c>
      <c r="G480" s="330">
        <f t="shared" si="73"/>
        <v>0</v>
      </c>
      <c r="H480" s="330">
        <f t="shared" si="73"/>
        <v>680</v>
      </c>
      <c r="I480" s="330">
        <f t="shared" si="73"/>
        <v>0</v>
      </c>
      <c r="J480" s="330">
        <f t="shared" si="73"/>
        <v>0</v>
      </c>
      <c r="K480" s="230">
        <f t="shared" si="73"/>
        <v>0</v>
      </c>
    </row>
    <row r="481" spans="1:11" ht="24.6">
      <c r="A481" s="332" t="s">
        <v>54</v>
      </c>
      <c r="B481" s="330">
        <f t="shared" ref="B481:K481" si="74">+B66</f>
        <v>0</v>
      </c>
      <c r="C481" s="330">
        <f t="shared" si="74"/>
        <v>0</v>
      </c>
      <c r="D481" s="330">
        <f t="shared" si="74"/>
        <v>0</v>
      </c>
      <c r="E481" s="330">
        <f t="shared" si="74"/>
        <v>0</v>
      </c>
      <c r="F481" s="330">
        <f t="shared" si="74"/>
        <v>0</v>
      </c>
      <c r="G481" s="330">
        <f t="shared" si="74"/>
        <v>0</v>
      </c>
      <c r="H481" s="330">
        <f t="shared" si="74"/>
        <v>680</v>
      </c>
      <c r="I481" s="330">
        <f t="shared" si="74"/>
        <v>0</v>
      </c>
      <c r="J481" s="330">
        <f t="shared" si="74"/>
        <v>0</v>
      </c>
      <c r="K481" s="230">
        <f t="shared" si="74"/>
        <v>0</v>
      </c>
    </row>
    <row r="482" spans="1:11" ht="24.6">
      <c r="A482" s="332" t="s">
        <v>55</v>
      </c>
      <c r="B482" s="330">
        <f t="shared" ref="B482:K482" si="75">+B92</f>
        <v>0</v>
      </c>
      <c r="C482" s="330">
        <f t="shared" si="75"/>
        <v>0</v>
      </c>
      <c r="D482" s="330">
        <f t="shared" si="75"/>
        <v>0</v>
      </c>
      <c r="E482" s="330">
        <f t="shared" si="75"/>
        <v>0</v>
      </c>
      <c r="F482" s="330">
        <f t="shared" si="75"/>
        <v>0</v>
      </c>
      <c r="G482" s="330">
        <f t="shared" si="75"/>
        <v>0</v>
      </c>
      <c r="H482" s="330">
        <f t="shared" si="75"/>
        <v>680</v>
      </c>
      <c r="I482" s="330">
        <f t="shared" si="75"/>
        <v>0</v>
      </c>
      <c r="J482" s="330">
        <f t="shared" si="75"/>
        <v>0</v>
      </c>
      <c r="K482" s="230">
        <f t="shared" si="75"/>
        <v>0</v>
      </c>
    </row>
    <row r="483" spans="1:11" ht="24.6">
      <c r="A483" s="332" t="s">
        <v>56</v>
      </c>
      <c r="B483" s="330">
        <f t="shared" ref="B483:K483" si="76">+B121</f>
        <v>0</v>
      </c>
      <c r="C483" s="330">
        <f t="shared" si="76"/>
        <v>0</v>
      </c>
      <c r="D483" s="330">
        <f t="shared" si="76"/>
        <v>0</v>
      </c>
      <c r="E483" s="330">
        <f t="shared" si="76"/>
        <v>0</v>
      </c>
      <c r="F483" s="330">
        <f t="shared" si="76"/>
        <v>0</v>
      </c>
      <c r="G483" s="330">
        <f t="shared" si="76"/>
        <v>0</v>
      </c>
      <c r="H483" s="330">
        <f t="shared" si="76"/>
        <v>680</v>
      </c>
      <c r="I483" s="330">
        <f t="shared" si="76"/>
        <v>0</v>
      </c>
      <c r="J483" s="330">
        <f t="shared" si="76"/>
        <v>0</v>
      </c>
      <c r="K483" s="230">
        <f t="shared" si="76"/>
        <v>0</v>
      </c>
    </row>
    <row r="484" spans="1:11" ht="24.6">
      <c r="A484" s="332" t="s">
        <v>57</v>
      </c>
      <c r="B484" s="330">
        <f t="shared" ref="B484:K484" si="77">+B150</f>
        <v>0</v>
      </c>
      <c r="C484" s="330">
        <f t="shared" si="77"/>
        <v>0</v>
      </c>
      <c r="D484" s="330">
        <f t="shared" si="77"/>
        <v>0</v>
      </c>
      <c r="E484" s="330">
        <f t="shared" si="77"/>
        <v>0</v>
      </c>
      <c r="F484" s="330">
        <f t="shared" si="77"/>
        <v>0</v>
      </c>
      <c r="G484" s="330">
        <f t="shared" si="77"/>
        <v>0</v>
      </c>
      <c r="H484" s="330">
        <f t="shared" si="77"/>
        <v>680</v>
      </c>
      <c r="I484" s="330">
        <f t="shared" si="77"/>
        <v>0</v>
      </c>
      <c r="J484" s="330">
        <f t="shared" si="77"/>
        <v>0</v>
      </c>
      <c r="K484" s="230">
        <f t="shared" si="77"/>
        <v>0</v>
      </c>
    </row>
    <row r="485" spans="1:11" ht="24.6">
      <c r="A485" s="332" t="s">
        <v>58</v>
      </c>
      <c r="B485" s="330">
        <f t="shared" ref="B485:K485" si="78">+B178</f>
        <v>0</v>
      </c>
      <c r="C485" s="330">
        <f t="shared" si="78"/>
        <v>0</v>
      </c>
      <c r="D485" s="330">
        <f t="shared" si="78"/>
        <v>0</v>
      </c>
      <c r="E485" s="330">
        <f t="shared" si="78"/>
        <v>0</v>
      </c>
      <c r="F485" s="330">
        <f t="shared" si="78"/>
        <v>0</v>
      </c>
      <c r="G485" s="330">
        <f t="shared" si="78"/>
        <v>0</v>
      </c>
      <c r="H485" s="330">
        <f t="shared" si="78"/>
        <v>680</v>
      </c>
      <c r="I485" s="330">
        <f t="shared" si="78"/>
        <v>0</v>
      </c>
      <c r="J485" s="330">
        <f t="shared" si="78"/>
        <v>0</v>
      </c>
      <c r="K485" s="230">
        <f t="shared" si="78"/>
        <v>0</v>
      </c>
    </row>
    <row r="486" spans="1:11" ht="24.6">
      <c r="A486" s="332" t="s">
        <v>59</v>
      </c>
      <c r="B486" s="227">
        <f t="shared" ref="B486:K486" si="79">+B206</f>
        <v>0</v>
      </c>
      <c r="C486" s="227">
        <f t="shared" si="79"/>
        <v>0</v>
      </c>
      <c r="D486" s="227">
        <f t="shared" si="79"/>
        <v>0</v>
      </c>
      <c r="E486" s="227">
        <f t="shared" si="79"/>
        <v>0</v>
      </c>
      <c r="F486" s="227">
        <f t="shared" si="79"/>
        <v>0</v>
      </c>
      <c r="G486" s="227">
        <f t="shared" si="79"/>
        <v>0</v>
      </c>
      <c r="H486" s="227">
        <f t="shared" si="79"/>
        <v>680</v>
      </c>
      <c r="I486" s="227">
        <f t="shared" si="79"/>
        <v>0</v>
      </c>
      <c r="J486" s="227">
        <f t="shared" si="79"/>
        <v>0</v>
      </c>
      <c r="K486" s="227">
        <f t="shared" si="79"/>
        <v>0</v>
      </c>
    </row>
    <row r="487" spans="1:11" ht="24.6">
      <c r="A487" s="332" t="s">
        <v>60</v>
      </c>
      <c r="B487" s="320">
        <f t="shared" ref="B487:K487" si="80">+B234</f>
        <v>0</v>
      </c>
      <c r="C487" s="320">
        <f t="shared" si="80"/>
        <v>0</v>
      </c>
      <c r="D487" s="320">
        <f t="shared" si="80"/>
        <v>0</v>
      </c>
      <c r="E487" s="320">
        <f t="shared" si="80"/>
        <v>0</v>
      </c>
      <c r="F487" s="320">
        <f t="shared" si="80"/>
        <v>0</v>
      </c>
      <c r="G487" s="320">
        <f t="shared" si="80"/>
        <v>0</v>
      </c>
      <c r="H487" s="320">
        <f t="shared" si="80"/>
        <v>680</v>
      </c>
      <c r="I487" s="320">
        <f t="shared" si="80"/>
        <v>0</v>
      </c>
      <c r="J487" s="320">
        <f t="shared" si="80"/>
        <v>0</v>
      </c>
      <c r="K487" s="320">
        <f t="shared" si="80"/>
        <v>0</v>
      </c>
    </row>
    <row r="488" spans="1:11" ht="24.6">
      <c r="A488" s="332" t="s">
        <v>116</v>
      </c>
      <c r="B488" s="320">
        <f t="shared" ref="B488:K488" si="81">+B261</f>
        <v>0</v>
      </c>
      <c r="C488" s="320">
        <f t="shared" si="81"/>
        <v>0</v>
      </c>
      <c r="D488" s="320">
        <f t="shared" si="81"/>
        <v>0</v>
      </c>
      <c r="E488" s="320">
        <f t="shared" si="81"/>
        <v>0</v>
      </c>
      <c r="F488" s="320">
        <f t="shared" si="81"/>
        <v>0</v>
      </c>
      <c r="G488" s="320">
        <f t="shared" si="81"/>
        <v>0</v>
      </c>
      <c r="H488" s="320">
        <f t="shared" si="81"/>
        <v>680</v>
      </c>
      <c r="I488" s="320">
        <f t="shared" si="81"/>
        <v>0</v>
      </c>
      <c r="J488" s="320">
        <f t="shared" si="81"/>
        <v>0</v>
      </c>
      <c r="K488" s="320">
        <f t="shared" si="81"/>
        <v>0</v>
      </c>
    </row>
    <row r="489" spans="1:11" ht="24.6">
      <c r="A489" s="332" t="s">
        <v>62</v>
      </c>
      <c r="B489" s="320">
        <f t="shared" ref="B489:J489" si="82">+B291</f>
        <v>0</v>
      </c>
      <c r="C489" s="320">
        <f t="shared" si="82"/>
        <v>0</v>
      </c>
      <c r="D489" s="320">
        <f t="shared" si="82"/>
        <v>0</v>
      </c>
      <c r="E489" s="320">
        <f t="shared" si="82"/>
        <v>0</v>
      </c>
      <c r="F489" s="320">
        <f t="shared" si="82"/>
        <v>0</v>
      </c>
      <c r="G489" s="320">
        <f t="shared" si="82"/>
        <v>0</v>
      </c>
      <c r="H489" s="320">
        <f t="shared" si="82"/>
        <v>680</v>
      </c>
      <c r="I489" s="320">
        <f t="shared" si="82"/>
        <v>0</v>
      </c>
      <c r="J489" s="320">
        <f t="shared" si="82"/>
        <v>0</v>
      </c>
      <c r="K489" s="320">
        <f>+H489*G489</f>
        <v>0</v>
      </c>
    </row>
    <row r="490" spans="1:11" ht="24.6">
      <c r="A490" s="332" t="s">
        <v>63</v>
      </c>
      <c r="B490" s="320">
        <f t="shared" ref="B490:K490" si="83">+B318</f>
        <v>0</v>
      </c>
      <c r="C490" s="320">
        <f t="shared" si="83"/>
        <v>0</v>
      </c>
      <c r="D490" s="320">
        <f t="shared" si="83"/>
        <v>0</v>
      </c>
      <c r="E490" s="320">
        <f t="shared" si="83"/>
        <v>0</v>
      </c>
      <c r="F490" s="320">
        <f t="shared" si="83"/>
        <v>0</v>
      </c>
      <c r="G490" s="320">
        <f t="shared" si="83"/>
        <v>0</v>
      </c>
      <c r="H490" s="320">
        <f t="shared" si="83"/>
        <v>680</v>
      </c>
      <c r="I490" s="320">
        <f t="shared" si="83"/>
        <v>0</v>
      </c>
      <c r="J490" s="320">
        <f t="shared" si="83"/>
        <v>0</v>
      </c>
      <c r="K490" s="320">
        <f t="shared" si="83"/>
        <v>0</v>
      </c>
    </row>
    <row r="491" spans="1:11" ht="27.6" thickBot="1">
      <c r="A491" s="333" t="s">
        <v>32</v>
      </c>
      <c r="B491" s="347">
        <f t="shared" ref="B491:G491" si="84">SUM(B479:B490)</f>
        <v>0</v>
      </c>
      <c r="C491" s="347">
        <f t="shared" si="84"/>
        <v>0</v>
      </c>
      <c r="D491" s="347">
        <f t="shared" si="84"/>
        <v>0</v>
      </c>
      <c r="E491" s="347">
        <f t="shared" si="84"/>
        <v>0</v>
      </c>
      <c r="F491" s="382">
        <f t="shared" si="84"/>
        <v>0</v>
      </c>
      <c r="G491" s="347">
        <f t="shared" si="84"/>
        <v>0</v>
      </c>
      <c r="H491" s="472" t="e">
        <f>+K491/G491</f>
        <v>#DIV/0!</v>
      </c>
      <c r="I491" s="347">
        <f>SUM(I479:I490)</f>
        <v>0</v>
      </c>
      <c r="J491" s="348">
        <f>SUM(J479:J490)</f>
        <v>0</v>
      </c>
      <c r="K491" s="471">
        <f>SUM(K479:K490)</f>
        <v>0</v>
      </c>
    </row>
    <row r="501" spans="1:11" ht="24.6">
      <c r="A501" s="1265" t="s">
        <v>371</v>
      </c>
      <c r="B501" s="1265"/>
      <c r="C501" s="1265"/>
      <c r="D501" s="1265"/>
      <c r="E501" s="1265"/>
      <c r="F501" s="1265"/>
      <c r="G501" s="1265"/>
      <c r="H501" s="1265"/>
      <c r="I501" s="1265"/>
      <c r="J501" s="293"/>
      <c r="K501" s="293"/>
    </row>
    <row r="502" spans="1:11" ht="24.6">
      <c r="A502" s="1265" t="s">
        <v>217</v>
      </c>
      <c r="B502" s="1265"/>
      <c r="C502" s="1265"/>
      <c r="D502" s="1265"/>
      <c r="E502" s="1265"/>
      <c r="F502" s="1265"/>
      <c r="G502" s="1265"/>
      <c r="H502" s="1265"/>
      <c r="I502" s="1265"/>
      <c r="J502" s="293"/>
      <c r="K502" s="293"/>
    </row>
    <row r="503" spans="1:11" ht="24.6">
      <c r="A503" s="1265" t="s">
        <v>131</v>
      </c>
      <c r="B503" s="1265"/>
      <c r="C503" s="1265"/>
      <c r="D503" s="1265"/>
      <c r="E503" s="1265"/>
      <c r="F503" s="1265"/>
      <c r="G503" s="1265"/>
      <c r="H503" s="1265"/>
      <c r="I503" s="1265"/>
      <c r="J503" s="293"/>
      <c r="K503" s="293"/>
    </row>
    <row r="504" spans="1:11" ht="24.6">
      <c r="A504" s="1255" t="s">
        <v>268</v>
      </c>
      <c r="B504" s="320"/>
      <c r="C504" s="1279" t="s">
        <v>50</v>
      </c>
      <c r="D504" s="1280"/>
      <c r="E504" s="1280"/>
      <c r="F504" s="1280"/>
      <c r="G504" s="1280"/>
      <c r="H504" s="1281"/>
      <c r="I504" s="320"/>
      <c r="J504" s="274"/>
      <c r="K504" s="274"/>
    </row>
    <row r="505" spans="1:11" ht="24.6">
      <c r="A505" s="1256"/>
      <c r="B505" s="323" t="s">
        <v>2</v>
      </c>
      <c r="C505" s="324" t="s">
        <v>5</v>
      </c>
      <c r="D505" s="325" t="s">
        <v>6</v>
      </c>
      <c r="E505" s="325" t="s">
        <v>7</v>
      </c>
      <c r="F505" s="325" t="s">
        <v>8</v>
      </c>
      <c r="G505" s="325" t="s">
        <v>9</v>
      </c>
      <c r="H505" s="325" t="s">
        <v>10</v>
      </c>
      <c r="I505" s="328" t="s">
        <v>11</v>
      </c>
      <c r="J505" s="326" t="s">
        <v>202</v>
      </c>
      <c r="K505" s="326" t="s">
        <v>204</v>
      </c>
    </row>
    <row r="506" spans="1:11" ht="24.6">
      <c r="A506" s="1256"/>
      <c r="B506" s="323" t="s">
        <v>4</v>
      </c>
      <c r="C506" s="323" t="s">
        <v>13</v>
      </c>
      <c r="D506" s="328" t="s">
        <v>51</v>
      </c>
      <c r="E506" s="328" t="s">
        <v>15</v>
      </c>
      <c r="F506" s="328" t="s">
        <v>16</v>
      </c>
      <c r="G506" s="328" t="s">
        <v>17</v>
      </c>
      <c r="H506" s="328" t="s">
        <v>18</v>
      </c>
      <c r="I506" s="328" t="s">
        <v>19</v>
      </c>
      <c r="J506" s="326" t="s">
        <v>203</v>
      </c>
      <c r="K506" s="329"/>
    </row>
    <row r="507" spans="1:11" ht="24.6">
      <c r="A507" s="1257"/>
      <c r="B507" s="330" t="s">
        <v>12</v>
      </c>
      <c r="C507" s="330" t="s">
        <v>12</v>
      </c>
      <c r="D507" s="224" t="s">
        <v>12</v>
      </c>
      <c r="E507" s="224" t="s">
        <v>12</v>
      </c>
      <c r="F507" s="224" t="s">
        <v>12</v>
      </c>
      <c r="G507" s="224" t="s">
        <v>12</v>
      </c>
      <c r="H507" s="224" t="s">
        <v>20</v>
      </c>
      <c r="I507" s="224" t="s">
        <v>12</v>
      </c>
      <c r="J507" s="372"/>
      <c r="K507" s="331"/>
    </row>
    <row r="508" spans="1:11" ht="24.6">
      <c r="A508" s="332" t="s">
        <v>52</v>
      </c>
      <c r="B508" s="330">
        <f t="shared" ref="B508:K508" si="85">+B14</f>
        <v>150</v>
      </c>
      <c r="C508" s="330">
        <f t="shared" si="85"/>
        <v>0</v>
      </c>
      <c r="D508" s="330">
        <f t="shared" si="85"/>
        <v>0</v>
      </c>
      <c r="E508" s="330">
        <f t="shared" si="85"/>
        <v>0</v>
      </c>
      <c r="F508" s="330">
        <f t="shared" si="85"/>
        <v>0</v>
      </c>
      <c r="G508" s="330">
        <f t="shared" si="85"/>
        <v>0</v>
      </c>
      <c r="H508" s="330">
        <f t="shared" si="85"/>
        <v>700</v>
      </c>
      <c r="I508" s="330">
        <f t="shared" si="85"/>
        <v>150</v>
      </c>
      <c r="J508" s="330">
        <f t="shared" si="85"/>
        <v>10</v>
      </c>
      <c r="K508" s="224">
        <f t="shared" si="85"/>
        <v>0</v>
      </c>
    </row>
    <row r="509" spans="1:11" ht="24.6">
      <c r="A509" s="332" t="s">
        <v>53</v>
      </c>
      <c r="B509" s="330">
        <f t="shared" ref="B509:J509" si="86">+B42</f>
        <v>20</v>
      </c>
      <c r="C509" s="330">
        <f t="shared" si="86"/>
        <v>0</v>
      </c>
      <c r="D509" s="330">
        <f t="shared" si="86"/>
        <v>0</v>
      </c>
      <c r="E509" s="330">
        <f t="shared" si="86"/>
        <v>0</v>
      </c>
      <c r="F509" s="330">
        <f t="shared" si="86"/>
        <v>0</v>
      </c>
      <c r="G509" s="330">
        <f t="shared" si="86"/>
        <v>0</v>
      </c>
      <c r="H509" s="330">
        <f t="shared" si="86"/>
        <v>0</v>
      </c>
      <c r="I509" s="330">
        <f t="shared" si="86"/>
        <v>20</v>
      </c>
      <c r="J509" s="330">
        <f t="shared" si="86"/>
        <v>3</v>
      </c>
      <c r="K509" s="230">
        <f>+H509*G509</f>
        <v>0</v>
      </c>
    </row>
    <row r="510" spans="1:11" ht="24.6">
      <c r="A510" s="332" t="s">
        <v>54</v>
      </c>
      <c r="B510" s="330">
        <f t="shared" ref="B510:K510" si="87">+B67</f>
        <v>20</v>
      </c>
      <c r="C510" s="330">
        <f t="shared" si="87"/>
        <v>0</v>
      </c>
      <c r="D510" s="330">
        <f t="shared" si="87"/>
        <v>0</v>
      </c>
      <c r="E510" s="330">
        <f t="shared" si="87"/>
        <v>0</v>
      </c>
      <c r="F510" s="330">
        <f t="shared" si="87"/>
        <v>0</v>
      </c>
      <c r="G510" s="330">
        <f t="shared" si="87"/>
        <v>0</v>
      </c>
      <c r="H510" s="330">
        <f t="shared" si="87"/>
        <v>0</v>
      </c>
      <c r="I510" s="330">
        <f t="shared" si="87"/>
        <v>20</v>
      </c>
      <c r="J510" s="330">
        <f t="shared" si="87"/>
        <v>5</v>
      </c>
      <c r="K510" s="224">
        <f t="shared" si="87"/>
        <v>0</v>
      </c>
    </row>
    <row r="511" spans="1:11" ht="24.6">
      <c r="A511" s="332" t="s">
        <v>55</v>
      </c>
      <c r="B511" s="330">
        <f t="shared" ref="B511:J511" si="88">+B93</f>
        <v>0</v>
      </c>
      <c r="C511" s="330">
        <f t="shared" si="88"/>
        <v>0</v>
      </c>
      <c r="D511" s="330">
        <f t="shared" si="88"/>
        <v>0</v>
      </c>
      <c r="E511" s="330">
        <f t="shared" si="88"/>
        <v>0</v>
      </c>
      <c r="F511" s="330">
        <f t="shared" si="88"/>
        <v>0</v>
      </c>
      <c r="G511" s="330">
        <f t="shared" si="88"/>
        <v>0</v>
      </c>
      <c r="H511" s="330">
        <f t="shared" si="88"/>
        <v>0</v>
      </c>
      <c r="I511" s="330">
        <f t="shared" si="88"/>
        <v>0</v>
      </c>
      <c r="J511" s="330">
        <f t="shared" si="88"/>
        <v>0</v>
      </c>
      <c r="K511" s="224">
        <f>+H511*G511</f>
        <v>0</v>
      </c>
    </row>
    <row r="512" spans="1:11" ht="24.6">
      <c r="A512" s="332" t="s">
        <v>56</v>
      </c>
      <c r="B512" s="330">
        <f t="shared" ref="B512:J512" si="89">+B122</f>
        <v>120</v>
      </c>
      <c r="C512" s="330">
        <f t="shared" si="89"/>
        <v>0</v>
      </c>
      <c r="D512" s="330">
        <f t="shared" si="89"/>
        <v>0</v>
      </c>
      <c r="E512" s="330">
        <f t="shared" si="89"/>
        <v>0</v>
      </c>
      <c r="F512" s="330">
        <f t="shared" si="89"/>
        <v>0</v>
      </c>
      <c r="G512" s="330">
        <f t="shared" si="89"/>
        <v>0</v>
      </c>
      <c r="H512" s="330">
        <f t="shared" si="89"/>
        <v>700</v>
      </c>
      <c r="I512" s="330">
        <f t="shared" si="89"/>
        <v>120</v>
      </c>
      <c r="J512" s="330">
        <f t="shared" si="89"/>
        <v>20</v>
      </c>
      <c r="K512" s="224">
        <f>+H512*G512</f>
        <v>0</v>
      </c>
    </row>
    <row r="513" spans="1:11" ht="24.6">
      <c r="A513" s="332" t="s">
        <v>57</v>
      </c>
      <c r="B513" s="330">
        <f t="shared" ref="B513:K513" si="90">+B151</f>
        <v>90</v>
      </c>
      <c r="C513" s="330">
        <f t="shared" si="90"/>
        <v>0</v>
      </c>
      <c r="D513" s="330">
        <f t="shared" si="90"/>
        <v>0</v>
      </c>
      <c r="E513" s="330">
        <f t="shared" si="90"/>
        <v>0</v>
      </c>
      <c r="F513" s="330">
        <f t="shared" si="90"/>
        <v>0</v>
      </c>
      <c r="G513" s="330">
        <f t="shared" si="90"/>
        <v>0</v>
      </c>
      <c r="H513" s="330">
        <f t="shared" si="90"/>
        <v>700</v>
      </c>
      <c r="I513" s="330">
        <f t="shared" si="90"/>
        <v>90</v>
      </c>
      <c r="J513" s="330">
        <f t="shared" si="90"/>
        <v>12</v>
      </c>
      <c r="K513" s="224">
        <f t="shared" si="90"/>
        <v>0</v>
      </c>
    </row>
    <row r="514" spans="1:11" ht="24.6">
      <c r="A514" s="332" t="s">
        <v>58</v>
      </c>
      <c r="B514" s="330">
        <f t="shared" ref="B514:K514" si="91">+B179</f>
        <v>0</v>
      </c>
      <c r="C514" s="330">
        <f t="shared" si="91"/>
        <v>0</v>
      </c>
      <c r="D514" s="330">
        <f t="shared" si="91"/>
        <v>0</v>
      </c>
      <c r="E514" s="330">
        <f t="shared" si="91"/>
        <v>0</v>
      </c>
      <c r="F514" s="330">
        <f t="shared" si="91"/>
        <v>0</v>
      </c>
      <c r="G514" s="330">
        <f t="shared" si="91"/>
        <v>0</v>
      </c>
      <c r="H514" s="330">
        <f t="shared" si="91"/>
        <v>0</v>
      </c>
      <c r="I514" s="330">
        <f t="shared" si="91"/>
        <v>0</v>
      </c>
      <c r="J514" s="330">
        <f t="shared" si="91"/>
        <v>0</v>
      </c>
      <c r="K514" s="224">
        <f t="shared" si="91"/>
        <v>0</v>
      </c>
    </row>
    <row r="515" spans="1:11" ht="24.6">
      <c r="A515" s="332" t="s">
        <v>59</v>
      </c>
      <c r="B515" s="227">
        <f t="shared" ref="B515:K515" si="92">+B207</f>
        <v>65</v>
      </c>
      <c r="C515" s="227">
        <f t="shared" si="92"/>
        <v>0</v>
      </c>
      <c r="D515" s="227">
        <f t="shared" si="92"/>
        <v>0</v>
      </c>
      <c r="E515" s="227">
        <f t="shared" si="92"/>
        <v>0</v>
      </c>
      <c r="F515" s="227">
        <f t="shared" si="92"/>
        <v>0</v>
      </c>
      <c r="G515" s="227">
        <f t="shared" si="92"/>
        <v>0</v>
      </c>
      <c r="H515" s="227">
        <f t="shared" si="92"/>
        <v>700</v>
      </c>
      <c r="I515" s="227">
        <f t="shared" si="92"/>
        <v>65</v>
      </c>
      <c r="J515" s="227">
        <f t="shared" si="92"/>
        <v>10</v>
      </c>
      <c r="K515" s="227">
        <f t="shared" si="92"/>
        <v>0</v>
      </c>
    </row>
    <row r="516" spans="1:11" ht="24.6">
      <c r="A516" s="332" t="s">
        <v>60</v>
      </c>
      <c r="B516" s="320">
        <f t="shared" ref="B516:K516" si="93">+B235</f>
        <v>20</v>
      </c>
      <c r="C516" s="320">
        <f t="shared" si="93"/>
        <v>0</v>
      </c>
      <c r="D516" s="320">
        <f t="shared" si="93"/>
        <v>0</v>
      </c>
      <c r="E516" s="320">
        <f t="shared" si="93"/>
        <v>0</v>
      </c>
      <c r="F516" s="320">
        <f t="shared" si="93"/>
        <v>0</v>
      </c>
      <c r="G516" s="320">
        <f t="shared" si="93"/>
        <v>0</v>
      </c>
      <c r="H516" s="320">
        <f t="shared" si="93"/>
        <v>700</v>
      </c>
      <c r="I516" s="320">
        <f t="shared" si="93"/>
        <v>20</v>
      </c>
      <c r="J516" s="320">
        <f t="shared" si="93"/>
        <v>3</v>
      </c>
      <c r="K516" s="320">
        <f t="shared" si="93"/>
        <v>0</v>
      </c>
    </row>
    <row r="517" spans="1:11" ht="24.6">
      <c r="A517" s="332" t="s">
        <v>116</v>
      </c>
      <c r="B517" s="320">
        <f t="shared" ref="B517:J517" si="94">+B262</f>
        <v>30</v>
      </c>
      <c r="C517" s="320">
        <f t="shared" si="94"/>
        <v>0</v>
      </c>
      <c r="D517" s="320">
        <f t="shared" si="94"/>
        <v>0</v>
      </c>
      <c r="E517" s="320">
        <f t="shared" si="94"/>
        <v>0</v>
      </c>
      <c r="F517" s="320">
        <f t="shared" si="94"/>
        <v>0</v>
      </c>
      <c r="G517" s="320">
        <f t="shared" si="94"/>
        <v>0</v>
      </c>
      <c r="H517" s="320">
        <f t="shared" si="94"/>
        <v>700</v>
      </c>
      <c r="I517" s="320">
        <f t="shared" si="94"/>
        <v>30</v>
      </c>
      <c r="J517" s="320">
        <f t="shared" si="94"/>
        <v>5</v>
      </c>
      <c r="K517" s="320">
        <f>+H517*G517</f>
        <v>0</v>
      </c>
    </row>
    <row r="518" spans="1:11" ht="24.6">
      <c r="A518" s="332" t="s">
        <v>62</v>
      </c>
      <c r="B518" s="320">
        <f t="shared" ref="B518:J518" si="95">+B292</f>
        <v>80</v>
      </c>
      <c r="C518" s="320">
        <f t="shared" si="95"/>
        <v>0</v>
      </c>
      <c r="D518" s="320">
        <f t="shared" si="95"/>
        <v>0</v>
      </c>
      <c r="E518" s="320">
        <f t="shared" si="95"/>
        <v>0</v>
      </c>
      <c r="F518" s="320">
        <f t="shared" si="95"/>
        <v>0</v>
      </c>
      <c r="G518" s="320">
        <f t="shared" si="95"/>
        <v>0</v>
      </c>
      <c r="H518" s="320">
        <f t="shared" si="95"/>
        <v>0</v>
      </c>
      <c r="I518" s="320">
        <f t="shared" si="95"/>
        <v>80</v>
      </c>
      <c r="J518" s="320">
        <f t="shared" si="95"/>
        <v>18</v>
      </c>
      <c r="K518" s="320">
        <f>+H518*G518</f>
        <v>0</v>
      </c>
    </row>
    <row r="519" spans="1:11" ht="24.6">
      <c r="A519" s="332" t="s">
        <v>63</v>
      </c>
      <c r="B519" s="320">
        <f t="shared" ref="B519:J519" si="96">+B319</f>
        <v>0</v>
      </c>
      <c r="C519" s="320">
        <f t="shared" si="96"/>
        <v>0</v>
      </c>
      <c r="D519" s="320">
        <f t="shared" si="96"/>
        <v>0</v>
      </c>
      <c r="E519" s="320">
        <f t="shared" si="96"/>
        <v>0</v>
      </c>
      <c r="F519" s="320">
        <f t="shared" si="96"/>
        <v>0</v>
      </c>
      <c r="G519" s="320">
        <f t="shared" si="96"/>
        <v>0</v>
      </c>
      <c r="H519" s="320">
        <f t="shared" si="96"/>
        <v>0</v>
      </c>
      <c r="I519" s="320">
        <f t="shared" si="96"/>
        <v>0</v>
      </c>
      <c r="J519" s="320">
        <f t="shared" si="96"/>
        <v>0</v>
      </c>
      <c r="K519" s="320">
        <f>+H519*G519</f>
        <v>0</v>
      </c>
    </row>
    <row r="520" spans="1:11" ht="27.6" thickBot="1">
      <c r="A520" s="333" t="s">
        <v>32</v>
      </c>
      <c r="B520" s="347">
        <f t="shared" ref="B520:G520" si="97">SUM(B508:B519)</f>
        <v>595</v>
      </c>
      <c r="C520" s="347">
        <f t="shared" si="97"/>
        <v>0</v>
      </c>
      <c r="D520" s="347">
        <f t="shared" si="97"/>
        <v>0</v>
      </c>
      <c r="E520" s="347">
        <f t="shared" si="97"/>
        <v>0</v>
      </c>
      <c r="F520" s="382">
        <f t="shared" si="97"/>
        <v>0</v>
      </c>
      <c r="G520" s="347">
        <f t="shared" si="97"/>
        <v>0</v>
      </c>
      <c r="H520" s="472" t="e">
        <f>+K520/G520</f>
        <v>#DIV/0!</v>
      </c>
      <c r="I520" s="347">
        <f>SUM(I508:I519)</f>
        <v>595</v>
      </c>
      <c r="J520" s="348">
        <f>SUM(J508:J519)</f>
        <v>86</v>
      </c>
      <c r="K520" s="471">
        <f>SUM(K508:K519)</f>
        <v>0</v>
      </c>
    </row>
    <row r="531" spans="1:11" ht="23.25" customHeight="1">
      <c r="A531" s="1265" t="s">
        <v>371</v>
      </c>
      <c r="B531" s="1265"/>
      <c r="C531" s="1265"/>
      <c r="D531" s="1265"/>
      <c r="E531" s="1265"/>
      <c r="F531" s="1265"/>
      <c r="G531" s="1265"/>
      <c r="H531" s="1265"/>
      <c r="I531" s="1265"/>
      <c r="J531" s="293"/>
      <c r="K531" s="293"/>
    </row>
    <row r="532" spans="1:11" ht="24.6">
      <c r="A532" s="1265" t="s">
        <v>247</v>
      </c>
      <c r="B532" s="1265"/>
      <c r="C532" s="1265"/>
      <c r="D532" s="1265"/>
      <c r="E532" s="1265"/>
      <c r="F532" s="1265"/>
      <c r="G532" s="1265"/>
      <c r="H532" s="1265"/>
      <c r="I532" s="1265"/>
      <c r="J532" s="293"/>
      <c r="K532" s="293"/>
    </row>
    <row r="533" spans="1:11" ht="24.6">
      <c r="A533" s="1266" t="s">
        <v>131</v>
      </c>
      <c r="B533" s="1266"/>
      <c r="C533" s="1266"/>
      <c r="D533" s="1266"/>
      <c r="E533" s="1266"/>
      <c r="F533" s="1266"/>
      <c r="G533" s="1266"/>
      <c r="H533" s="1266"/>
      <c r="I533" s="1266"/>
      <c r="J533" s="293"/>
      <c r="K533" s="293"/>
    </row>
    <row r="534" spans="1:11" ht="24.6">
      <c r="A534" s="1395" t="s">
        <v>248</v>
      </c>
      <c r="B534" s="320"/>
      <c r="C534" s="1279" t="s">
        <v>50</v>
      </c>
      <c r="D534" s="1280"/>
      <c r="E534" s="1280"/>
      <c r="F534" s="1280"/>
      <c r="G534" s="1280"/>
      <c r="H534" s="1281"/>
      <c r="I534" s="320"/>
      <c r="J534" s="274"/>
      <c r="K534" s="274"/>
    </row>
    <row r="535" spans="1:11" ht="24.6">
      <c r="A535" s="1396"/>
      <c r="B535" s="323" t="s">
        <v>2</v>
      </c>
      <c r="C535" s="324" t="s">
        <v>5</v>
      </c>
      <c r="D535" s="325" t="s">
        <v>6</v>
      </c>
      <c r="E535" s="325" t="s">
        <v>7</v>
      </c>
      <c r="F535" s="325" t="s">
        <v>8</v>
      </c>
      <c r="G535" s="325" t="s">
        <v>9</v>
      </c>
      <c r="H535" s="325" t="s">
        <v>10</v>
      </c>
      <c r="I535" s="328" t="s">
        <v>11</v>
      </c>
      <c r="J535" s="326" t="s">
        <v>202</v>
      </c>
      <c r="K535" s="326" t="s">
        <v>204</v>
      </c>
    </row>
    <row r="536" spans="1:11" ht="24.6">
      <c r="A536" s="1396"/>
      <c r="B536" s="323" t="s">
        <v>4</v>
      </c>
      <c r="C536" s="323" t="s">
        <v>13</v>
      </c>
      <c r="D536" s="328" t="s">
        <v>51</v>
      </c>
      <c r="E536" s="328" t="s">
        <v>15</v>
      </c>
      <c r="F536" s="328" t="s">
        <v>16</v>
      </c>
      <c r="G536" s="328" t="s">
        <v>17</v>
      </c>
      <c r="H536" s="328" t="s">
        <v>18</v>
      </c>
      <c r="I536" s="328" t="s">
        <v>19</v>
      </c>
      <c r="J536" s="326" t="s">
        <v>203</v>
      </c>
      <c r="K536" s="329"/>
    </row>
    <row r="537" spans="1:11" ht="24.6">
      <c r="A537" s="1397"/>
      <c r="B537" s="330" t="s">
        <v>12</v>
      </c>
      <c r="C537" s="330" t="s">
        <v>12</v>
      </c>
      <c r="D537" s="224" t="s">
        <v>12</v>
      </c>
      <c r="E537" s="224" t="s">
        <v>12</v>
      </c>
      <c r="F537" s="224" t="s">
        <v>12</v>
      </c>
      <c r="G537" s="224" t="s">
        <v>12</v>
      </c>
      <c r="H537" s="224" t="s">
        <v>20</v>
      </c>
      <c r="I537" s="224" t="s">
        <v>12</v>
      </c>
      <c r="J537" s="372"/>
      <c r="K537" s="329"/>
    </row>
    <row r="538" spans="1:11" ht="24.6">
      <c r="A538" s="332" t="s">
        <v>52</v>
      </c>
      <c r="B538" s="330"/>
      <c r="C538" s="330"/>
      <c r="D538" s="330"/>
      <c r="E538" s="330"/>
      <c r="F538" s="330"/>
      <c r="G538" s="330"/>
      <c r="H538" s="330"/>
      <c r="I538" s="330"/>
      <c r="J538" s="330"/>
      <c r="K538" s="230">
        <f>+K45</f>
        <v>0</v>
      </c>
    </row>
    <row r="539" spans="1:11" ht="24.6">
      <c r="A539" s="332" t="s">
        <v>53</v>
      </c>
      <c r="B539" s="330"/>
      <c r="C539" s="330"/>
      <c r="D539" s="330"/>
      <c r="E539" s="330"/>
      <c r="F539" s="330"/>
      <c r="G539" s="330"/>
      <c r="H539" s="330"/>
      <c r="I539" s="330"/>
      <c r="J539" s="330"/>
      <c r="K539" s="224">
        <f>+K70</f>
        <v>0</v>
      </c>
    </row>
    <row r="540" spans="1:11" ht="24.6">
      <c r="A540" s="332" t="s">
        <v>54</v>
      </c>
      <c r="B540" s="330"/>
      <c r="C540" s="330"/>
      <c r="D540" s="330"/>
      <c r="E540" s="330"/>
      <c r="F540" s="330"/>
      <c r="G540" s="330"/>
      <c r="H540" s="330"/>
      <c r="I540" s="330"/>
      <c r="J540" s="330"/>
      <c r="K540" s="224">
        <v>0</v>
      </c>
    </row>
    <row r="541" spans="1:11" ht="24.6">
      <c r="A541" s="332" t="s">
        <v>55</v>
      </c>
      <c r="B541" s="330"/>
      <c r="C541" s="330"/>
      <c r="D541" s="330"/>
      <c r="E541" s="330"/>
      <c r="F541" s="330"/>
      <c r="G541" s="330"/>
      <c r="H541" s="330"/>
      <c r="I541" s="330"/>
      <c r="J541" s="330"/>
      <c r="K541" s="224">
        <v>0</v>
      </c>
    </row>
    <row r="542" spans="1:11" ht="24.6">
      <c r="A542" s="332" t="s">
        <v>56</v>
      </c>
      <c r="B542" s="330"/>
      <c r="C542" s="330"/>
      <c r="D542" s="330"/>
      <c r="E542" s="330"/>
      <c r="F542" s="330"/>
      <c r="G542" s="330"/>
      <c r="H542" s="330"/>
      <c r="I542" s="330"/>
      <c r="J542" s="330"/>
      <c r="K542" s="224">
        <v>0</v>
      </c>
    </row>
    <row r="543" spans="1:11" ht="24.6">
      <c r="A543" s="332" t="s">
        <v>57</v>
      </c>
      <c r="B543" s="330"/>
      <c r="C543" s="330"/>
      <c r="D543" s="330"/>
      <c r="E543" s="330"/>
      <c r="F543" s="330"/>
      <c r="G543" s="330"/>
      <c r="H543" s="330"/>
      <c r="I543" s="330"/>
      <c r="J543" s="330"/>
      <c r="K543" s="224">
        <v>0</v>
      </c>
    </row>
    <row r="544" spans="1:11" ht="24.6">
      <c r="A544" s="332" t="s">
        <v>58</v>
      </c>
      <c r="B544" s="330"/>
      <c r="C544" s="330"/>
      <c r="D544" s="330"/>
      <c r="E544" s="330"/>
      <c r="F544" s="330"/>
      <c r="G544" s="330"/>
      <c r="H544" s="330"/>
      <c r="I544" s="330"/>
      <c r="J544" s="330"/>
      <c r="K544" s="224">
        <v>0</v>
      </c>
    </row>
    <row r="545" spans="1:11" ht="24.6">
      <c r="A545" s="332" t="s">
        <v>59</v>
      </c>
      <c r="B545" s="227"/>
      <c r="C545" s="227"/>
      <c r="D545" s="227"/>
      <c r="E545" s="227"/>
      <c r="F545" s="227"/>
      <c r="G545" s="227"/>
      <c r="H545" s="227"/>
      <c r="I545" s="227"/>
      <c r="J545" s="227"/>
      <c r="K545" s="227">
        <v>0</v>
      </c>
    </row>
    <row r="546" spans="1:11" ht="24.6">
      <c r="A546" s="332" t="s">
        <v>60</v>
      </c>
      <c r="B546" s="320"/>
      <c r="C546" s="320"/>
      <c r="D546" s="320"/>
      <c r="E546" s="320"/>
      <c r="F546" s="320"/>
      <c r="G546" s="320"/>
      <c r="H546" s="320"/>
      <c r="I546" s="320"/>
      <c r="J546" s="320"/>
      <c r="K546" s="320">
        <v>0</v>
      </c>
    </row>
    <row r="547" spans="1:11" ht="24.6">
      <c r="A547" s="332" t="s">
        <v>61</v>
      </c>
      <c r="B547" s="320"/>
      <c r="C547" s="320"/>
      <c r="D547" s="320"/>
      <c r="E547" s="320"/>
      <c r="F547" s="320"/>
      <c r="G547" s="320"/>
      <c r="H547" s="320"/>
      <c r="I547" s="320"/>
      <c r="J547" s="320"/>
      <c r="K547" s="320">
        <v>0</v>
      </c>
    </row>
    <row r="548" spans="1:11" ht="24.6">
      <c r="A548" s="332" t="s">
        <v>62</v>
      </c>
      <c r="B548" s="320"/>
      <c r="C548" s="320"/>
      <c r="D548" s="320"/>
      <c r="E548" s="320"/>
      <c r="F548" s="320"/>
      <c r="G548" s="320"/>
      <c r="H548" s="320"/>
      <c r="I548" s="320"/>
      <c r="J548" s="320"/>
      <c r="K548" s="320">
        <v>0</v>
      </c>
    </row>
    <row r="549" spans="1:11" ht="24.6">
      <c r="A549" s="332" t="s">
        <v>63</v>
      </c>
      <c r="B549" s="320"/>
      <c r="C549" s="320"/>
      <c r="D549" s="320"/>
      <c r="E549" s="320"/>
      <c r="F549" s="320"/>
      <c r="G549" s="320"/>
      <c r="H549" s="320"/>
      <c r="I549" s="320"/>
      <c r="J549" s="320"/>
      <c r="K549" s="320">
        <v>0</v>
      </c>
    </row>
    <row r="550" spans="1:11" ht="27.6" thickBot="1">
      <c r="A550" s="333" t="s">
        <v>32</v>
      </c>
      <c r="B550" s="347">
        <f t="shared" ref="B550:G550" si="98">SUM(B538:B549)</f>
        <v>0</v>
      </c>
      <c r="C550" s="347">
        <f t="shared" si="98"/>
        <v>0</v>
      </c>
      <c r="D550" s="347">
        <f t="shared" si="98"/>
        <v>0</v>
      </c>
      <c r="E550" s="347">
        <f t="shared" si="98"/>
        <v>0</v>
      </c>
      <c r="F550" s="382">
        <f t="shared" si="98"/>
        <v>0</v>
      </c>
      <c r="G550" s="347">
        <f t="shared" si="98"/>
        <v>0</v>
      </c>
      <c r="H550" s="472" t="e">
        <f>+K550/G550</f>
        <v>#DIV/0!</v>
      </c>
      <c r="I550" s="347">
        <f>SUM(I538:I549)</f>
        <v>0</v>
      </c>
      <c r="J550" s="348">
        <f>SUM(J538:J549)</f>
        <v>0</v>
      </c>
      <c r="K550" s="471">
        <f>SUM(K538:K549)</f>
        <v>0</v>
      </c>
    </row>
    <row r="558" spans="1:11" ht="24.6">
      <c r="A558" s="1265" t="s">
        <v>371</v>
      </c>
      <c r="B558" s="1265"/>
      <c r="C558" s="1265"/>
      <c r="D558" s="1265"/>
      <c r="E558" s="1265"/>
      <c r="F558" s="1265"/>
      <c r="G558" s="1265"/>
      <c r="H558" s="1265"/>
      <c r="I558" s="1265"/>
      <c r="J558" s="293"/>
      <c r="K558" s="293"/>
    </row>
    <row r="559" spans="1:11" ht="24.6">
      <c r="A559" s="1265" t="s">
        <v>188</v>
      </c>
      <c r="B559" s="1265"/>
      <c r="C559" s="1265"/>
      <c r="D559" s="1265"/>
      <c r="E559" s="1265"/>
      <c r="F559" s="1265"/>
      <c r="G559" s="1265"/>
      <c r="H559" s="1265"/>
      <c r="I559" s="1265"/>
      <c r="J559" s="293"/>
      <c r="K559" s="293"/>
    </row>
    <row r="560" spans="1:11" ht="24.6">
      <c r="A560" s="1265" t="s">
        <v>131</v>
      </c>
      <c r="B560" s="1265"/>
      <c r="C560" s="1265"/>
      <c r="D560" s="1265"/>
      <c r="E560" s="1265"/>
      <c r="F560" s="1265"/>
      <c r="G560" s="1265"/>
      <c r="H560" s="1265"/>
      <c r="I560" s="1265"/>
      <c r="J560" s="293"/>
      <c r="K560" s="293"/>
    </row>
    <row r="561" spans="1:11" ht="23.25" customHeight="1">
      <c r="A561" s="1392" t="s">
        <v>188</v>
      </c>
      <c r="B561" s="320"/>
      <c r="C561" s="1279" t="s">
        <v>50</v>
      </c>
      <c r="D561" s="1280"/>
      <c r="E561" s="1280"/>
      <c r="F561" s="1280"/>
      <c r="G561" s="1280"/>
      <c r="H561" s="1281"/>
      <c r="I561" s="320"/>
      <c r="J561" s="274"/>
      <c r="K561" s="274"/>
    </row>
    <row r="562" spans="1:11" ht="23.25" customHeight="1">
      <c r="A562" s="1393"/>
      <c r="B562" s="323" t="s">
        <v>2</v>
      </c>
      <c r="C562" s="324" t="s">
        <v>5</v>
      </c>
      <c r="D562" s="325" t="s">
        <v>6</v>
      </c>
      <c r="E562" s="325" t="s">
        <v>7</v>
      </c>
      <c r="F562" s="325" t="s">
        <v>8</v>
      </c>
      <c r="G562" s="325" t="s">
        <v>9</v>
      </c>
      <c r="H562" s="325" t="s">
        <v>10</v>
      </c>
      <c r="I562" s="328" t="s">
        <v>11</v>
      </c>
      <c r="J562" s="326" t="s">
        <v>202</v>
      </c>
      <c r="K562" s="326" t="s">
        <v>204</v>
      </c>
    </row>
    <row r="563" spans="1:11" ht="23.25" customHeight="1">
      <c r="A563" s="1393"/>
      <c r="B563" s="323" t="s">
        <v>4</v>
      </c>
      <c r="C563" s="323" t="s">
        <v>13</v>
      </c>
      <c r="D563" s="328" t="s">
        <v>51</v>
      </c>
      <c r="E563" s="328" t="s">
        <v>15</v>
      </c>
      <c r="F563" s="328" t="s">
        <v>16</v>
      </c>
      <c r="G563" s="328" t="s">
        <v>17</v>
      </c>
      <c r="H563" s="328" t="s">
        <v>18</v>
      </c>
      <c r="I563" s="328" t="s">
        <v>19</v>
      </c>
      <c r="J563" s="326" t="s">
        <v>203</v>
      </c>
      <c r="K563" s="329"/>
    </row>
    <row r="564" spans="1:11" ht="23.25" customHeight="1">
      <c r="A564" s="1394"/>
      <c r="B564" s="330" t="s">
        <v>12</v>
      </c>
      <c r="C564" s="330" t="s">
        <v>12</v>
      </c>
      <c r="D564" s="224" t="s">
        <v>12</v>
      </c>
      <c r="E564" s="224" t="s">
        <v>12</v>
      </c>
      <c r="F564" s="224" t="s">
        <v>12</v>
      </c>
      <c r="G564" s="224" t="s">
        <v>12</v>
      </c>
      <c r="H564" s="224" t="s">
        <v>20</v>
      </c>
      <c r="I564" s="224" t="s">
        <v>12</v>
      </c>
      <c r="J564" s="372"/>
      <c r="K564" s="329"/>
    </row>
    <row r="565" spans="1:11" ht="24.6">
      <c r="A565" s="332" t="s">
        <v>52</v>
      </c>
      <c r="B565" s="330"/>
      <c r="C565" s="330"/>
      <c r="D565" s="330"/>
      <c r="E565" s="330"/>
      <c r="F565" s="330"/>
      <c r="G565" s="330"/>
      <c r="H565" s="330"/>
      <c r="I565" s="330"/>
      <c r="J565" s="330"/>
      <c r="K565" s="230"/>
    </row>
    <row r="566" spans="1:11" ht="24.6">
      <c r="A566" s="332" t="s">
        <v>53</v>
      </c>
      <c r="B566" s="330"/>
      <c r="C566" s="330"/>
      <c r="D566" s="330"/>
      <c r="E566" s="330"/>
      <c r="F566" s="330"/>
      <c r="G566" s="330"/>
      <c r="H566" s="330"/>
      <c r="I566" s="330"/>
      <c r="J566" s="330"/>
      <c r="K566" s="224"/>
    </row>
    <row r="567" spans="1:11" ht="24.6">
      <c r="A567" s="332" t="s">
        <v>54</v>
      </c>
      <c r="B567" s="330">
        <f t="shared" ref="B567:J567" si="99">+B69</f>
        <v>0</v>
      </c>
      <c r="C567" s="330">
        <f t="shared" si="99"/>
        <v>0</v>
      </c>
      <c r="D567" s="330">
        <f t="shared" si="99"/>
        <v>0</v>
      </c>
      <c r="E567" s="330">
        <f t="shared" si="99"/>
        <v>0</v>
      </c>
      <c r="F567" s="330">
        <f t="shared" si="99"/>
        <v>0</v>
      </c>
      <c r="G567" s="330">
        <f t="shared" si="99"/>
        <v>0</v>
      </c>
      <c r="H567" s="330">
        <f t="shared" si="99"/>
        <v>0</v>
      </c>
      <c r="I567" s="330">
        <f t="shared" si="99"/>
        <v>0</v>
      </c>
      <c r="J567" s="330">
        <f t="shared" si="99"/>
        <v>0</v>
      </c>
      <c r="K567" s="224">
        <f>+H567*G567</f>
        <v>0</v>
      </c>
    </row>
    <row r="568" spans="1:11" ht="24.6">
      <c r="A568" s="332" t="s">
        <v>55</v>
      </c>
      <c r="B568" s="330">
        <f t="shared" ref="B568:J568" si="100">+B94</f>
        <v>0</v>
      </c>
      <c r="C568" s="330">
        <f t="shared" si="100"/>
        <v>0</v>
      </c>
      <c r="D568" s="330">
        <f t="shared" si="100"/>
        <v>0</v>
      </c>
      <c r="E568" s="330">
        <f t="shared" si="100"/>
        <v>0</v>
      </c>
      <c r="F568" s="330">
        <f t="shared" si="100"/>
        <v>0</v>
      </c>
      <c r="G568" s="330">
        <f t="shared" si="100"/>
        <v>0</v>
      </c>
      <c r="H568" s="330">
        <f t="shared" si="100"/>
        <v>0</v>
      </c>
      <c r="I568" s="330">
        <f t="shared" si="100"/>
        <v>0</v>
      </c>
      <c r="J568" s="330">
        <f t="shared" si="100"/>
        <v>0</v>
      </c>
      <c r="K568" s="224">
        <f t="shared" ref="K568:K576" si="101">+H568*G568</f>
        <v>0</v>
      </c>
    </row>
    <row r="569" spans="1:11" ht="24.6">
      <c r="A569" s="332" t="s">
        <v>56</v>
      </c>
      <c r="B569" s="330"/>
      <c r="C569" s="330"/>
      <c r="D569" s="330"/>
      <c r="E569" s="330"/>
      <c r="F569" s="330"/>
      <c r="G569" s="330"/>
      <c r="H569" s="330"/>
      <c r="I569" s="330"/>
      <c r="J569" s="330"/>
      <c r="K569" s="224">
        <f t="shared" si="101"/>
        <v>0</v>
      </c>
    </row>
    <row r="570" spans="1:11" ht="24.6">
      <c r="A570" s="332" t="s">
        <v>57</v>
      </c>
      <c r="B570" s="330">
        <f t="shared" ref="B570:J570" si="102">+B152</f>
        <v>0</v>
      </c>
      <c r="C570" s="330">
        <f t="shared" si="102"/>
        <v>0</v>
      </c>
      <c r="D570" s="330">
        <f t="shared" si="102"/>
        <v>0</v>
      </c>
      <c r="E570" s="330">
        <f t="shared" si="102"/>
        <v>0</v>
      </c>
      <c r="F570" s="330">
        <f t="shared" si="102"/>
        <v>0</v>
      </c>
      <c r="G570" s="330">
        <f t="shared" si="102"/>
        <v>0</v>
      </c>
      <c r="H570" s="330">
        <f t="shared" si="102"/>
        <v>0</v>
      </c>
      <c r="I570" s="330">
        <f t="shared" si="102"/>
        <v>0</v>
      </c>
      <c r="J570" s="330">
        <f t="shared" si="102"/>
        <v>0</v>
      </c>
      <c r="K570" s="224">
        <f t="shared" si="101"/>
        <v>0</v>
      </c>
    </row>
    <row r="571" spans="1:11" ht="24.6">
      <c r="A571" s="332" t="s">
        <v>58</v>
      </c>
      <c r="B571" s="330"/>
      <c r="C571" s="330"/>
      <c r="D571" s="330"/>
      <c r="E571" s="330"/>
      <c r="F571" s="330"/>
      <c r="G571" s="330"/>
      <c r="H571" s="330"/>
      <c r="I571" s="330"/>
      <c r="J571" s="330"/>
      <c r="K571" s="224">
        <f t="shared" si="101"/>
        <v>0</v>
      </c>
    </row>
    <row r="572" spans="1:11" ht="24.6">
      <c r="A572" s="332" t="s">
        <v>59</v>
      </c>
      <c r="B572" s="227"/>
      <c r="C572" s="227"/>
      <c r="D572" s="227"/>
      <c r="E572" s="227"/>
      <c r="F572" s="227"/>
      <c r="G572" s="227"/>
      <c r="H572" s="227"/>
      <c r="I572" s="227"/>
      <c r="J572" s="227"/>
      <c r="K572" s="224">
        <f t="shared" si="101"/>
        <v>0</v>
      </c>
    </row>
    <row r="573" spans="1:11" ht="24.6">
      <c r="A573" s="332" t="s">
        <v>60</v>
      </c>
      <c r="B573" s="320"/>
      <c r="C573" s="320"/>
      <c r="D573" s="320"/>
      <c r="E573" s="320"/>
      <c r="F573" s="320"/>
      <c r="G573" s="320"/>
      <c r="H573" s="320"/>
      <c r="I573" s="320"/>
      <c r="J573" s="320"/>
      <c r="K573" s="224">
        <f t="shared" si="101"/>
        <v>0</v>
      </c>
    </row>
    <row r="574" spans="1:11" ht="24.6">
      <c r="A574" s="332" t="s">
        <v>61</v>
      </c>
      <c r="B574" s="320"/>
      <c r="C574" s="320"/>
      <c r="D574" s="320"/>
      <c r="E574" s="320"/>
      <c r="F574" s="320"/>
      <c r="G574" s="320"/>
      <c r="H574" s="320"/>
      <c r="I574" s="320"/>
      <c r="J574" s="320"/>
      <c r="K574" s="224">
        <f t="shared" si="101"/>
        <v>0</v>
      </c>
    </row>
    <row r="575" spans="1:11" ht="24.6">
      <c r="A575" s="332" t="s">
        <v>62</v>
      </c>
      <c r="B575" s="320">
        <f t="shared" ref="B575:J575" si="103">+B293</f>
        <v>0</v>
      </c>
      <c r="C575" s="320">
        <f t="shared" si="103"/>
        <v>0</v>
      </c>
      <c r="D575" s="320">
        <f t="shared" si="103"/>
        <v>0</v>
      </c>
      <c r="E575" s="320">
        <f t="shared" si="103"/>
        <v>0</v>
      </c>
      <c r="F575" s="320">
        <f t="shared" si="103"/>
        <v>0</v>
      </c>
      <c r="G575" s="320">
        <f t="shared" si="103"/>
        <v>0</v>
      </c>
      <c r="H575" s="320">
        <f t="shared" si="103"/>
        <v>0</v>
      </c>
      <c r="I575" s="320">
        <f t="shared" si="103"/>
        <v>0</v>
      </c>
      <c r="J575" s="320">
        <f t="shared" si="103"/>
        <v>0</v>
      </c>
      <c r="K575" s="224">
        <f t="shared" si="101"/>
        <v>0</v>
      </c>
    </row>
    <row r="576" spans="1:11" ht="24.6">
      <c r="A576" s="332" t="s">
        <v>63</v>
      </c>
      <c r="B576" s="320"/>
      <c r="C576" s="320"/>
      <c r="D576" s="320"/>
      <c r="E576" s="320"/>
      <c r="F576" s="320"/>
      <c r="G576" s="320"/>
      <c r="H576" s="320"/>
      <c r="I576" s="320"/>
      <c r="J576" s="320"/>
      <c r="K576" s="224">
        <f t="shared" si="101"/>
        <v>0</v>
      </c>
    </row>
    <row r="577" spans="1:11" ht="27.6" thickBot="1">
      <c r="A577" s="333" t="s">
        <v>32</v>
      </c>
      <c r="B577" s="347">
        <f t="shared" ref="B577:G577" si="104">SUM(B565:B576)</f>
        <v>0</v>
      </c>
      <c r="C577" s="347">
        <f t="shared" si="104"/>
        <v>0</v>
      </c>
      <c r="D577" s="347">
        <f t="shared" si="104"/>
        <v>0</v>
      </c>
      <c r="E577" s="347">
        <f t="shared" si="104"/>
        <v>0</v>
      </c>
      <c r="F577" s="382">
        <f t="shared" si="104"/>
        <v>0</v>
      </c>
      <c r="G577" s="347">
        <f t="shared" si="104"/>
        <v>0</v>
      </c>
      <c r="H577" s="472" t="e">
        <f>+K577/G577</f>
        <v>#DIV/0!</v>
      </c>
      <c r="I577" s="347">
        <f>SUM(I565:I576)</f>
        <v>0</v>
      </c>
      <c r="J577" s="348">
        <f>SUM(J565:J576)</f>
        <v>0</v>
      </c>
      <c r="K577" s="471">
        <f>SUM(K565:K576)</f>
        <v>0</v>
      </c>
    </row>
    <row r="586" spans="1:11" ht="24.6">
      <c r="A586" s="1265" t="s">
        <v>371</v>
      </c>
      <c r="B586" s="1265"/>
      <c r="C586" s="1265"/>
      <c r="D586" s="1265"/>
      <c r="E586" s="1265"/>
      <c r="F586" s="1265"/>
      <c r="G586" s="1265"/>
      <c r="H586" s="1265"/>
      <c r="I586" s="1265"/>
      <c r="J586" s="293"/>
      <c r="K586" s="293"/>
    </row>
    <row r="587" spans="1:11" ht="24.6">
      <c r="A587" s="1265" t="s">
        <v>190</v>
      </c>
      <c r="B587" s="1265"/>
      <c r="C587" s="1265"/>
      <c r="D587" s="1265"/>
      <c r="E587" s="1265"/>
      <c r="F587" s="1265"/>
      <c r="G587" s="1265"/>
      <c r="H587" s="1265"/>
      <c r="I587" s="1265"/>
      <c r="J587" s="293"/>
      <c r="K587" s="293"/>
    </row>
    <row r="588" spans="1:11" ht="24.6">
      <c r="A588" s="1265" t="s">
        <v>131</v>
      </c>
      <c r="B588" s="1265"/>
      <c r="C588" s="1265"/>
      <c r="D588" s="1265"/>
      <c r="E588" s="1265"/>
      <c r="F588" s="1265"/>
      <c r="G588" s="1265"/>
      <c r="H588" s="1265"/>
      <c r="I588" s="1265"/>
      <c r="J588" s="293"/>
      <c r="K588" s="293"/>
    </row>
    <row r="589" spans="1:11" ht="23.25" customHeight="1">
      <c r="A589" s="1276" t="s">
        <v>190</v>
      </c>
      <c r="B589" s="320"/>
      <c r="C589" s="1279" t="s">
        <v>50</v>
      </c>
      <c r="D589" s="1280"/>
      <c r="E589" s="1280"/>
      <c r="F589" s="1280"/>
      <c r="G589" s="1280"/>
      <c r="H589" s="1281"/>
      <c r="I589" s="320"/>
      <c r="J589" s="274"/>
      <c r="K589" s="274"/>
    </row>
    <row r="590" spans="1:11" ht="23.25" customHeight="1">
      <c r="A590" s="1277"/>
      <c r="B590" s="323" t="s">
        <v>2</v>
      </c>
      <c r="C590" s="324" t="s">
        <v>5</v>
      </c>
      <c r="D590" s="325" t="s">
        <v>6</v>
      </c>
      <c r="E590" s="325" t="s">
        <v>7</v>
      </c>
      <c r="F590" s="325" t="s">
        <v>8</v>
      </c>
      <c r="G590" s="325" t="s">
        <v>9</v>
      </c>
      <c r="H590" s="325" t="s">
        <v>10</v>
      </c>
      <c r="I590" s="328" t="s">
        <v>11</v>
      </c>
      <c r="J590" s="326" t="s">
        <v>202</v>
      </c>
      <c r="K590" s="326" t="s">
        <v>204</v>
      </c>
    </row>
    <row r="591" spans="1:11" ht="23.25" customHeight="1">
      <c r="A591" s="1277"/>
      <c r="B591" s="323" t="s">
        <v>4</v>
      </c>
      <c r="C591" s="323" t="s">
        <v>13</v>
      </c>
      <c r="D591" s="328" t="s">
        <v>51</v>
      </c>
      <c r="E591" s="328" t="s">
        <v>15</v>
      </c>
      <c r="F591" s="328" t="s">
        <v>16</v>
      </c>
      <c r="G591" s="328" t="s">
        <v>17</v>
      </c>
      <c r="H591" s="328" t="s">
        <v>18</v>
      </c>
      <c r="I591" s="328" t="s">
        <v>19</v>
      </c>
      <c r="J591" s="326" t="s">
        <v>203</v>
      </c>
      <c r="K591" s="329"/>
    </row>
    <row r="592" spans="1:11" ht="23.25" customHeight="1">
      <c r="A592" s="1278"/>
      <c r="B592" s="330" t="s">
        <v>12</v>
      </c>
      <c r="C592" s="330" t="s">
        <v>12</v>
      </c>
      <c r="D592" s="224" t="s">
        <v>12</v>
      </c>
      <c r="E592" s="224" t="s">
        <v>12</v>
      </c>
      <c r="F592" s="224" t="s">
        <v>12</v>
      </c>
      <c r="G592" s="224" t="s">
        <v>12</v>
      </c>
      <c r="H592" s="224" t="s">
        <v>20</v>
      </c>
      <c r="I592" s="224" t="s">
        <v>12</v>
      </c>
      <c r="J592" s="372"/>
      <c r="K592" s="329"/>
    </row>
    <row r="593" spans="1:11" ht="24.6">
      <c r="A593" s="332" t="s">
        <v>52</v>
      </c>
      <c r="B593" s="330">
        <f t="shared" ref="B593:J593" si="105">+B23</f>
        <v>0</v>
      </c>
      <c r="C593" s="330">
        <f t="shared" si="105"/>
        <v>0</v>
      </c>
      <c r="D593" s="330">
        <f t="shared" si="105"/>
        <v>0</v>
      </c>
      <c r="E593" s="330">
        <f t="shared" si="105"/>
        <v>0</v>
      </c>
      <c r="F593" s="330">
        <f t="shared" si="105"/>
        <v>0</v>
      </c>
      <c r="G593" s="330">
        <f t="shared" si="105"/>
        <v>0</v>
      </c>
      <c r="H593" s="330">
        <f t="shared" si="105"/>
        <v>0</v>
      </c>
      <c r="I593" s="330">
        <f t="shared" si="105"/>
        <v>0</v>
      </c>
      <c r="J593" s="330">
        <f t="shared" si="105"/>
        <v>0</v>
      </c>
      <c r="K593" s="230">
        <f>+H593*G593</f>
        <v>0</v>
      </c>
    </row>
    <row r="594" spans="1:11" ht="24.6">
      <c r="A594" s="332" t="s">
        <v>53</v>
      </c>
      <c r="B594" s="330">
        <f t="shared" ref="B594:K594" si="106">+B51</f>
        <v>0</v>
      </c>
      <c r="C594" s="330">
        <f t="shared" si="106"/>
        <v>0</v>
      </c>
      <c r="D594" s="330">
        <f t="shared" si="106"/>
        <v>0</v>
      </c>
      <c r="E594" s="330">
        <f t="shared" si="106"/>
        <v>0</v>
      </c>
      <c r="F594" s="330">
        <f t="shared" si="106"/>
        <v>0</v>
      </c>
      <c r="G594" s="330">
        <f t="shared" si="106"/>
        <v>0</v>
      </c>
      <c r="H594" s="330">
        <f t="shared" si="106"/>
        <v>0</v>
      </c>
      <c r="I594" s="330">
        <f t="shared" si="106"/>
        <v>0</v>
      </c>
      <c r="J594" s="330">
        <f t="shared" si="106"/>
        <v>0</v>
      </c>
      <c r="K594" s="230">
        <f t="shared" si="106"/>
        <v>0</v>
      </c>
    </row>
    <row r="595" spans="1:11" ht="24.6">
      <c r="A595" s="332" t="s">
        <v>54</v>
      </c>
      <c r="B595" s="330">
        <f t="shared" ref="B595:K595" si="107">+B76</f>
        <v>0</v>
      </c>
      <c r="C595" s="330">
        <f t="shared" si="107"/>
        <v>0</v>
      </c>
      <c r="D595" s="330">
        <f t="shared" si="107"/>
        <v>0</v>
      </c>
      <c r="E595" s="330">
        <f t="shared" si="107"/>
        <v>0</v>
      </c>
      <c r="F595" s="330">
        <f t="shared" si="107"/>
        <v>0</v>
      </c>
      <c r="G595" s="330">
        <f t="shared" si="107"/>
        <v>0</v>
      </c>
      <c r="H595" s="330">
        <f t="shared" si="107"/>
        <v>0</v>
      </c>
      <c r="I595" s="330">
        <f t="shared" si="107"/>
        <v>0</v>
      </c>
      <c r="J595" s="330">
        <f t="shared" si="107"/>
        <v>0</v>
      </c>
      <c r="K595" s="224">
        <f t="shared" si="107"/>
        <v>0</v>
      </c>
    </row>
    <row r="596" spans="1:11" ht="24.6">
      <c r="A596" s="332" t="s">
        <v>55</v>
      </c>
      <c r="B596" s="330">
        <f t="shared" ref="B596:K596" si="108">+B101</f>
        <v>0</v>
      </c>
      <c r="C596" s="330">
        <f t="shared" si="108"/>
        <v>0</v>
      </c>
      <c r="D596" s="330">
        <f t="shared" si="108"/>
        <v>0</v>
      </c>
      <c r="E596" s="330">
        <f t="shared" si="108"/>
        <v>0</v>
      </c>
      <c r="F596" s="330">
        <f t="shared" si="108"/>
        <v>0</v>
      </c>
      <c r="G596" s="330">
        <f t="shared" si="108"/>
        <v>0</v>
      </c>
      <c r="H596" s="330">
        <f t="shared" si="108"/>
        <v>0</v>
      </c>
      <c r="I596" s="330">
        <f t="shared" si="108"/>
        <v>0</v>
      </c>
      <c r="J596" s="330">
        <f t="shared" si="108"/>
        <v>0</v>
      </c>
      <c r="K596" s="224">
        <f t="shared" si="108"/>
        <v>0</v>
      </c>
    </row>
    <row r="597" spans="1:11" ht="24.6">
      <c r="A597" s="332" t="s">
        <v>56</v>
      </c>
      <c r="B597" s="330">
        <f t="shared" ref="B597:J597" si="109">+B132</f>
        <v>0</v>
      </c>
      <c r="C597" s="330">
        <f t="shared" si="109"/>
        <v>0</v>
      </c>
      <c r="D597" s="330">
        <f t="shared" si="109"/>
        <v>0</v>
      </c>
      <c r="E597" s="330">
        <f t="shared" si="109"/>
        <v>0</v>
      </c>
      <c r="F597" s="330">
        <f t="shared" si="109"/>
        <v>0</v>
      </c>
      <c r="G597" s="330">
        <f t="shared" si="109"/>
        <v>0</v>
      </c>
      <c r="H597" s="330">
        <f t="shared" si="109"/>
        <v>0</v>
      </c>
      <c r="I597" s="330">
        <f t="shared" si="109"/>
        <v>0</v>
      </c>
      <c r="J597" s="330">
        <f t="shared" si="109"/>
        <v>0</v>
      </c>
      <c r="K597" s="224">
        <f>+G597*H597</f>
        <v>0</v>
      </c>
    </row>
    <row r="598" spans="1:11" ht="24.6">
      <c r="A598" s="332" t="s">
        <v>57</v>
      </c>
      <c r="B598" s="330">
        <f t="shared" ref="B598:K598" si="110">+B159</f>
        <v>0</v>
      </c>
      <c r="C598" s="330">
        <f t="shared" si="110"/>
        <v>0</v>
      </c>
      <c r="D598" s="330">
        <f t="shared" si="110"/>
        <v>0</v>
      </c>
      <c r="E598" s="330">
        <f t="shared" si="110"/>
        <v>0</v>
      </c>
      <c r="F598" s="330">
        <f t="shared" si="110"/>
        <v>0</v>
      </c>
      <c r="G598" s="330">
        <f t="shared" si="110"/>
        <v>0</v>
      </c>
      <c r="H598" s="330">
        <f t="shared" si="110"/>
        <v>0</v>
      </c>
      <c r="I598" s="330">
        <f t="shared" si="110"/>
        <v>0</v>
      </c>
      <c r="J598" s="330">
        <f t="shared" si="110"/>
        <v>0</v>
      </c>
      <c r="K598" s="224">
        <f t="shared" si="110"/>
        <v>0</v>
      </c>
    </row>
    <row r="599" spans="1:11" ht="24.6">
      <c r="A599" s="332" t="s">
        <v>58</v>
      </c>
      <c r="B599" s="330">
        <f t="shared" ref="B599:K599" si="111">+B188</f>
        <v>0</v>
      </c>
      <c r="C599" s="330">
        <f t="shared" si="111"/>
        <v>0</v>
      </c>
      <c r="D599" s="330">
        <f t="shared" si="111"/>
        <v>0</v>
      </c>
      <c r="E599" s="330">
        <f t="shared" si="111"/>
        <v>0</v>
      </c>
      <c r="F599" s="330">
        <f t="shared" si="111"/>
        <v>0</v>
      </c>
      <c r="G599" s="330">
        <f t="shared" si="111"/>
        <v>0</v>
      </c>
      <c r="H599" s="330">
        <f t="shared" si="111"/>
        <v>0</v>
      </c>
      <c r="I599" s="330">
        <f t="shared" si="111"/>
        <v>0</v>
      </c>
      <c r="J599" s="330">
        <f t="shared" si="111"/>
        <v>0</v>
      </c>
      <c r="K599" s="224">
        <f t="shared" si="111"/>
        <v>0</v>
      </c>
    </row>
    <row r="600" spans="1:11" ht="24.6">
      <c r="A600" s="332" t="s">
        <v>59</v>
      </c>
      <c r="B600" s="227">
        <f t="shared" ref="B600:K600" si="112">+B217</f>
        <v>0</v>
      </c>
      <c r="C600" s="227">
        <f t="shared" si="112"/>
        <v>0</v>
      </c>
      <c r="D600" s="227">
        <f t="shared" si="112"/>
        <v>0</v>
      </c>
      <c r="E600" s="227">
        <f t="shared" si="112"/>
        <v>0</v>
      </c>
      <c r="F600" s="227">
        <f t="shared" si="112"/>
        <v>0</v>
      </c>
      <c r="G600" s="227">
        <f t="shared" si="112"/>
        <v>0</v>
      </c>
      <c r="H600" s="227">
        <f t="shared" si="112"/>
        <v>0</v>
      </c>
      <c r="I600" s="227">
        <f t="shared" si="112"/>
        <v>0</v>
      </c>
      <c r="J600" s="227">
        <f t="shared" si="112"/>
        <v>0</v>
      </c>
      <c r="K600" s="227">
        <f t="shared" si="112"/>
        <v>0</v>
      </c>
    </row>
    <row r="601" spans="1:11" ht="24.6">
      <c r="A601" s="332" t="s">
        <v>60</v>
      </c>
      <c r="B601" s="320">
        <f t="shared" ref="B601:K601" si="113">+B244</f>
        <v>0</v>
      </c>
      <c r="C601" s="320">
        <f t="shared" si="113"/>
        <v>0</v>
      </c>
      <c r="D601" s="320">
        <f t="shared" si="113"/>
        <v>0</v>
      </c>
      <c r="E601" s="320">
        <f t="shared" si="113"/>
        <v>0</v>
      </c>
      <c r="F601" s="320">
        <f t="shared" si="113"/>
        <v>0</v>
      </c>
      <c r="G601" s="320">
        <f t="shared" si="113"/>
        <v>0</v>
      </c>
      <c r="H601" s="320">
        <f t="shared" si="113"/>
        <v>0</v>
      </c>
      <c r="I601" s="320">
        <f t="shared" si="113"/>
        <v>0</v>
      </c>
      <c r="J601" s="320">
        <f t="shared" si="113"/>
        <v>0</v>
      </c>
      <c r="K601" s="320">
        <f t="shared" si="113"/>
        <v>0</v>
      </c>
    </row>
    <row r="602" spans="1:11" ht="24.6">
      <c r="A602" s="332" t="s">
        <v>61</v>
      </c>
      <c r="B602" s="320">
        <f t="shared" ref="B602:K602" si="114">+B270</f>
        <v>0</v>
      </c>
      <c r="C602" s="320">
        <f t="shared" si="114"/>
        <v>0</v>
      </c>
      <c r="D602" s="320">
        <f t="shared" si="114"/>
        <v>0</v>
      </c>
      <c r="E602" s="320">
        <f t="shared" si="114"/>
        <v>0</v>
      </c>
      <c r="F602" s="320">
        <f t="shared" si="114"/>
        <v>0</v>
      </c>
      <c r="G602" s="320">
        <f t="shared" si="114"/>
        <v>0</v>
      </c>
      <c r="H602" s="320">
        <f t="shared" si="114"/>
        <v>0</v>
      </c>
      <c r="I602" s="320">
        <f t="shared" si="114"/>
        <v>0</v>
      </c>
      <c r="J602" s="320">
        <f t="shared" si="114"/>
        <v>0</v>
      </c>
      <c r="K602" s="320">
        <f t="shared" si="114"/>
        <v>0</v>
      </c>
    </row>
    <row r="603" spans="1:11" ht="24.6">
      <c r="A603" s="332" t="s">
        <v>62</v>
      </c>
      <c r="B603" s="320">
        <f t="shared" ref="B603:K603" si="115">+B301</f>
        <v>0</v>
      </c>
      <c r="C603" s="320">
        <f t="shared" si="115"/>
        <v>0</v>
      </c>
      <c r="D603" s="320">
        <f t="shared" si="115"/>
        <v>0</v>
      </c>
      <c r="E603" s="320">
        <f t="shared" si="115"/>
        <v>0</v>
      </c>
      <c r="F603" s="320">
        <f t="shared" si="115"/>
        <v>0</v>
      </c>
      <c r="G603" s="320">
        <f t="shared" si="115"/>
        <v>0</v>
      </c>
      <c r="H603" s="320">
        <f t="shared" si="115"/>
        <v>0</v>
      </c>
      <c r="I603" s="320">
        <f t="shared" si="115"/>
        <v>0</v>
      </c>
      <c r="J603" s="320">
        <f t="shared" si="115"/>
        <v>0</v>
      </c>
      <c r="K603" s="320">
        <f t="shared" si="115"/>
        <v>0</v>
      </c>
    </row>
    <row r="604" spans="1:11" ht="24.6">
      <c r="A604" s="332" t="s">
        <v>63</v>
      </c>
      <c r="B604" s="320">
        <f t="shared" ref="B604:J604" si="116">+B328</f>
        <v>0</v>
      </c>
      <c r="C604" s="320">
        <f t="shared" si="116"/>
        <v>0</v>
      </c>
      <c r="D604" s="320">
        <f t="shared" si="116"/>
        <v>0</v>
      </c>
      <c r="E604" s="320">
        <f t="shared" si="116"/>
        <v>0</v>
      </c>
      <c r="F604" s="320">
        <f t="shared" si="116"/>
        <v>0</v>
      </c>
      <c r="G604" s="320">
        <f t="shared" si="116"/>
        <v>0</v>
      </c>
      <c r="H604" s="320">
        <f t="shared" si="116"/>
        <v>0</v>
      </c>
      <c r="I604" s="320">
        <f t="shared" si="116"/>
        <v>0</v>
      </c>
      <c r="J604" s="320">
        <f t="shared" si="116"/>
        <v>0</v>
      </c>
      <c r="K604" s="320">
        <v>0</v>
      </c>
    </row>
    <row r="605" spans="1:11" ht="27.6" thickBot="1">
      <c r="A605" s="333" t="s">
        <v>32</v>
      </c>
      <c r="B605" s="347">
        <f t="shared" ref="B605:G605" si="117">SUM(B593:B604)</f>
        <v>0</v>
      </c>
      <c r="C605" s="347">
        <f t="shared" si="117"/>
        <v>0</v>
      </c>
      <c r="D605" s="347">
        <f t="shared" si="117"/>
        <v>0</v>
      </c>
      <c r="E605" s="347">
        <f t="shared" si="117"/>
        <v>0</v>
      </c>
      <c r="F605" s="382">
        <f t="shared" si="117"/>
        <v>0</v>
      </c>
      <c r="G605" s="347">
        <f t="shared" si="117"/>
        <v>0</v>
      </c>
      <c r="H605" s="472" t="e">
        <f>+K605/G605</f>
        <v>#DIV/0!</v>
      </c>
      <c r="I605" s="347">
        <f>SUM(I593:I604)</f>
        <v>0</v>
      </c>
      <c r="J605" s="348">
        <f>SUM(J593:J604)</f>
        <v>0</v>
      </c>
      <c r="K605" s="471">
        <f>SUM(K593:K604)</f>
        <v>0</v>
      </c>
    </row>
    <row r="616" spans="1:11" ht="24.6">
      <c r="A616" s="1265" t="s">
        <v>371</v>
      </c>
      <c r="B616" s="1265"/>
      <c r="C616" s="1265"/>
      <c r="D616" s="1265"/>
      <c r="E616" s="1265"/>
      <c r="F616" s="1265"/>
      <c r="G616" s="1265"/>
      <c r="H616" s="1265"/>
      <c r="I616" s="1265"/>
      <c r="J616" s="293"/>
      <c r="K616" s="293"/>
    </row>
    <row r="617" spans="1:11" ht="24.6">
      <c r="A617" s="1265" t="s">
        <v>219</v>
      </c>
      <c r="B617" s="1265"/>
      <c r="C617" s="1265"/>
      <c r="D617" s="1265"/>
      <c r="E617" s="1265"/>
      <c r="F617" s="1265"/>
      <c r="G617" s="1265"/>
      <c r="H617" s="1265"/>
      <c r="I617" s="1265"/>
      <c r="J617" s="293"/>
      <c r="K617" s="293"/>
    </row>
    <row r="618" spans="1:11" ht="24.6">
      <c r="A618" s="1265" t="s">
        <v>131</v>
      </c>
      <c r="B618" s="1265"/>
      <c r="C618" s="1265"/>
      <c r="D618" s="1265"/>
      <c r="E618" s="1265"/>
      <c r="F618" s="1265"/>
      <c r="G618" s="1265"/>
      <c r="H618" s="1265"/>
      <c r="I618" s="1265"/>
      <c r="J618" s="293"/>
      <c r="K618" s="293"/>
    </row>
    <row r="619" spans="1:11" ht="23.25" customHeight="1">
      <c r="A619" s="1276" t="s">
        <v>219</v>
      </c>
      <c r="B619" s="320"/>
      <c r="C619" s="1279" t="s">
        <v>50</v>
      </c>
      <c r="D619" s="1280"/>
      <c r="E619" s="1280"/>
      <c r="F619" s="1280"/>
      <c r="G619" s="1280"/>
      <c r="H619" s="1281"/>
      <c r="I619" s="320"/>
      <c r="J619" s="274"/>
      <c r="K619" s="274"/>
    </row>
    <row r="620" spans="1:11" ht="23.25" customHeight="1">
      <c r="A620" s="1277"/>
      <c r="B620" s="323" t="s">
        <v>2</v>
      </c>
      <c r="C620" s="324" t="s">
        <v>5</v>
      </c>
      <c r="D620" s="325" t="s">
        <v>6</v>
      </c>
      <c r="E620" s="325" t="s">
        <v>7</v>
      </c>
      <c r="F620" s="325" t="s">
        <v>8</v>
      </c>
      <c r="G620" s="325" t="s">
        <v>9</v>
      </c>
      <c r="H620" s="325" t="s">
        <v>10</v>
      </c>
      <c r="I620" s="328" t="s">
        <v>11</v>
      </c>
      <c r="J620" s="326" t="s">
        <v>202</v>
      </c>
      <c r="K620" s="326" t="s">
        <v>204</v>
      </c>
    </row>
    <row r="621" spans="1:11" ht="23.25" customHeight="1">
      <c r="A621" s="1277"/>
      <c r="B621" s="323" t="s">
        <v>4</v>
      </c>
      <c r="C621" s="323" t="s">
        <v>13</v>
      </c>
      <c r="D621" s="328" t="s">
        <v>51</v>
      </c>
      <c r="E621" s="328" t="s">
        <v>15</v>
      </c>
      <c r="F621" s="328" t="s">
        <v>16</v>
      </c>
      <c r="G621" s="328" t="s">
        <v>17</v>
      </c>
      <c r="H621" s="328" t="s">
        <v>18</v>
      </c>
      <c r="I621" s="328" t="s">
        <v>19</v>
      </c>
      <c r="J621" s="326" t="s">
        <v>203</v>
      </c>
      <c r="K621" s="329"/>
    </row>
    <row r="622" spans="1:11" ht="23.25" customHeight="1">
      <c r="A622" s="1278"/>
      <c r="B622" s="330" t="s">
        <v>12</v>
      </c>
      <c r="C622" s="330" t="s">
        <v>12</v>
      </c>
      <c r="D622" s="224" t="s">
        <v>12</v>
      </c>
      <c r="E622" s="224" t="s">
        <v>12</v>
      </c>
      <c r="F622" s="224" t="s">
        <v>12</v>
      </c>
      <c r="G622" s="224" t="s">
        <v>12</v>
      </c>
      <c r="H622" s="224" t="s">
        <v>20</v>
      </c>
      <c r="I622" s="224" t="s">
        <v>12</v>
      </c>
      <c r="J622" s="372"/>
      <c r="K622" s="329"/>
    </row>
    <row r="623" spans="1:11" ht="24.6">
      <c r="A623" s="332" t="s">
        <v>52</v>
      </c>
      <c r="B623" s="330">
        <f t="shared" ref="B623:K623" si="118">+B17</f>
        <v>50</v>
      </c>
      <c r="C623" s="330">
        <f t="shared" si="118"/>
        <v>0</v>
      </c>
      <c r="D623" s="330">
        <f t="shared" si="118"/>
        <v>0</v>
      </c>
      <c r="E623" s="330">
        <f t="shared" si="118"/>
        <v>0</v>
      </c>
      <c r="F623" s="330">
        <f t="shared" si="118"/>
        <v>0</v>
      </c>
      <c r="G623" s="330">
        <f t="shared" si="118"/>
        <v>0</v>
      </c>
      <c r="H623" s="330">
        <f t="shared" si="118"/>
        <v>172</v>
      </c>
      <c r="I623" s="330">
        <f t="shared" si="118"/>
        <v>50</v>
      </c>
      <c r="J623" s="330">
        <f t="shared" si="118"/>
        <v>4</v>
      </c>
      <c r="K623" s="230">
        <f t="shared" si="118"/>
        <v>0</v>
      </c>
    </row>
    <row r="624" spans="1:11" ht="24.6">
      <c r="A624" s="332" t="s">
        <v>53</v>
      </c>
      <c r="B624" s="330">
        <f t="shared" ref="B624:K624" si="119">+B45</f>
        <v>0</v>
      </c>
      <c r="C624" s="330">
        <f t="shared" si="119"/>
        <v>0</v>
      </c>
      <c r="D624" s="330">
        <f t="shared" si="119"/>
        <v>0</v>
      </c>
      <c r="E624" s="330">
        <f t="shared" si="119"/>
        <v>0</v>
      </c>
      <c r="F624" s="330">
        <f t="shared" si="119"/>
        <v>0</v>
      </c>
      <c r="G624" s="330">
        <f t="shared" si="119"/>
        <v>0</v>
      </c>
      <c r="H624" s="330">
        <f t="shared" si="119"/>
        <v>0</v>
      </c>
      <c r="I624" s="330">
        <f t="shared" si="119"/>
        <v>0</v>
      </c>
      <c r="J624" s="330">
        <f t="shared" si="119"/>
        <v>0</v>
      </c>
      <c r="K624" s="230">
        <f t="shared" si="119"/>
        <v>0</v>
      </c>
    </row>
    <row r="625" spans="1:11" ht="24.6">
      <c r="A625" s="332" t="s">
        <v>54</v>
      </c>
      <c r="B625" s="330">
        <f t="shared" ref="B625:J625" si="120">+B70</f>
        <v>20</v>
      </c>
      <c r="C625" s="330">
        <f t="shared" si="120"/>
        <v>0</v>
      </c>
      <c r="D625" s="330">
        <f t="shared" si="120"/>
        <v>0</v>
      </c>
      <c r="E625" s="330">
        <f t="shared" si="120"/>
        <v>0</v>
      </c>
      <c r="F625" s="330">
        <f t="shared" si="120"/>
        <v>0</v>
      </c>
      <c r="G625" s="330">
        <f t="shared" si="120"/>
        <v>0</v>
      </c>
      <c r="H625" s="330" t="str">
        <f t="shared" si="120"/>
        <v>.</v>
      </c>
      <c r="I625" s="330">
        <f t="shared" si="120"/>
        <v>20</v>
      </c>
      <c r="J625" s="330">
        <f t="shared" si="120"/>
        <v>3</v>
      </c>
      <c r="K625" s="230">
        <v>0</v>
      </c>
    </row>
    <row r="626" spans="1:11" ht="24.6">
      <c r="A626" s="332" t="s">
        <v>55</v>
      </c>
      <c r="B626" s="330">
        <f t="shared" ref="B626:K626" si="121">+B95</f>
        <v>0</v>
      </c>
      <c r="C626" s="330">
        <f t="shared" si="121"/>
        <v>0</v>
      </c>
      <c r="D626" s="330">
        <f t="shared" si="121"/>
        <v>0</v>
      </c>
      <c r="E626" s="330">
        <f t="shared" si="121"/>
        <v>0</v>
      </c>
      <c r="F626" s="330">
        <f t="shared" si="121"/>
        <v>0</v>
      </c>
      <c r="G626" s="330">
        <f t="shared" si="121"/>
        <v>0</v>
      </c>
      <c r="H626" s="330">
        <f t="shared" si="121"/>
        <v>0</v>
      </c>
      <c r="I626" s="330">
        <f t="shared" si="121"/>
        <v>0</v>
      </c>
      <c r="J626" s="330">
        <f t="shared" si="121"/>
        <v>0</v>
      </c>
      <c r="K626" s="224">
        <f t="shared" si="121"/>
        <v>0</v>
      </c>
    </row>
    <row r="627" spans="1:11" ht="24.6">
      <c r="A627" s="332" t="s">
        <v>56</v>
      </c>
      <c r="B627" s="330">
        <f>B125</f>
        <v>50</v>
      </c>
      <c r="C627" s="330">
        <f t="shared" ref="C627:K627" si="122">C125</f>
        <v>0</v>
      </c>
      <c r="D627" s="330">
        <f t="shared" si="122"/>
        <v>0</v>
      </c>
      <c r="E627" s="330">
        <f t="shared" si="122"/>
        <v>0</v>
      </c>
      <c r="F627" s="330">
        <f t="shared" si="122"/>
        <v>0</v>
      </c>
      <c r="G627" s="330">
        <f t="shared" si="122"/>
        <v>0</v>
      </c>
      <c r="H627" s="330">
        <f t="shared" si="122"/>
        <v>0</v>
      </c>
      <c r="I627" s="330">
        <f t="shared" si="122"/>
        <v>50</v>
      </c>
      <c r="J627" s="330">
        <f t="shared" si="122"/>
        <v>6</v>
      </c>
      <c r="K627" s="330">
        <f t="shared" si="122"/>
        <v>0</v>
      </c>
    </row>
    <row r="628" spans="1:11" ht="24.6">
      <c r="A628" s="332" t="s">
        <v>57</v>
      </c>
      <c r="B628" s="330">
        <f t="shared" ref="B628:K628" si="123">+B153</f>
        <v>0</v>
      </c>
      <c r="C628" s="330">
        <f t="shared" si="123"/>
        <v>0</v>
      </c>
      <c r="D628" s="330">
        <f t="shared" si="123"/>
        <v>0</v>
      </c>
      <c r="E628" s="330">
        <f t="shared" si="123"/>
        <v>0</v>
      </c>
      <c r="F628" s="330">
        <f t="shared" si="123"/>
        <v>0</v>
      </c>
      <c r="G628" s="330">
        <f t="shared" si="123"/>
        <v>0</v>
      </c>
      <c r="H628" s="330">
        <f t="shared" si="123"/>
        <v>0</v>
      </c>
      <c r="I628" s="330">
        <f t="shared" si="123"/>
        <v>0</v>
      </c>
      <c r="J628" s="330">
        <f t="shared" si="123"/>
        <v>0</v>
      </c>
      <c r="K628" s="224">
        <f t="shared" si="123"/>
        <v>0</v>
      </c>
    </row>
    <row r="629" spans="1:11" ht="24.6">
      <c r="A629" s="332" t="s">
        <v>58</v>
      </c>
      <c r="B629" s="330">
        <f t="shared" ref="B629:J629" si="124">+B181</f>
        <v>0</v>
      </c>
      <c r="C629" s="330">
        <f t="shared" si="124"/>
        <v>0</v>
      </c>
      <c r="D629" s="330">
        <f t="shared" si="124"/>
        <v>0</v>
      </c>
      <c r="E629" s="330">
        <f t="shared" si="124"/>
        <v>0</v>
      </c>
      <c r="F629" s="330">
        <f t="shared" si="124"/>
        <v>0</v>
      </c>
      <c r="G629" s="330">
        <f t="shared" si="124"/>
        <v>0</v>
      </c>
      <c r="H629" s="330">
        <f t="shared" si="124"/>
        <v>0</v>
      </c>
      <c r="I629" s="330">
        <f t="shared" si="124"/>
        <v>0</v>
      </c>
      <c r="J629" s="330">
        <f t="shared" si="124"/>
        <v>0</v>
      </c>
      <c r="K629" s="224">
        <f>+H629*G629</f>
        <v>0</v>
      </c>
    </row>
    <row r="630" spans="1:11" ht="24.6">
      <c r="A630" s="332" t="s">
        <v>59</v>
      </c>
      <c r="B630" s="227">
        <f t="shared" ref="B630:I630" si="125">+B210</f>
        <v>0</v>
      </c>
      <c r="C630" s="227">
        <f t="shared" si="125"/>
        <v>0</v>
      </c>
      <c r="D630" s="227">
        <f t="shared" si="125"/>
        <v>0</v>
      </c>
      <c r="E630" s="227">
        <f t="shared" si="125"/>
        <v>0</v>
      </c>
      <c r="F630" s="227">
        <f t="shared" si="125"/>
        <v>0</v>
      </c>
      <c r="G630" s="227">
        <f t="shared" si="125"/>
        <v>0</v>
      </c>
      <c r="H630" s="227">
        <f t="shared" si="125"/>
        <v>172</v>
      </c>
      <c r="I630" s="227">
        <f t="shared" si="125"/>
        <v>0</v>
      </c>
      <c r="J630" s="227">
        <v>0</v>
      </c>
      <c r="K630" s="227">
        <f>+K210</f>
        <v>0</v>
      </c>
    </row>
    <row r="631" spans="1:11" ht="24.6">
      <c r="A631" s="332" t="s">
        <v>60</v>
      </c>
      <c r="B631" s="320">
        <f t="shared" ref="B631:I631" si="126">+B237</f>
        <v>0</v>
      </c>
      <c r="C631" s="320">
        <f t="shared" si="126"/>
        <v>0</v>
      </c>
      <c r="D631" s="320">
        <f t="shared" si="126"/>
        <v>0</v>
      </c>
      <c r="E631" s="320">
        <f t="shared" si="126"/>
        <v>0</v>
      </c>
      <c r="F631" s="320">
        <f t="shared" si="126"/>
        <v>0</v>
      </c>
      <c r="G631" s="320">
        <f t="shared" si="126"/>
        <v>0</v>
      </c>
      <c r="H631" s="320">
        <f t="shared" si="126"/>
        <v>0</v>
      </c>
      <c r="I631" s="320">
        <f t="shared" si="126"/>
        <v>0</v>
      </c>
      <c r="J631" s="320">
        <v>0</v>
      </c>
      <c r="K631" s="320">
        <f>+K237</f>
        <v>0</v>
      </c>
    </row>
    <row r="632" spans="1:11" ht="24.6">
      <c r="A632" s="332" t="s">
        <v>61</v>
      </c>
      <c r="B632" s="320">
        <f t="shared" ref="B632:I632" si="127">+B264</f>
        <v>0</v>
      </c>
      <c r="C632" s="320">
        <f t="shared" si="127"/>
        <v>0</v>
      </c>
      <c r="D632" s="320">
        <f t="shared" si="127"/>
        <v>0</v>
      </c>
      <c r="E632" s="320">
        <f t="shared" si="127"/>
        <v>0</v>
      </c>
      <c r="F632" s="320">
        <f t="shared" si="127"/>
        <v>0</v>
      </c>
      <c r="G632" s="320">
        <f t="shared" si="127"/>
        <v>0</v>
      </c>
      <c r="H632" s="320">
        <f t="shared" si="127"/>
        <v>0</v>
      </c>
      <c r="I632" s="320">
        <f t="shared" si="127"/>
        <v>0</v>
      </c>
      <c r="J632" s="320">
        <v>0</v>
      </c>
      <c r="K632" s="320">
        <f>+K264</f>
        <v>0</v>
      </c>
    </row>
    <row r="633" spans="1:11" ht="24.6">
      <c r="A633" s="332" t="s">
        <v>62</v>
      </c>
      <c r="B633" s="320">
        <f t="shared" ref="B633:J633" si="128">+B294</f>
        <v>0</v>
      </c>
      <c r="C633" s="320">
        <f t="shared" si="128"/>
        <v>0</v>
      </c>
      <c r="D633" s="320">
        <f t="shared" si="128"/>
        <v>0</v>
      </c>
      <c r="E633" s="320">
        <f t="shared" si="128"/>
        <v>0</v>
      </c>
      <c r="F633" s="320">
        <f t="shared" si="128"/>
        <v>0</v>
      </c>
      <c r="G633" s="320">
        <f t="shared" si="128"/>
        <v>0</v>
      </c>
      <c r="H633" s="320">
        <f t="shared" si="128"/>
        <v>0</v>
      </c>
      <c r="I633" s="320">
        <f t="shared" si="128"/>
        <v>0</v>
      </c>
      <c r="J633" s="320">
        <f t="shared" si="128"/>
        <v>0</v>
      </c>
      <c r="K633" s="320">
        <f>+H633*G633</f>
        <v>0</v>
      </c>
    </row>
    <row r="634" spans="1:11" ht="24.6">
      <c r="A634" s="332" t="s">
        <v>63</v>
      </c>
      <c r="B634" s="320">
        <f>B321</f>
        <v>40</v>
      </c>
      <c r="C634" s="320">
        <f t="shared" ref="C634:K634" si="129">C321</f>
        <v>0</v>
      </c>
      <c r="D634" s="320">
        <f t="shared" si="129"/>
        <v>0</v>
      </c>
      <c r="E634" s="320">
        <f t="shared" si="129"/>
        <v>0</v>
      </c>
      <c r="F634" s="320">
        <f t="shared" si="129"/>
        <v>0</v>
      </c>
      <c r="G634" s="320">
        <f t="shared" si="129"/>
        <v>0</v>
      </c>
      <c r="H634" s="320">
        <f t="shared" si="129"/>
        <v>0</v>
      </c>
      <c r="I634" s="320">
        <f t="shared" si="129"/>
        <v>40</v>
      </c>
      <c r="J634" s="320">
        <f t="shared" si="129"/>
        <v>5</v>
      </c>
      <c r="K634" s="320">
        <f t="shared" si="129"/>
        <v>0</v>
      </c>
    </row>
    <row r="635" spans="1:11" ht="27.6" thickBot="1">
      <c r="A635" s="333" t="s">
        <v>32</v>
      </c>
      <c r="B635" s="347">
        <f t="shared" ref="B635:G635" si="130">SUM(B623:B634)</f>
        <v>160</v>
      </c>
      <c r="C635" s="347">
        <f t="shared" si="130"/>
        <v>0</v>
      </c>
      <c r="D635" s="347">
        <f t="shared" si="130"/>
        <v>0</v>
      </c>
      <c r="E635" s="347">
        <f t="shared" si="130"/>
        <v>0</v>
      </c>
      <c r="F635" s="382">
        <f t="shared" si="130"/>
        <v>0</v>
      </c>
      <c r="G635" s="347">
        <f t="shared" si="130"/>
        <v>0</v>
      </c>
      <c r="H635" s="472" t="e">
        <f>+K635/G635</f>
        <v>#DIV/0!</v>
      </c>
      <c r="I635" s="347">
        <f>SUM(I623:I634)</f>
        <v>160</v>
      </c>
      <c r="J635" s="348">
        <f>SUM(J623:J634)</f>
        <v>18</v>
      </c>
      <c r="K635" s="471">
        <f>SUM(K623:K634)</f>
        <v>0</v>
      </c>
    </row>
    <row r="644" spans="1:11" ht="24.6">
      <c r="A644" s="1265" t="s">
        <v>371</v>
      </c>
      <c r="B644" s="1265"/>
      <c r="C644" s="1265"/>
      <c r="D644" s="1265"/>
      <c r="E644" s="1265"/>
      <c r="F644" s="1265"/>
      <c r="G644" s="1265"/>
      <c r="H644" s="1265"/>
      <c r="I644" s="1265"/>
      <c r="J644" s="293"/>
      <c r="K644" s="293"/>
    </row>
    <row r="645" spans="1:11" ht="24.6">
      <c r="A645" s="1265" t="s">
        <v>239</v>
      </c>
      <c r="B645" s="1265"/>
      <c r="C645" s="1265"/>
      <c r="D645" s="1265"/>
      <c r="E645" s="1265"/>
      <c r="F645" s="1265"/>
      <c r="G645" s="1265"/>
      <c r="H645" s="1265"/>
      <c r="I645" s="1265"/>
      <c r="J645" s="293"/>
      <c r="K645" s="293"/>
    </row>
    <row r="646" spans="1:11" ht="24.6">
      <c r="A646" s="1265" t="s">
        <v>131</v>
      </c>
      <c r="B646" s="1265"/>
      <c r="C646" s="1265"/>
      <c r="D646" s="1265"/>
      <c r="E646" s="1265"/>
      <c r="F646" s="1265"/>
      <c r="G646" s="1265"/>
      <c r="H646" s="1265"/>
      <c r="I646" s="1265"/>
      <c r="J646" s="293"/>
      <c r="K646" s="293"/>
    </row>
    <row r="647" spans="1:11" ht="23.25" customHeight="1">
      <c r="A647" s="1392" t="s">
        <v>269</v>
      </c>
      <c r="B647" s="320"/>
      <c r="C647" s="1279" t="s">
        <v>50</v>
      </c>
      <c r="D647" s="1280"/>
      <c r="E647" s="1280"/>
      <c r="F647" s="1280"/>
      <c r="G647" s="1280"/>
      <c r="H647" s="1281"/>
      <c r="I647" s="320"/>
      <c r="J647" s="274"/>
      <c r="K647" s="274"/>
    </row>
    <row r="648" spans="1:11" ht="23.25" customHeight="1">
      <c r="A648" s="1393"/>
      <c r="B648" s="323" t="s">
        <v>2</v>
      </c>
      <c r="C648" s="324" t="s">
        <v>5</v>
      </c>
      <c r="D648" s="325" t="s">
        <v>6</v>
      </c>
      <c r="E648" s="325" t="s">
        <v>7</v>
      </c>
      <c r="F648" s="325" t="s">
        <v>8</v>
      </c>
      <c r="G648" s="325" t="s">
        <v>9</v>
      </c>
      <c r="H648" s="325" t="s">
        <v>10</v>
      </c>
      <c r="I648" s="328" t="s">
        <v>11</v>
      </c>
      <c r="J648" s="326" t="s">
        <v>202</v>
      </c>
      <c r="K648" s="326" t="s">
        <v>204</v>
      </c>
    </row>
    <row r="649" spans="1:11" ht="23.25" customHeight="1">
      <c r="A649" s="1393"/>
      <c r="B649" s="323" t="s">
        <v>4</v>
      </c>
      <c r="C649" s="323" t="s">
        <v>13</v>
      </c>
      <c r="D649" s="328" t="s">
        <v>51</v>
      </c>
      <c r="E649" s="328" t="s">
        <v>15</v>
      </c>
      <c r="F649" s="328" t="s">
        <v>16</v>
      </c>
      <c r="G649" s="328" t="s">
        <v>17</v>
      </c>
      <c r="H649" s="328" t="s">
        <v>18</v>
      </c>
      <c r="I649" s="328" t="s">
        <v>19</v>
      </c>
      <c r="J649" s="326" t="s">
        <v>203</v>
      </c>
      <c r="K649" s="329"/>
    </row>
    <row r="650" spans="1:11" ht="23.25" customHeight="1">
      <c r="A650" s="1394"/>
      <c r="B650" s="330" t="s">
        <v>12</v>
      </c>
      <c r="C650" s="330" t="s">
        <v>12</v>
      </c>
      <c r="D650" s="224" t="s">
        <v>12</v>
      </c>
      <c r="E650" s="224" t="s">
        <v>12</v>
      </c>
      <c r="F650" s="224" t="s">
        <v>12</v>
      </c>
      <c r="G650" s="224" t="s">
        <v>12</v>
      </c>
      <c r="H650" s="224" t="s">
        <v>20</v>
      </c>
      <c r="I650" s="224" t="s">
        <v>12</v>
      </c>
      <c r="J650" s="372"/>
      <c r="K650" s="329"/>
    </row>
    <row r="651" spans="1:11" ht="24.6">
      <c r="A651" s="332" t="s">
        <v>52</v>
      </c>
      <c r="B651" s="330">
        <f t="shared" ref="B651:J651" si="131">+B24</f>
        <v>0</v>
      </c>
      <c r="C651" s="330">
        <f t="shared" si="131"/>
        <v>0</v>
      </c>
      <c r="D651" s="330">
        <f t="shared" si="131"/>
        <v>0</v>
      </c>
      <c r="E651" s="330">
        <f t="shared" si="131"/>
        <v>0</v>
      </c>
      <c r="F651" s="330">
        <f t="shared" si="131"/>
        <v>0</v>
      </c>
      <c r="G651" s="330">
        <f t="shared" si="131"/>
        <v>0</v>
      </c>
      <c r="H651" s="330">
        <f t="shared" si="131"/>
        <v>0</v>
      </c>
      <c r="I651" s="330">
        <f t="shared" si="131"/>
        <v>0</v>
      </c>
      <c r="J651" s="330">
        <f t="shared" si="131"/>
        <v>10</v>
      </c>
      <c r="K651" s="230">
        <f>+G651*H651</f>
        <v>0</v>
      </c>
    </row>
    <row r="652" spans="1:11" ht="24.6">
      <c r="A652" s="332" t="s">
        <v>53</v>
      </c>
      <c r="B652" s="330"/>
      <c r="C652" s="330"/>
      <c r="D652" s="330"/>
      <c r="E652" s="330"/>
      <c r="F652" s="330"/>
      <c r="G652" s="330"/>
      <c r="H652" s="330"/>
      <c r="I652" s="330"/>
      <c r="J652" s="330"/>
      <c r="K652" s="230"/>
    </row>
    <row r="653" spans="1:11" ht="24.6">
      <c r="A653" s="332" t="s">
        <v>54</v>
      </c>
      <c r="B653" s="330"/>
      <c r="C653" s="330"/>
      <c r="D653" s="330"/>
      <c r="E653" s="330"/>
      <c r="F653" s="330"/>
      <c r="G653" s="330"/>
      <c r="H653" s="330"/>
      <c r="I653" s="330"/>
      <c r="J653" s="330"/>
      <c r="K653" s="230"/>
    </row>
    <row r="654" spans="1:11" ht="24.6">
      <c r="A654" s="332" t="s">
        <v>55</v>
      </c>
      <c r="B654" s="330"/>
      <c r="C654" s="330"/>
      <c r="D654" s="330"/>
      <c r="E654" s="330"/>
      <c r="F654" s="330"/>
      <c r="G654" s="330"/>
      <c r="H654" s="330"/>
      <c r="I654" s="330"/>
      <c r="J654" s="383"/>
      <c r="K654" s="230"/>
    </row>
    <row r="655" spans="1:11" ht="24.6">
      <c r="A655" s="332" t="s">
        <v>56</v>
      </c>
      <c r="B655" s="330">
        <f t="shared" ref="B655:K655" si="132">+B129</f>
        <v>0</v>
      </c>
      <c r="C655" s="330">
        <f t="shared" si="132"/>
        <v>0</v>
      </c>
      <c r="D655" s="330">
        <f t="shared" si="132"/>
        <v>0</v>
      </c>
      <c r="E655" s="330">
        <f t="shared" si="132"/>
        <v>0</v>
      </c>
      <c r="F655" s="330">
        <f t="shared" si="132"/>
        <v>0</v>
      </c>
      <c r="G655" s="330">
        <f t="shared" si="132"/>
        <v>0</v>
      </c>
      <c r="H655" s="330">
        <f t="shared" si="132"/>
        <v>225</v>
      </c>
      <c r="I655" s="330">
        <f t="shared" si="132"/>
        <v>0</v>
      </c>
      <c r="J655" s="330">
        <f t="shared" si="132"/>
        <v>0</v>
      </c>
      <c r="K655" s="230">
        <f t="shared" si="132"/>
        <v>0</v>
      </c>
    </row>
    <row r="656" spans="1:11" ht="24.6">
      <c r="A656" s="332" t="s">
        <v>57</v>
      </c>
      <c r="B656" s="330">
        <f t="shared" ref="B656:J656" si="133">+B160</f>
        <v>0</v>
      </c>
      <c r="C656" s="330">
        <f t="shared" si="133"/>
        <v>0</v>
      </c>
      <c r="D656" s="330">
        <f t="shared" si="133"/>
        <v>0</v>
      </c>
      <c r="E656" s="330">
        <f t="shared" si="133"/>
        <v>0</v>
      </c>
      <c r="F656" s="330">
        <f t="shared" si="133"/>
        <v>0</v>
      </c>
      <c r="G656" s="330">
        <f t="shared" si="133"/>
        <v>0</v>
      </c>
      <c r="H656" s="330">
        <f t="shared" si="133"/>
        <v>0</v>
      </c>
      <c r="I656" s="330">
        <f t="shared" si="133"/>
        <v>0</v>
      </c>
      <c r="J656" s="330">
        <f t="shared" si="133"/>
        <v>0</v>
      </c>
      <c r="K656" s="230">
        <f>+G656*H656</f>
        <v>0</v>
      </c>
    </row>
    <row r="657" spans="1:11" ht="24.6">
      <c r="A657" s="332" t="s">
        <v>58</v>
      </c>
      <c r="B657" s="330">
        <v>0</v>
      </c>
      <c r="C657" s="330">
        <v>0</v>
      </c>
      <c r="D657" s="330">
        <v>0</v>
      </c>
      <c r="E657" s="330">
        <v>0</v>
      </c>
      <c r="F657" s="330">
        <v>0</v>
      </c>
      <c r="G657" s="330">
        <v>0</v>
      </c>
      <c r="H657" s="330">
        <v>0</v>
      </c>
      <c r="I657" s="330">
        <v>0</v>
      </c>
      <c r="J657" s="383"/>
      <c r="K657" s="230">
        <v>0</v>
      </c>
    </row>
    <row r="658" spans="1:11" ht="24.6">
      <c r="A658" s="332" t="s">
        <v>59</v>
      </c>
      <c r="B658" s="227">
        <f t="shared" ref="B658:K658" si="134">+B214</f>
        <v>100</v>
      </c>
      <c r="C658" s="227">
        <f t="shared" si="134"/>
        <v>0</v>
      </c>
      <c r="D658" s="227">
        <f t="shared" si="134"/>
        <v>0</v>
      </c>
      <c r="E658" s="227">
        <f t="shared" si="134"/>
        <v>0</v>
      </c>
      <c r="F658" s="227">
        <f t="shared" si="134"/>
        <v>0</v>
      </c>
      <c r="G658" s="227">
        <f t="shared" si="134"/>
        <v>0</v>
      </c>
      <c r="H658" s="227">
        <f t="shared" si="134"/>
        <v>224</v>
      </c>
      <c r="I658" s="227">
        <f t="shared" si="134"/>
        <v>100</v>
      </c>
      <c r="J658" s="227">
        <f t="shared" si="134"/>
        <v>10</v>
      </c>
      <c r="K658" s="227">
        <f t="shared" si="134"/>
        <v>0</v>
      </c>
    </row>
    <row r="659" spans="1:11" ht="24.6">
      <c r="A659" s="332" t="s">
        <v>60</v>
      </c>
      <c r="B659" s="320">
        <f t="shared" ref="B659:K659" si="135">+B241</f>
        <v>0</v>
      </c>
      <c r="C659" s="320">
        <f t="shared" si="135"/>
        <v>0</v>
      </c>
      <c r="D659" s="320">
        <f t="shared" si="135"/>
        <v>0</v>
      </c>
      <c r="E659" s="320">
        <f t="shared" si="135"/>
        <v>0</v>
      </c>
      <c r="F659" s="320">
        <f t="shared" si="135"/>
        <v>0</v>
      </c>
      <c r="G659" s="320">
        <f t="shared" si="135"/>
        <v>0</v>
      </c>
      <c r="H659" s="320">
        <f t="shared" si="135"/>
        <v>0</v>
      </c>
      <c r="I659" s="320">
        <f t="shared" si="135"/>
        <v>0</v>
      </c>
      <c r="J659" s="320">
        <f t="shared" si="135"/>
        <v>0</v>
      </c>
      <c r="K659" s="320">
        <f t="shared" si="135"/>
        <v>0</v>
      </c>
    </row>
    <row r="660" spans="1:11" ht="24.6">
      <c r="A660" s="332" t="s">
        <v>61</v>
      </c>
      <c r="B660" s="320">
        <f t="shared" ref="B660:K660" si="136">+B268</f>
        <v>0</v>
      </c>
      <c r="C660" s="320">
        <f t="shared" si="136"/>
        <v>0</v>
      </c>
      <c r="D660" s="320">
        <f t="shared" si="136"/>
        <v>0</v>
      </c>
      <c r="E660" s="320">
        <f t="shared" si="136"/>
        <v>0</v>
      </c>
      <c r="F660" s="320">
        <f t="shared" si="136"/>
        <v>0</v>
      </c>
      <c r="G660" s="320">
        <f t="shared" si="136"/>
        <v>0</v>
      </c>
      <c r="H660" s="320">
        <f t="shared" si="136"/>
        <v>0</v>
      </c>
      <c r="I660" s="320">
        <f t="shared" si="136"/>
        <v>0</v>
      </c>
      <c r="J660" s="320">
        <f t="shared" si="136"/>
        <v>0</v>
      </c>
      <c r="K660" s="320">
        <f t="shared" si="136"/>
        <v>0</v>
      </c>
    </row>
    <row r="661" spans="1:11" ht="24.6">
      <c r="A661" s="332" t="s">
        <v>62</v>
      </c>
      <c r="B661" s="320">
        <v>0</v>
      </c>
      <c r="C661" s="320">
        <v>0</v>
      </c>
      <c r="D661" s="320">
        <v>0</v>
      </c>
      <c r="E661" s="320">
        <v>0</v>
      </c>
      <c r="F661" s="320">
        <v>0</v>
      </c>
      <c r="G661" s="320">
        <v>0</v>
      </c>
      <c r="H661" s="320">
        <v>0</v>
      </c>
      <c r="I661" s="320">
        <v>0</v>
      </c>
      <c r="J661" s="383"/>
      <c r="K661" s="227">
        <v>0</v>
      </c>
    </row>
    <row r="662" spans="1:11" ht="24.6">
      <c r="A662" s="332" t="s">
        <v>63</v>
      </c>
      <c r="B662" s="320"/>
      <c r="C662" s="320"/>
      <c r="D662" s="320"/>
      <c r="E662" s="320"/>
      <c r="F662" s="320"/>
      <c r="G662" s="320"/>
      <c r="H662" s="320"/>
      <c r="I662" s="320">
        <v>0</v>
      </c>
      <c r="J662" s="383"/>
      <c r="K662" s="320"/>
    </row>
    <row r="663" spans="1:11" ht="27.6" thickBot="1">
      <c r="A663" s="333" t="s">
        <v>32</v>
      </c>
      <c r="B663" s="347">
        <f t="shared" ref="B663:G663" si="137">SUM(B651:B662)</f>
        <v>100</v>
      </c>
      <c r="C663" s="347">
        <f t="shared" si="137"/>
        <v>0</v>
      </c>
      <c r="D663" s="347">
        <f t="shared" si="137"/>
        <v>0</v>
      </c>
      <c r="E663" s="347">
        <f t="shared" si="137"/>
        <v>0</v>
      </c>
      <c r="F663" s="382">
        <f t="shared" si="137"/>
        <v>0</v>
      </c>
      <c r="G663" s="347">
        <f t="shared" si="137"/>
        <v>0</v>
      </c>
      <c r="H663" s="472" t="e">
        <f>+K663/G663</f>
        <v>#DIV/0!</v>
      </c>
      <c r="I663" s="347">
        <f>SUM(I651:I662)</f>
        <v>100</v>
      </c>
      <c r="J663" s="348">
        <f>SUM(J651:J662)</f>
        <v>20</v>
      </c>
      <c r="K663" s="471">
        <f>SUM(K651:K662)</f>
        <v>0</v>
      </c>
    </row>
    <row r="672" spans="1:11" ht="24.6">
      <c r="A672" s="1265" t="s">
        <v>371</v>
      </c>
      <c r="B672" s="1265"/>
      <c r="C672" s="1265"/>
      <c r="D672" s="1265"/>
      <c r="E672" s="1265"/>
      <c r="F672" s="1265"/>
      <c r="G672" s="1265"/>
      <c r="H672" s="1265"/>
      <c r="I672" s="1265"/>
      <c r="J672" s="293"/>
      <c r="K672" s="293"/>
    </row>
    <row r="673" spans="1:11" ht="24.6">
      <c r="A673" s="1265" t="s">
        <v>218</v>
      </c>
      <c r="B673" s="1265"/>
      <c r="C673" s="1265"/>
      <c r="D673" s="1265"/>
      <c r="E673" s="1265"/>
      <c r="F673" s="1265"/>
      <c r="G673" s="1265"/>
      <c r="H673" s="1265"/>
      <c r="I673" s="1265"/>
      <c r="J673" s="293"/>
      <c r="K673" s="293"/>
    </row>
    <row r="674" spans="1:11" ht="24.6">
      <c r="A674" s="1265" t="s">
        <v>131</v>
      </c>
      <c r="B674" s="1265"/>
      <c r="C674" s="1265"/>
      <c r="D674" s="1265"/>
      <c r="E674" s="1265"/>
      <c r="F674" s="1265"/>
      <c r="G674" s="1265"/>
      <c r="H674" s="1265"/>
      <c r="I674" s="1265"/>
      <c r="J674" s="293"/>
      <c r="K674" s="293"/>
    </row>
    <row r="675" spans="1:11" ht="23.25" customHeight="1">
      <c r="A675" s="1392" t="s">
        <v>258</v>
      </c>
      <c r="B675" s="320"/>
      <c r="C675" s="1279" t="s">
        <v>50</v>
      </c>
      <c r="D675" s="1280"/>
      <c r="E675" s="1280"/>
      <c r="F675" s="1280"/>
      <c r="G675" s="1280"/>
      <c r="H675" s="1281"/>
      <c r="I675" s="320"/>
      <c r="J675" s="274"/>
      <c r="K675" s="274"/>
    </row>
    <row r="676" spans="1:11" ht="23.25" customHeight="1">
      <c r="A676" s="1393"/>
      <c r="B676" s="323" t="s">
        <v>2</v>
      </c>
      <c r="C676" s="324" t="s">
        <v>5</v>
      </c>
      <c r="D676" s="325" t="s">
        <v>6</v>
      </c>
      <c r="E676" s="325" t="s">
        <v>7</v>
      </c>
      <c r="F676" s="325" t="s">
        <v>8</v>
      </c>
      <c r="G676" s="325" t="s">
        <v>9</v>
      </c>
      <c r="H676" s="325" t="s">
        <v>10</v>
      </c>
      <c r="I676" s="328" t="s">
        <v>11</v>
      </c>
      <c r="J676" s="326" t="s">
        <v>202</v>
      </c>
      <c r="K676" s="326" t="s">
        <v>204</v>
      </c>
    </row>
    <row r="677" spans="1:11" ht="23.25" customHeight="1">
      <c r="A677" s="1393"/>
      <c r="B677" s="323" t="s">
        <v>4</v>
      </c>
      <c r="C677" s="323" t="s">
        <v>13</v>
      </c>
      <c r="D677" s="328" t="s">
        <v>51</v>
      </c>
      <c r="E677" s="328" t="s">
        <v>15</v>
      </c>
      <c r="F677" s="328" t="s">
        <v>16</v>
      </c>
      <c r="G677" s="328" t="s">
        <v>17</v>
      </c>
      <c r="H677" s="328" t="s">
        <v>18</v>
      </c>
      <c r="I677" s="328" t="s">
        <v>19</v>
      </c>
      <c r="J677" s="326" t="s">
        <v>203</v>
      </c>
      <c r="K677" s="329"/>
    </row>
    <row r="678" spans="1:11" ht="23.25" customHeight="1">
      <c r="A678" s="1394"/>
      <c r="B678" s="330" t="s">
        <v>12</v>
      </c>
      <c r="C678" s="330" t="s">
        <v>12</v>
      </c>
      <c r="D678" s="224" t="s">
        <v>12</v>
      </c>
      <c r="E678" s="224" t="s">
        <v>12</v>
      </c>
      <c r="F678" s="224" t="s">
        <v>12</v>
      </c>
      <c r="G678" s="224" t="s">
        <v>12</v>
      </c>
      <c r="H678" s="224" t="s">
        <v>20</v>
      </c>
      <c r="I678" s="224" t="s">
        <v>12</v>
      </c>
      <c r="J678" s="372"/>
      <c r="K678" s="331"/>
    </row>
    <row r="679" spans="1:11" ht="24.6">
      <c r="A679" s="332" t="s">
        <v>52</v>
      </c>
      <c r="B679" s="330">
        <f t="shared" ref="B679:J679" si="138">+B21</f>
        <v>80</v>
      </c>
      <c r="C679" s="330">
        <f t="shared" si="138"/>
        <v>0</v>
      </c>
      <c r="D679" s="330">
        <f t="shared" si="138"/>
        <v>0</v>
      </c>
      <c r="E679" s="330">
        <f t="shared" si="138"/>
        <v>0</v>
      </c>
      <c r="F679" s="330">
        <f t="shared" si="138"/>
        <v>0</v>
      </c>
      <c r="G679" s="330">
        <f t="shared" si="138"/>
        <v>0</v>
      </c>
      <c r="H679" s="330">
        <f t="shared" si="138"/>
        <v>0</v>
      </c>
      <c r="I679" s="330">
        <f t="shared" si="138"/>
        <v>80</v>
      </c>
      <c r="J679" s="330">
        <f t="shared" si="138"/>
        <v>10</v>
      </c>
      <c r="K679" s="230">
        <f>+H679*G679</f>
        <v>0</v>
      </c>
    </row>
    <row r="680" spans="1:11" ht="24.6">
      <c r="A680" s="332" t="s">
        <v>53</v>
      </c>
      <c r="B680" s="330">
        <f t="shared" ref="B680:J680" si="139">+B49</f>
        <v>0</v>
      </c>
      <c r="C680" s="330">
        <f t="shared" si="139"/>
        <v>0</v>
      </c>
      <c r="D680" s="330">
        <f t="shared" si="139"/>
        <v>0</v>
      </c>
      <c r="E680" s="330">
        <f t="shared" si="139"/>
        <v>0</v>
      </c>
      <c r="F680" s="330">
        <f t="shared" si="139"/>
        <v>0</v>
      </c>
      <c r="G680" s="330">
        <f t="shared" si="139"/>
        <v>0</v>
      </c>
      <c r="H680" s="330">
        <f t="shared" si="139"/>
        <v>0</v>
      </c>
      <c r="I680" s="330">
        <f t="shared" si="139"/>
        <v>0</v>
      </c>
      <c r="J680" s="330">
        <f t="shared" si="139"/>
        <v>0</v>
      </c>
      <c r="K680" s="230">
        <f>+H680*G680</f>
        <v>0</v>
      </c>
    </row>
    <row r="681" spans="1:11" ht="24.6">
      <c r="A681" s="332" t="s">
        <v>54</v>
      </c>
      <c r="B681" s="330">
        <f t="shared" ref="B681:J681" si="140">+B74</f>
        <v>0</v>
      </c>
      <c r="C681" s="330">
        <f t="shared" si="140"/>
        <v>0</v>
      </c>
      <c r="D681" s="330">
        <f t="shared" si="140"/>
        <v>0</v>
      </c>
      <c r="E681" s="330">
        <f t="shared" si="140"/>
        <v>0</v>
      </c>
      <c r="F681" s="330">
        <f t="shared" si="140"/>
        <v>0</v>
      </c>
      <c r="G681" s="330">
        <f t="shared" si="140"/>
        <v>0</v>
      </c>
      <c r="H681" s="330">
        <f t="shared" si="140"/>
        <v>0</v>
      </c>
      <c r="I681" s="330">
        <f t="shared" si="140"/>
        <v>0</v>
      </c>
      <c r="J681" s="330">
        <f t="shared" si="140"/>
        <v>0</v>
      </c>
      <c r="K681" s="230">
        <f>+H681*G681</f>
        <v>0</v>
      </c>
    </row>
    <row r="682" spans="1:11" ht="24.6">
      <c r="A682" s="332" t="s">
        <v>55</v>
      </c>
      <c r="B682" s="330">
        <f>+B99</f>
        <v>0</v>
      </c>
      <c r="C682" s="330">
        <v>0</v>
      </c>
      <c r="D682" s="330">
        <f>+D99</f>
        <v>0</v>
      </c>
      <c r="E682" s="330">
        <f>+E99</f>
        <v>0</v>
      </c>
      <c r="F682" s="330">
        <f>+F99</f>
        <v>0</v>
      </c>
      <c r="G682" s="330">
        <v>0</v>
      </c>
      <c r="H682" s="330">
        <v>0</v>
      </c>
      <c r="I682" s="330">
        <f>+I99</f>
        <v>0</v>
      </c>
      <c r="J682" s="330">
        <f>+J99</f>
        <v>0</v>
      </c>
      <c r="K682" s="224">
        <f t="shared" ref="K682:K690" si="141">+H682*G682</f>
        <v>0</v>
      </c>
    </row>
    <row r="683" spans="1:11" ht="24.6">
      <c r="A683" s="332" t="s">
        <v>56</v>
      </c>
      <c r="B683" s="330">
        <f t="shared" ref="B683:J683" si="142">+B130</f>
        <v>55</v>
      </c>
      <c r="C683" s="330">
        <f t="shared" si="142"/>
        <v>0</v>
      </c>
      <c r="D683" s="330">
        <f t="shared" si="142"/>
        <v>0</v>
      </c>
      <c r="E683" s="330">
        <f t="shared" si="142"/>
        <v>0</v>
      </c>
      <c r="F683" s="330">
        <f t="shared" si="142"/>
        <v>0</v>
      </c>
      <c r="G683" s="330">
        <f t="shared" si="142"/>
        <v>0</v>
      </c>
      <c r="H683" s="330">
        <f t="shared" si="142"/>
        <v>0</v>
      </c>
      <c r="I683" s="330">
        <f t="shared" si="142"/>
        <v>55</v>
      </c>
      <c r="J683" s="330">
        <f t="shared" si="142"/>
        <v>10</v>
      </c>
      <c r="K683" s="224">
        <f t="shared" si="141"/>
        <v>0</v>
      </c>
    </row>
    <row r="684" spans="1:11" ht="24.6">
      <c r="A684" s="332" t="s">
        <v>57</v>
      </c>
      <c r="B684" s="330">
        <f t="shared" ref="B684:J684" si="143">+B161</f>
        <v>0</v>
      </c>
      <c r="C684" s="330">
        <f t="shared" si="143"/>
        <v>0</v>
      </c>
      <c r="D684" s="330">
        <f t="shared" si="143"/>
        <v>0</v>
      </c>
      <c r="E684" s="330">
        <f t="shared" si="143"/>
        <v>0</v>
      </c>
      <c r="F684" s="330">
        <f t="shared" si="143"/>
        <v>0</v>
      </c>
      <c r="G684" s="330">
        <f t="shared" si="143"/>
        <v>0</v>
      </c>
      <c r="H684" s="330">
        <f t="shared" si="143"/>
        <v>0</v>
      </c>
      <c r="I684" s="330">
        <f t="shared" si="143"/>
        <v>0</v>
      </c>
      <c r="J684" s="330">
        <f t="shared" si="143"/>
        <v>0</v>
      </c>
      <c r="K684" s="224">
        <f t="shared" si="141"/>
        <v>0</v>
      </c>
    </row>
    <row r="685" spans="1:11" ht="24.6">
      <c r="A685" s="332" t="s">
        <v>58</v>
      </c>
      <c r="B685" s="330">
        <f>+B186</f>
        <v>0</v>
      </c>
      <c r="C685" s="330">
        <v>0</v>
      </c>
      <c r="D685" s="330">
        <v>0</v>
      </c>
      <c r="E685" s="330">
        <v>0</v>
      </c>
      <c r="F685" s="330">
        <v>0</v>
      </c>
      <c r="G685" s="330">
        <v>0</v>
      </c>
      <c r="H685" s="330">
        <v>0</v>
      </c>
      <c r="I685" s="330">
        <v>0</v>
      </c>
      <c r="J685" s="383"/>
      <c r="K685" s="224">
        <f t="shared" si="141"/>
        <v>0</v>
      </c>
    </row>
    <row r="686" spans="1:11" ht="24.6">
      <c r="A686" s="332" t="s">
        <v>59</v>
      </c>
      <c r="B686" s="227">
        <f t="shared" ref="B686:J686" si="144">+B215</f>
        <v>30</v>
      </c>
      <c r="C686" s="227">
        <f t="shared" si="144"/>
        <v>0</v>
      </c>
      <c r="D686" s="227">
        <f t="shared" si="144"/>
        <v>0</v>
      </c>
      <c r="E686" s="227">
        <f t="shared" si="144"/>
        <v>0</v>
      </c>
      <c r="F686" s="227">
        <f t="shared" si="144"/>
        <v>0</v>
      </c>
      <c r="G686" s="227">
        <f t="shared" si="144"/>
        <v>0</v>
      </c>
      <c r="H686" s="227">
        <f t="shared" si="144"/>
        <v>0</v>
      </c>
      <c r="I686" s="227">
        <f t="shared" si="144"/>
        <v>30</v>
      </c>
      <c r="J686" s="227">
        <f t="shared" si="144"/>
        <v>6</v>
      </c>
      <c r="K686" s="224">
        <f t="shared" si="141"/>
        <v>0</v>
      </c>
    </row>
    <row r="687" spans="1:11" ht="24.6">
      <c r="A687" s="332" t="s">
        <v>60</v>
      </c>
      <c r="B687" s="320">
        <f t="shared" ref="B687:J687" si="145">+B242</f>
        <v>0</v>
      </c>
      <c r="C687" s="320">
        <f t="shared" si="145"/>
        <v>0</v>
      </c>
      <c r="D687" s="320">
        <f t="shared" si="145"/>
        <v>0</v>
      </c>
      <c r="E687" s="320">
        <f t="shared" si="145"/>
        <v>0</v>
      </c>
      <c r="F687" s="320">
        <f t="shared" si="145"/>
        <v>0</v>
      </c>
      <c r="G687" s="320">
        <f t="shared" si="145"/>
        <v>0</v>
      </c>
      <c r="H687" s="320">
        <f t="shared" si="145"/>
        <v>0</v>
      </c>
      <c r="I687" s="320">
        <f t="shared" si="145"/>
        <v>0</v>
      </c>
      <c r="J687" s="320">
        <f t="shared" si="145"/>
        <v>0</v>
      </c>
      <c r="K687" s="224">
        <f t="shared" si="141"/>
        <v>0</v>
      </c>
    </row>
    <row r="688" spans="1:11" ht="24.6">
      <c r="A688" s="332" t="s">
        <v>61</v>
      </c>
      <c r="B688" s="320">
        <f t="shared" ref="B688:J688" si="146">+B269</f>
        <v>0</v>
      </c>
      <c r="C688" s="320">
        <f t="shared" si="146"/>
        <v>0</v>
      </c>
      <c r="D688" s="320">
        <f t="shared" si="146"/>
        <v>0</v>
      </c>
      <c r="E688" s="320">
        <f t="shared" si="146"/>
        <v>0</v>
      </c>
      <c r="F688" s="320">
        <f t="shared" si="146"/>
        <v>0</v>
      </c>
      <c r="G688" s="320">
        <f t="shared" si="146"/>
        <v>0</v>
      </c>
      <c r="H688" s="320">
        <f t="shared" si="146"/>
        <v>183</v>
      </c>
      <c r="I688" s="320">
        <f t="shared" si="146"/>
        <v>0</v>
      </c>
      <c r="J688" s="320">
        <f t="shared" si="146"/>
        <v>0</v>
      </c>
      <c r="K688" s="224">
        <f t="shared" si="141"/>
        <v>0</v>
      </c>
    </row>
    <row r="689" spans="1:11" ht="24.6">
      <c r="A689" s="332" t="s">
        <v>62</v>
      </c>
      <c r="B689" s="320">
        <f t="shared" ref="B689:J689" si="147">+B299</f>
        <v>0</v>
      </c>
      <c r="C689" s="320">
        <f t="shared" si="147"/>
        <v>0</v>
      </c>
      <c r="D689" s="320">
        <f t="shared" si="147"/>
        <v>0</v>
      </c>
      <c r="E689" s="320">
        <f t="shared" si="147"/>
        <v>0</v>
      </c>
      <c r="F689" s="320">
        <f t="shared" si="147"/>
        <v>0</v>
      </c>
      <c r="G689" s="320">
        <f t="shared" si="147"/>
        <v>0</v>
      </c>
      <c r="H689" s="320">
        <f t="shared" si="147"/>
        <v>0</v>
      </c>
      <c r="I689" s="320">
        <f t="shared" si="147"/>
        <v>0</v>
      </c>
      <c r="J689" s="320">
        <f t="shared" si="147"/>
        <v>0</v>
      </c>
      <c r="K689" s="224">
        <f t="shared" si="141"/>
        <v>0</v>
      </c>
    </row>
    <row r="690" spans="1:11" ht="24.6">
      <c r="A690" s="332" t="s">
        <v>63</v>
      </c>
      <c r="B690" s="320">
        <f t="shared" ref="B690:J690" si="148">+B326</f>
        <v>0</v>
      </c>
      <c r="C690" s="320">
        <f t="shared" si="148"/>
        <v>0</v>
      </c>
      <c r="D690" s="320">
        <f t="shared" si="148"/>
        <v>0</v>
      </c>
      <c r="E690" s="320">
        <f t="shared" si="148"/>
        <v>0</v>
      </c>
      <c r="F690" s="320">
        <f t="shared" si="148"/>
        <v>0</v>
      </c>
      <c r="G690" s="320">
        <f t="shared" si="148"/>
        <v>0</v>
      </c>
      <c r="H690" s="320">
        <f t="shared" si="148"/>
        <v>0</v>
      </c>
      <c r="I690" s="320">
        <f t="shared" si="148"/>
        <v>0</v>
      </c>
      <c r="J690" s="320">
        <f t="shared" si="148"/>
        <v>0</v>
      </c>
      <c r="K690" s="224">
        <f t="shared" si="141"/>
        <v>0</v>
      </c>
    </row>
    <row r="691" spans="1:11" ht="27.6" thickBot="1">
      <c r="A691" s="333" t="s">
        <v>32</v>
      </c>
      <c r="B691" s="347">
        <f t="shared" ref="B691:G691" si="149">SUM(B679:B690)</f>
        <v>165</v>
      </c>
      <c r="C691" s="347">
        <f t="shared" si="149"/>
        <v>0</v>
      </c>
      <c r="D691" s="347">
        <f t="shared" si="149"/>
        <v>0</v>
      </c>
      <c r="E691" s="347">
        <f t="shared" si="149"/>
        <v>0</v>
      </c>
      <c r="F691" s="382">
        <f t="shared" si="149"/>
        <v>0</v>
      </c>
      <c r="G691" s="347">
        <f t="shared" si="149"/>
        <v>0</v>
      </c>
      <c r="H691" s="472" t="e">
        <f>+K691/G691</f>
        <v>#DIV/0!</v>
      </c>
      <c r="I691" s="347">
        <f>SUM(I679:I690)</f>
        <v>165</v>
      </c>
      <c r="J691" s="348">
        <f>SUM(J679:J690)</f>
        <v>26</v>
      </c>
      <c r="K691" s="471">
        <f>SUM(K679:K690)</f>
        <v>0</v>
      </c>
    </row>
    <row r="700" spans="1:11" ht="24.6">
      <c r="A700" s="1265" t="s">
        <v>371</v>
      </c>
      <c r="B700" s="1265"/>
      <c r="C700" s="1265"/>
      <c r="D700" s="1265"/>
      <c r="E700" s="1265"/>
      <c r="F700" s="1265"/>
      <c r="G700" s="1265"/>
      <c r="H700" s="1265"/>
      <c r="I700" s="1265"/>
      <c r="J700" s="293"/>
      <c r="K700" s="293"/>
    </row>
    <row r="701" spans="1:11" ht="24.6">
      <c r="A701" s="1265" t="s">
        <v>208</v>
      </c>
      <c r="B701" s="1265"/>
      <c r="C701" s="1265"/>
      <c r="D701" s="1265"/>
      <c r="E701" s="1265"/>
      <c r="F701" s="1265"/>
      <c r="G701" s="1265"/>
      <c r="H701" s="1265"/>
      <c r="I701" s="1265"/>
      <c r="J701" s="293"/>
      <c r="K701" s="293"/>
    </row>
    <row r="702" spans="1:11" ht="24.6">
      <c r="A702" s="1265" t="s">
        <v>131</v>
      </c>
      <c r="B702" s="1265"/>
      <c r="C702" s="1265"/>
      <c r="D702" s="1265"/>
      <c r="E702" s="1265"/>
      <c r="F702" s="1265"/>
      <c r="G702" s="1265"/>
      <c r="H702" s="1265"/>
      <c r="I702" s="1265"/>
      <c r="J702" s="293"/>
      <c r="K702" s="293"/>
    </row>
    <row r="703" spans="1:11" ht="23.25" customHeight="1">
      <c r="A703" s="1276" t="s">
        <v>208</v>
      </c>
      <c r="B703" s="320"/>
      <c r="C703" s="1279" t="s">
        <v>50</v>
      </c>
      <c r="D703" s="1280"/>
      <c r="E703" s="1280"/>
      <c r="F703" s="1280"/>
      <c r="G703" s="1280"/>
      <c r="H703" s="1281"/>
      <c r="I703" s="320"/>
      <c r="J703" s="274"/>
      <c r="K703" s="274"/>
    </row>
    <row r="704" spans="1:11" ht="23.25" customHeight="1">
      <c r="A704" s="1277"/>
      <c r="B704" s="323" t="s">
        <v>2</v>
      </c>
      <c r="C704" s="324" t="s">
        <v>5</v>
      </c>
      <c r="D704" s="325" t="s">
        <v>6</v>
      </c>
      <c r="E704" s="325" t="s">
        <v>7</v>
      </c>
      <c r="F704" s="325" t="s">
        <v>8</v>
      </c>
      <c r="G704" s="325" t="s">
        <v>9</v>
      </c>
      <c r="H704" s="325" t="s">
        <v>10</v>
      </c>
      <c r="I704" s="328" t="s">
        <v>11</v>
      </c>
      <c r="J704" s="326" t="s">
        <v>202</v>
      </c>
      <c r="K704" s="326" t="s">
        <v>204</v>
      </c>
    </row>
    <row r="705" spans="1:11" ht="23.25" customHeight="1">
      <c r="A705" s="1277"/>
      <c r="B705" s="323" t="s">
        <v>4</v>
      </c>
      <c r="C705" s="323" t="s">
        <v>13</v>
      </c>
      <c r="D705" s="328" t="s">
        <v>51</v>
      </c>
      <c r="E705" s="328" t="s">
        <v>15</v>
      </c>
      <c r="F705" s="328" t="s">
        <v>16</v>
      </c>
      <c r="G705" s="328" t="s">
        <v>17</v>
      </c>
      <c r="H705" s="328" t="s">
        <v>18</v>
      </c>
      <c r="I705" s="328" t="s">
        <v>19</v>
      </c>
      <c r="J705" s="326" t="s">
        <v>203</v>
      </c>
      <c r="K705" s="329"/>
    </row>
    <row r="706" spans="1:11" ht="23.25" customHeight="1">
      <c r="A706" s="1278"/>
      <c r="B706" s="330" t="s">
        <v>12</v>
      </c>
      <c r="C706" s="330" t="s">
        <v>12</v>
      </c>
      <c r="D706" s="224" t="s">
        <v>12</v>
      </c>
      <c r="E706" s="224" t="s">
        <v>12</v>
      </c>
      <c r="F706" s="224" t="s">
        <v>12</v>
      </c>
      <c r="G706" s="224" t="s">
        <v>12</v>
      </c>
      <c r="H706" s="224" t="s">
        <v>20</v>
      </c>
      <c r="I706" s="224" t="s">
        <v>12</v>
      </c>
      <c r="J706" s="372"/>
      <c r="K706" s="331"/>
    </row>
    <row r="707" spans="1:11" ht="24.6">
      <c r="A707" s="332" t="s">
        <v>52</v>
      </c>
      <c r="B707" s="330">
        <f t="shared" ref="B707:K707" si="150">+B18</f>
        <v>0</v>
      </c>
      <c r="C707" s="330">
        <f t="shared" si="150"/>
        <v>0</v>
      </c>
      <c r="D707" s="330">
        <f t="shared" si="150"/>
        <v>0</v>
      </c>
      <c r="E707" s="330">
        <f t="shared" si="150"/>
        <v>0</v>
      </c>
      <c r="F707" s="330">
        <f t="shared" si="150"/>
        <v>0</v>
      </c>
      <c r="G707" s="330">
        <f t="shared" si="150"/>
        <v>0</v>
      </c>
      <c r="H707" s="330">
        <f t="shared" si="150"/>
        <v>170</v>
      </c>
      <c r="I707" s="330">
        <f t="shared" si="150"/>
        <v>0</v>
      </c>
      <c r="J707" s="330">
        <f t="shared" si="150"/>
        <v>0</v>
      </c>
      <c r="K707" s="230">
        <f t="shared" si="150"/>
        <v>0</v>
      </c>
    </row>
    <row r="708" spans="1:11" ht="24.6">
      <c r="A708" s="332" t="s">
        <v>53</v>
      </c>
      <c r="B708" s="330">
        <f t="shared" ref="B708:K708" si="151">+B46</f>
        <v>0</v>
      </c>
      <c r="C708" s="330">
        <f t="shared" si="151"/>
        <v>0</v>
      </c>
      <c r="D708" s="330">
        <f t="shared" si="151"/>
        <v>0</v>
      </c>
      <c r="E708" s="330">
        <f t="shared" si="151"/>
        <v>0</v>
      </c>
      <c r="F708" s="330">
        <f t="shared" si="151"/>
        <v>0</v>
      </c>
      <c r="G708" s="330">
        <f t="shared" si="151"/>
        <v>0</v>
      </c>
      <c r="H708" s="330">
        <f t="shared" si="151"/>
        <v>0</v>
      </c>
      <c r="I708" s="330">
        <f t="shared" si="151"/>
        <v>0</v>
      </c>
      <c r="J708" s="330">
        <f t="shared" si="151"/>
        <v>0</v>
      </c>
      <c r="K708" s="224">
        <f t="shared" si="151"/>
        <v>0</v>
      </c>
    </row>
    <row r="709" spans="1:11" ht="24.6">
      <c r="A709" s="332" t="s">
        <v>54</v>
      </c>
      <c r="B709" s="330">
        <f t="shared" ref="B709:K709" si="152">+B71</f>
        <v>0</v>
      </c>
      <c r="C709" s="330">
        <f t="shared" si="152"/>
        <v>0</v>
      </c>
      <c r="D709" s="330">
        <f t="shared" si="152"/>
        <v>0</v>
      </c>
      <c r="E709" s="330">
        <f t="shared" si="152"/>
        <v>0</v>
      </c>
      <c r="F709" s="330">
        <f t="shared" si="152"/>
        <v>0</v>
      </c>
      <c r="G709" s="330">
        <f t="shared" si="152"/>
        <v>0</v>
      </c>
      <c r="H709" s="330">
        <f t="shared" si="152"/>
        <v>0</v>
      </c>
      <c r="I709" s="330">
        <f t="shared" si="152"/>
        <v>0</v>
      </c>
      <c r="J709" s="330">
        <f t="shared" si="152"/>
        <v>0</v>
      </c>
      <c r="K709" s="224">
        <f t="shared" si="152"/>
        <v>0</v>
      </c>
    </row>
    <row r="710" spans="1:11" ht="24.6">
      <c r="A710" s="332" t="s">
        <v>55</v>
      </c>
      <c r="B710" s="330">
        <f t="shared" ref="B710:K710" si="153">+B96</f>
        <v>0</v>
      </c>
      <c r="C710" s="330">
        <f t="shared" si="153"/>
        <v>0</v>
      </c>
      <c r="D710" s="330">
        <f t="shared" si="153"/>
        <v>0</v>
      </c>
      <c r="E710" s="330">
        <f t="shared" si="153"/>
        <v>0</v>
      </c>
      <c r="F710" s="330">
        <f t="shared" si="153"/>
        <v>0</v>
      </c>
      <c r="G710" s="330">
        <f t="shared" si="153"/>
        <v>0</v>
      </c>
      <c r="H710" s="330">
        <f t="shared" si="153"/>
        <v>0</v>
      </c>
      <c r="I710" s="330">
        <f t="shared" si="153"/>
        <v>0</v>
      </c>
      <c r="J710" s="330">
        <f t="shared" si="153"/>
        <v>0</v>
      </c>
      <c r="K710" s="224">
        <f t="shared" si="153"/>
        <v>0</v>
      </c>
    </row>
    <row r="711" spans="1:11" ht="24.6">
      <c r="A711" s="332" t="s">
        <v>56</v>
      </c>
      <c r="B711" s="330">
        <f t="shared" ref="B711:K711" si="154">+B126</f>
        <v>0</v>
      </c>
      <c r="C711" s="330">
        <f t="shared" si="154"/>
        <v>0</v>
      </c>
      <c r="D711" s="330">
        <f t="shared" si="154"/>
        <v>0</v>
      </c>
      <c r="E711" s="330">
        <f t="shared" si="154"/>
        <v>0</v>
      </c>
      <c r="F711" s="330">
        <f t="shared" si="154"/>
        <v>0</v>
      </c>
      <c r="G711" s="330">
        <f t="shared" si="154"/>
        <v>0</v>
      </c>
      <c r="H711" s="330">
        <f t="shared" si="154"/>
        <v>170</v>
      </c>
      <c r="I711" s="330">
        <f t="shared" si="154"/>
        <v>0</v>
      </c>
      <c r="J711" s="330">
        <f t="shared" si="154"/>
        <v>0</v>
      </c>
      <c r="K711" s="224">
        <f t="shared" si="154"/>
        <v>0</v>
      </c>
    </row>
    <row r="712" spans="1:11" ht="24.6">
      <c r="A712" s="332" t="s">
        <v>57</v>
      </c>
      <c r="B712" s="330">
        <f t="shared" ref="B712:J712" si="155">+B154</f>
        <v>0</v>
      </c>
      <c r="C712" s="330">
        <f t="shared" si="155"/>
        <v>0</v>
      </c>
      <c r="D712" s="330">
        <f t="shared" si="155"/>
        <v>0</v>
      </c>
      <c r="E712" s="330">
        <f t="shared" si="155"/>
        <v>0</v>
      </c>
      <c r="F712" s="330">
        <f t="shared" si="155"/>
        <v>0</v>
      </c>
      <c r="G712" s="330">
        <f t="shared" si="155"/>
        <v>0</v>
      </c>
      <c r="H712" s="330">
        <f t="shared" si="155"/>
        <v>0</v>
      </c>
      <c r="I712" s="330">
        <f t="shared" si="155"/>
        <v>0</v>
      </c>
      <c r="J712" s="330">
        <f t="shared" si="155"/>
        <v>0</v>
      </c>
      <c r="K712" s="224">
        <f>+H712*G712</f>
        <v>0</v>
      </c>
    </row>
    <row r="713" spans="1:11" ht="24.6">
      <c r="A713" s="332" t="s">
        <v>58</v>
      </c>
      <c r="B713" s="330">
        <f t="shared" ref="B713:K713" si="156">+B182</f>
        <v>0</v>
      </c>
      <c r="C713" s="330">
        <f t="shared" si="156"/>
        <v>0</v>
      </c>
      <c r="D713" s="330">
        <f t="shared" si="156"/>
        <v>0</v>
      </c>
      <c r="E713" s="330">
        <f t="shared" si="156"/>
        <v>0</v>
      </c>
      <c r="F713" s="330">
        <f t="shared" si="156"/>
        <v>0</v>
      </c>
      <c r="G713" s="330">
        <f t="shared" si="156"/>
        <v>0</v>
      </c>
      <c r="H713" s="330">
        <f t="shared" si="156"/>
        <v>0</v>
      </c>
      <c r="I713" s="330">
        <f t="shared" si="156"/>
        <v>0</v>
      </c>
      <c r="J713" s="330">
        <f t="shared" si="156"/>
        <v>0</v>
      </c>
      <c r="K713" s="224">
        <f t="shared" si="156"/>
        <v>0</v>
      </c>
    </row>
    <row r="714" spans="1:11" ht="24.6">
      <c r="A714" s="332" t="s">
        <v>59</v>
      </c>
      <c r="B714" s="227">
        <f t="shared" ref="B714:K714" si="157">+B211</f>
        <v>0</v>
      </c>
      <c r="C714" s="227">
        <f t="shared" si="157"/>
        <v>0</v>
      </c>
      <c r="D714" s="227">
        <f t="shared" si="157"/>
        <v>0</v>
      </c>
      <c r="E714" s="227">
        <f t="shared" si="157"/>
        <v>0</v>
      </c>
      <c r="F714" s="227">
        <f t="shared" si="157"/>
        <v>0</v>
      </c>
      <c r="G714" s="227">
        <f t="shared" si="157"/>
        <v>0</v>
      </c>
      <c r="H714" s="227">
        <f t="shared" si="157"/>
        <v>170</v>
      </c>
      <c r="I714" s="227">
        <f t="shared" si="157"/>
        <v>0</v>
      </c>
      <c r="J714" s="227">
        <f t="shared" si="157"/>
        <v>0</v>
      </c>
      <c r="K714" s="227">
        <f t="shared" si="157"/>
        <v>0</v>
      </c>
    </row>
    <row r="715" spans="1:11" ht="24.6">
      <c r="A715" s="332" t="s">
        <v>60</v>
      </c>
      <c r="B715" s="320">
        <f t="shared" ref="B715:K715" si="158">+B238</f>
        <v>0</v>
      </c>
      <c r="C715" s="320">
        <f t="shared" si="158"/>
        <v>0</v>
      </c>
      <c r="D715" s="320">
        <f t="shared" si="158"/>
        <v>0</v>
      </c>
      <c r="E715" s="320">
        <f t="shared" si="158"/>
        <v>0</v>
      </c>
      <c r="F715" s="320">
        <f t="shared" si="158"/>
        <v>0</v>
      </c>
      <c r="G715" s="320">
        <f t="shared" si="158"/>
        <v>0</v>
      </c>
      <c r="H715" s="320">
        <f t="shared" si="158"/>
        <v>0</v>
      </c>
      <c r="I715" s="320">
        <f t="shared" si="158"/>
        <v>0</v>
      </c>
      <c r="J715" s="320">
        <f t="shared" si="158"/>
        <v>0</v>
      </c>
      <c r="K715" s="320">
        <f t="shared" si="158"/>
        <v>0</v>
      </c>
    </row>
    <row r="716" spans="1:11" ht="24.6">
      <c r="A716" s="332" t="s">
        <v>61</v>
      </c>
      <c r="B716" s="320">
        <f t="shared" ref="B716:K716" si="159">+B265</f>
        <v>0</v>
      </c>
      <c r="C716" s="320">
        <f t="shared" si="159"/>
        <v>0</v>
      </c>
      <c r="D716" s="320">
        <f t="shared" si="159"/>
        <v>0</v>
      </c>
      <c r="E716" s="320">
        <f t="shared" si="159"/>
        <v>0</v>
      </c>
      <c r="F716" s="320">
        <f t="shared" si="159"/>
        <v>0</v>
      </c>
      <c r="G716" s="320">
        <f t="shared" si="159"/>
        <v>0</v>
      </c>
      <c r="H716" s="320">
        <f t="shared" si="159"/>
        <v>0</v>
      </c>
      <c r="I716" s="320">
        <f t="shared" si="159"/>
        <v>0</v>
      </c>
      <c r="J716" s="320">
        <f t="shared" si="159"/>
        <v>0</v>
      </c>
      <c r="K716" s="320">
        <f t="shared" si="159"/>
        <v>0</v>
      </c>
    </row>
    <row r="717" spans="1:11" ht="24.6">
      <c r="A717" s="332" t="s">
        <v>62</v>
      </c>
      <c r="B717" s="320">
        <f t="shared" ref="B717:K717" si="160">+B295</f>
        <v>0</v>
      </c>
      <c r="C717" s="320">
        <f t="shared" si="160"/>
        <v>0</v>
      </c>
      <c r="D717" s="320">
        <f t="shared" si="160"/>
        <v>0</v>
      </c>
      <c r="E717" s="320">
        <f t="shared" si="160"/>
        <v>0</v>
      </c>
      <c r="F717" s="320">
        <f t="shared" si="160"/>
        <v>0</v>
      </c>
      <c r="G717" s="320">
        <f t="shared" si="160"/>
        <v>0</v>
      </c>
      <c r="H717" s="320">
        <f t="shared" si="160"/>
        <v>0</v>
      </c>
      <c r="I717" s="320">
        <f t="shared" si="160"/>
        <v>0</v>
      </c>
      <c r="J717" s="320">
        <f t="shared" si="160"/>
        <v>0</v>
      </c>
      <c r="K717" s="320">
        <f t="shared" si="160"/>
        <v>0</v>
      </c>
    </row>
    <row r="718" spans="1:11" ht="24.6">
      <c r="A718" s="332" t="s">
        <v>63</v>
      </c>
      <c r="B718" s="320">
        <f t="shared" ref="B718:K718" si="161">+B322</f>
        <v>0</v>
      </c>
      <c r="C718" s="320">
        <f t="shared" si="161"/>
        <v>0</v>
      </c>
      <c r="D718" s="320">
        <f t="shared" si="161"/>
        <v>0</v>
      </c>
      <c r="E718" s="320">
        <f t="shared" si="161"/>
        <v>0</v>
      </c>
      <c r="F718" s="320">
        <f t="shared" si="161"/>
        <v>0</v>
      </c>
      <c r="G718" s="320">
        <f t="shared" si="161"/>
        <v>0</v>
      </c>
      <c r="H718" s="320">
        <f t="shared" si="161"/>
        <v>0</v>
      </c>
      <c r="I718" s="320">
        <f t="shared" si="161"/>
        <v>0</v>
      </c>
      <c r="J718" s="320">
        <f t="shared" si="161"/>
        <v>0</v>
      </c>
      <c r="K718" s="320">
        <f t="shared" si="161"/>
        <v>0</v>
      </c>
    </row>
    <row r="719" spans="1:11" ht="27.6" thickBot="1">
      <c r="A719" s="333" t="s">
        <v>32</v>
      </c>
      <c r="B719" s="347">
        <f t="shared" ref="B719:G719" si="162">SUM(B707:B718)</f>
        <v>0</v>
      </c>
      <c r="C719" s="347">
        <f t="shared" si="162"/>
        <v>0</v>
      </c>
      <c r="D719" s="347">
        <f t="shared" si="162"/>
        <v>0</v>
      </c>
      <c r="E719" s="347">
        <f t="shared" si="162"/>
        <v>0</v>
      </c>
      <c r="F719" s="382">
        <f t="shared" si="162"/>
        <v>0</v>
      </c>
      <c r="G719" s="347">
        <f t="shared" si="162"/>
        <v>0</v>
      </c>
      <c r="H719" s="472" t="e">
        <f>+K719/G719</f>
        <v>#DIV/0!</v>
      </c>
      <c r="I719" s="347">
        <f>SUM(I707:I718)</f>
        <v>0</v>
      </c>
      <c r="J719" s="348">
        <f>SUM(J707:J718)</f>
        <v>0</v>
      </c>
      <c r="K719" s="471">
        <f>SUM(K707:K718)</f>
        <v>0</v>
      </c>
    </row>
    <row r="729" spans="1:11" ht="24.6">
      <c r="A729" s="1265" t="s">
        <v>371</v>
      </c>
      <c r="B729" s="1265"/>
      <c r="C729" s="1265"/>
      <c r="D729" s="1265"/>
      <c r="E729" s="1265"/>
      <c r="F729" s="1265"/>
      <c r="G729" s="1265"/>
      <c r="H729" s="1265"/>
      <c r="I729" s="1265"/>
      <c r="J729" s="293"/>
      <c r="K729" s="293"/>
    </row>
    <row r="730" spans="1:11" ht="24.6">
      <c r="A730" s="1265" t="s">
        <v>277</v>
      </c>
      <c r="B730" s="1265"/>
      <c r="C730" s="1265"/>
      <c r="D730" s="1265"/>
      <c r="E730" s="1265"/>
      <c r="F730" s="1265"/>
      <c r="G730" s="1265"/>
      <c r="H730" s="1265"/>
      <c r="I730" s="1265"/>
      <c r="J730" s="293"/>
      <c r="K730" s="293"/>
    </row>
    <row r="731" spans="1:11" ht="24.6">
      <c r="A731" s="1265" t="s">
        <v>131</v>
      </c>
      <c r="B731" s="1265"/>
      <c r="C731" s="1265"/>
      <c r="D731" s="1265"/>
      <c r="E731" s="1265"/>
      <c r="F731" s="1265"/>
      <c r="G731" s="1265"/>
      <c r="H731" s="1265"/>
      <c r="I731" s="1265"/>
      <c r="J731" s="293"/>
      <c r="K731" s="293"/>
    </row>
    <row r="732" spans="1:11" ht="23.25" customHeight="1">
      <c r="A732" s="1255" t="s">
        <v>277</v>
      </c>
      <c r="B732" s="320"/>
      <c r="C732" s="1279" t="s">
        <v>50</v>
      </c>
      <c r="D732" s="1280"/>
      <c r="E732" s="1280"/>
      <c r="F732" s="1280"/>
      <c r="G732" s="1280"/>
      <c r="H732" s="1281"/>
      <c r="I732" s="320"/>
      <c r="J732" s="274"/>
      <c r="K732" s="274"/>
    </row>
    <row r="733" spans="1:11" ht="23.25" customHeight="1">
      <c r="A733" s="1256"/>
      <c r="B733" s="323" t="s">
        <v>2</v>
      </c>
      <c r="C733" s="324" t="s">
        <v>5</v>
      </c>
      <c r="D733" s="325" t="s">
        <v>6</v>
      </c>
      <c r="E733" s="325" t="s">
        <v>7</v>
      </c>
      <c r="F733" s="325" t="s">
        <v>8</v>
      </c>
      <c r="G733" s="325" t="s">
        <v>9</v>
      </c>
      <c r="H733" s="325" t="s">
        <v>10</v>
      </c>
      <c r="I733" s="328" t="s">
        <v>11</v>
      </c>
      <c r="J733" s="326" t="s">
        <v>202</v>
      </c>
      <c r="K733" s="326" t="s">
        <v>204</v>
      </c>
    </row>
    <row r="734" spans="1:11" ht="23.25" customHeight="1">
      <c r="A734" s="1256"/>
      <c r="B734" s="323" t="s">
        <v>4</v>
      </c>
      <c r="C734" s="323" t="s">
        <v>13</v>
      </c>
      <c r="D734" s="328" t="s">
        <v>51</v>
      </c>
      <c r="E734" s="328" t="s">
        <v>15</v>
      </c>
      <c r="F734" s="328" t="s">
        <v>16</v>
      </c>
      <c r="G734" s="328" t="s">
        <v>17</v>
      </c>
      <c r="H734" s="328" t="s">
        <v>18</v>
      </c>
      <c r="I734" s="328" t="s">
        <v>19</v>
      </c>
      <c r="J734" s="326" t="s">
        <v>203</v>
      </c>
      <c r="K734" s="329"/>
    </row>
    <row r="735" spans="1:11" ht="23.25" customHeight="1">
      <c r="A735" s="1257"/>
      <c r="B735" s="330" t="s">
        <v>12</v>
      </c>
      <c r="C735" s="330" t="s">
        <v>12</v>
      </c>
      <c r="D735" s="224" t="s">
        <v>12</v>
      </c>
      <c r="E735" s="224" t="s">
        <v>12</v>
      </c>
      <c r="F735" s="224" t="s">
        <v>12</v>
      </c>
      <c r="G735" s="224" t="s">
        <v>12</v>
      </c>
      <c r="H735" s="224" t="s">
        <v>20</v>
      </c>
      <c r="I735" s="224" t="s">
        <v>12</v>
      </c>
      <c r="J735" s="372"/>
      <c r="K735" s="331"/>
    </row>
    <row r="736" spans="1:11" ht="24.6">
      <c r="A736" s="332" t="s">
        <v>52</v>
      </c>
      <c r="B736" s="330">
        <f t="shared" ref="B736:J736" si="163">+B22</f>
        <v>0</v>
      </c>
      <c r="C736" s="330">
        <f t="shared" si="163"/>
        <v>0</v>
      </c>
      <c r="D736" s="330">
        <f t="shared" si="163"/>
        <v>0</v>
      </c>
      <c r="E736" s="330">
        <f t="shared" si="163"/>
        <v>0</v>
      </c>
      <c r="F736" s="330">
        <f t="shared" si="163"/>
        <v>0</v>
      </c>
      <c r="G736" s="330">
        <f t="shared" si="163"/>
        <v>0</v>
      </c>
      <c r="H736" s="330">
        <f t="shared" si="163"/>
        <v>0</v>
      </c>
      <c r="I736" s="330">
        <f t="shared" si="163"/>
        <v>0</v>
      </c>
      <c r="J736" s="330">
        <f t="shared" si="163"/>
        <v>0</v>
      </c>
      <c r="K736" s="230">
        <f>+G736*H736</f>
        <v>0</v>
      </c>
    </row>
    <row r="737" spans="1:11" ht="24.6">
      <c r="A737" s="332" t="s">
        <v>53</v>
      </c>
      <c r="B737" s="330">
        <f t="shared" ref="B737:J737" si="164">+B50</f>
        <v>0</v>
      </c>
      <c r="C737" s="330">
        <f t="shared" si="164"/>
        <v>0</v>
      </c>
      <c r="D737" s="330">
        <f t="shared" si="164"/>
        <v>0</v>
      </c>
      <c r="E737" s="330">
        <f t="shared" si="164"/>
        <v>0</v>
      </c>
      <c r="F737" s="330">
        <f t="shared" si="164"/>
        <v>0</v>
      </c>
      <c r="G737" s="330">
        <f t="shared" si="164"/>
        <v>0</v>
      </c>
      <c r="H737" s="330">
        <f t="shared" si="164"/>
        <v>0</v>
      </c>
      <c r="I737" s="330">
        <f t="shared" si="164"/>
        <v>0</v>
      </c>
      <c r="J737" s="330">
        <f t="shared" si="164"/>
        <v>0</v>
      </c>
      <c r="K737" s="230">
        <f t="shared" ref="K737:K747" si="165">+G737*H737</f>
        <v>0</v>
      </c>
    </row>
    <row r="738" spans="1:11" ht="24.6">
      <c r="A738" s="332" t="s">
        <v>54</v>
      </c>
      <c r="B738" s="330">
        <f t="shared" ref="B738:J738" si="166">+B75</f>
        <v>0</v>
      </c>
      <c r="C738" s="330">
        <f t="shared" si="166"/>
        <v>0</v>
      </c>
      <c r="D738" s="330">
        <f t="shared" si="166"/>
        <v>0</v>
      </c>
      <c r="E738" s="330">
        <f t="shared" si="166"/>
        <v>0</v>
      </c>
      <c r="F738" s="330">
        <f t="shared" si="166"/>
        <v>0</v>
      </c>
      <c r="G738" s="330">
        <f t="shared" si="166"/>
        <v>0</v>
      </c>
      <c r="H738" s="330">
        <f t="shared" si="166"/>
        <v>0</v>
      </c>
      <c r="I738" s="330">
        <f t="shared" si="166"/>
        <v>0</v>
      </c>
      <c r="J738" s="330">
        <f t="shared" si="166"/>
        <v>0</v>
      </c>
      <c r="K738" s="230">
        <f t="shared" si="165"/>
        <v>0</v>
      </c>
    </row>
    <row r="739" spans="1:11" ht="24.6">
      <c r="A739" s="332" t="s">
        <v>55</v>
      </c>
      <c r="B739" s="330">
        <f t="shared" ref="B739:J739" si="167">+B100</f>
        <v>0</v>
      </c>
      <c r="C739" s="330">
        <f t="shared" si="167"/>
        <v>0</v>
      </c>
      <c r="D739" s="330">
        <f t="shared" si="167"/>
        <v>0</v>
      </c>
      <c r="E739" s="330">
        <f t="shared" si="167"/>
        <v>0</v>
      </c>
      <c r="F739" s="330">
        <f t="shared" si="167"/>
        <v>0</v>
      </c>
      <c r="G739" s="330">
        <f t="shared" si="167"/>
        <v>0</v>
      </c>
      <c r="H739" s="330">
        <f t="shared" si="167"/>
        <v>0</v>
      </c>
      <c r="I739" s="330">
        <f t="shared" si="167"/>
        <v>0</v>
      </c>
      <c r="J739" s="330">
        <f t="shared" si="167"/>
        <v>0</v>
      </c>
      <c r="K739" s="230">
        <f t="shared" si="165"/>
        <v>0</v>
      </c>
    </row>
    <row r="740" spans="1:11" ht="24.6">
      <c r="A740" s="332" t="s">
        <v>56</v>
      </c>
      <c r="B740" s="330">
        <f t="shared" ref="B740:J740" si="168">+B133</f>
        <v>0</v>
      </c>
      <c r="C740" s="330">
        <f t="shared" si="168"/>
        <v>0</v>
      </c>
      <c r="D740" s="330">
        <f t="shared" si="168"/>
        <v>0</v>
      </c>
      <c r="E740" s="330">
        <f t="shared" si="168"/>
        <v>0</v>
      </c>
      <c r="F740" s="330">
        <f t="shared" si="168"/>
        <v>0</v>
      </c>
      <c r="G740" s="330">
        <f t="shared" si="168"/>
        <v>0</v>
      </c>
      <c r="H740" s="330">
        <f t="shared" si="168"/>
        <v>0</v>
      </c>
      <c r="I740" s="330">
        <f t="shared" si="168"/>
        <v>0</v>
      </c>
      <c r="J740" s="330">
        <f t="shared" si="168"/>
        <v>0</v>
      </c>
      <c r="K740" s="230">
        <f t="shared" si="165"/>
        <v>0</v>
      </c>
    </row>
    <row r="741" spans="1:11" ht="24.6">
      <c r="A741" s="332" t="s">
        <v>57</v>
      </c>
      <c r="B741" s="330">
        <f t="shared" ref="B741:J741" si="169">+B158</f>
        <v>0</v>
      </c>
      <c r="C741" s="330">
        <f t="shared" si="169"/>
        <v>0</v>
      </c>
      <c r="D741" s="330">
        <f t="shared" si="169"/>
        <v>0</v>
      </c>
      <c r="E741" s="330">
        <f t="shared" si="169"/>
        <v>0</v>
      </c>
      <c r="F741" s="330">
        <f t="shared" si="169"/>
        <v>0</v>
      </c>
      <c r="G741" s="330">
        <f t="shared" si="169"/>
        <v>0</v>
      </c>
      <c r="H741" s="330">
        <f t="shared" si="169"/>
        <v>0</v>
      </c>
      <c r="I741" s="330">
        <f t="shared" si="169"/>
        <v>0</v>
      </c>
      <c r="J741" s="330">
        <f t="shared" si="169"/>
        <v>0</v>
      </c>
      <c r="K741" s="230">
        <f t="shared" si="165"/>
        <v>0</v>
      </c>
    </row>
    <row r="742" spans="1:11" ht="24.6">
      <c r="A742" s="332" t="s">
        <v>58</v>
      </c>
      <c r="B742" s="330">
        <f t="shared" ref="B742:J742" si="170">+B187</f>
        <v>0</v>
      </c>
      <c r="C742" s="330">
        <f t="shared" si="170"/>
        <v>0</v>
      </c>
      <c r="D742" s="330">
        <f t="shared" si="170"/>
        <v>0</v>
      </c>
      <c r="E742" s="330">
        <f t="shared" si="170"/>
        <v>0</v>
      </c>
      <c r="F742" s="330">
        <f t="shared" si="170"/>
        <v>0</v>
      </c>
      <c r="G742" s="330">
        <f t="shared" si="170"/>
        <v>0</v>
      </c>
      <c r="H742" s="330">
        <f t="shared" si="170"/>
        <v>0</v>
      </c>
      <c r="I742" s="330">
        <f t="shared" si="170"/>
        <v>0</v>
      </c>
      <c r="J742" s="330">
        <f t="shared" si="170"/>
        <v>0</v>
      </c>
      <c r="K742" s="230">
        <f t="shared" si="165"/>
        <v>0</v>
      </c>
    </row>
    <row r="743" spans="1:11" ht="24.6">
      <c r="A743" s="332" t="s">
        <v>59</v>
      </c>
      <c r="B743" s="227">
        <f t="shared" ref="B743:J743" si="171">+B218</f>
        <v>0</v>
      </c>
      <c r="C743" s="227">
        <f t="shared" si="171"/>
        <v>0</v>
      </c>
      <c r="D743" s="227">
        <f t="shared" si="171"/>
        <v>0</v>
      </c>
      <c r="E743" s="227">
        <f t="shared" si="171"/>
        <v>0</v>
      </c>
      <c r="F743" s="227">
        <f t="shared" si="171"/>
        <v>0</v>
      </c>
      <c r="G743" s="227">
        <f t="shared" si="171"/>
        <v>0</v>
      </c>
      <c r="H743" s="227">
        <f t="shared" si="171"/>
        <v>0</v>
      </c>
      <c r="I743" s="227">
        <f t="shared" si="171"/>
        <v>0</v>
      </c>
      <c r="J743" s="227">
        <f t="shared" si="171"/>
        <v>0</v>
      </c>
      <c r="K743" s="230">
        <f t="shared" si="165"/>
        <v>0</v>
      </c>
    </row>
    <row r="744" spans="1:11" ht="24.6">
      <c r="A744" s="332" t="s">
        <v>60</v>
      </c>
      <c r="B744" s="320">
        <f t="shared" ref="B744:J744" si="172">+B243</f>
        <v>0</v>
      </c>
      <c r="C744" s="320">
        <f t="shared" si="172"/>
        <v>0</v>
      </c>
      <c r="D744" s="320">
        <f t="shared" si="172"/>
        <v>0</v>
      </c>
      <c r="E744" s="320">
        <f t="shared" si="172"/>
        <v>0</v>
      </c>
      <c r="F744" s="320">
        <f t="shared" si="172"/>
        <v>0</v>
      </c>
      <c r="G744" s="320">
        <f t="shared" si="172"/>
        <v>0</v>
      </c>
      <c r="H744" s="320">
        <f t="shared" si="172"/>
        <v>0</v>
      </c>
      <c r="I744" s="320">
        <f t="shared" si="172"/>
        <v>0</v>
      </c>
      <c r="J744" s="320">
        <f t="shared" si="172"/>
        <v>0</v>
      </c>
      <c r="K744" s="230">
        <f t="shared" si="165"/>
        <v>0</v>
      </c>
    </row>
    <row r="745" spans="1:11" ht="24.6">
      <c r="A745" s="332" t="s">
        <v>61</v>
      </c>
      <c r="B745" s="320">
        <f t="shared" ref="B745:J745" si="173">+B271</f>
        <v>0</v>
      </c>
      <c r="C745" s="320">
        <f t="shared" si="173"/>
        <v>0</v>
      </c>
      <c r="D745" s="320">
        <f t="shared" si="173"/>
        <v>0</v>
      </c>
      <c r="E745" s="320">
        <f t="shared" si="173"/>
        <v>0</v>
      </c>
      <c r="F745" s="320">
        <f t="shared" si="173"/>
        <v>0</v>
      </c>
      <c r="G745" s="320">
        <f t="shared" si="173"/>
        <v>0</v>
      </c>
      <c r="H745" s="320">
        <f t="shared" si="173"/>
        <v>0</v>
      </c>
      <c r="I745" s="320">
        <f t="shared" si="173"/>
        <v>0</v>
      </c>
      <c r="J745" s="320">
        <f t="shared" si="173"/>
        <v>0</v>
      </c>
      <c r="K745" s="230">
        <f t="shared" si="165"/>
        <v>0</v>
      </c>
    </row>
    <row r="746" spans="1:11" ht="24.6">
      <c r="A746" s="332" t="s">
        <v>62</v>
      </c>
      <c r="B746" s="320">
        <f t="shared" ref="B746:J746" si="174">+B300</f>
        <v>0</v>
      </c>
      <c r="C746" s="320">
        <f t="shared" si="174"/>
        <v>0</v>
      </c>
      <c r="D746" s="320">
        <f t="shared" si="174"/>
        <v>0</v>
      </c>
      <c r="E746" s="320">
        <f t="shared" si="174"/>
        <v>0</v>
      </c>
      <c r="F746" s="320">
        <f t="shared" si="174"/>
        <v>0</v>
      </c>
      <c r="G746" s="320">
        <f t="shared" si="174"/>
        <v>0</v>
      </c>
      <c r="H746" s="320">
        <f t="shared" si="174"/>
        <v>0</v>
      </c>
      <c r="I746" s="320">
        <f t="shared" si="174"/>
        <v>0</v>
      </c>
      <c r="J746" s="320">
        <f t="shared" si="174"/>
        <v>0</v>
      </c>
      <c r="K746" s="230">
        <f t="shared" si="165"/>
        <v>0</v>
      </c>
    </row>
    <row r="747" spans="1:11" ht="24.6">
      <c r="A747" s="332" t="s">
        <v>63</v>
      </c>
      <c r="B747" s="320">
        <f t="shared" ref="B747:J747" si="175">+B327</f>
        <v>0</v>
      </c>
      <c r="C747" s="320">
        <f t="shared" si="175"/>
        <v>0</v>
      </c>
      <c r="D747" s="320">
        <f t="shared" si="175"/>
        <v>0</v>
      </c>
      <c r="E747" s="320">
        <f t="shared" si="175"/>
        <v>0</v>
      </c>
      <c r="F747" s="320">
        <f t="shared" si="175"/>
        <v>0</v>
      </c>
      <c r="G747" s="320">
        <f t="shared" si="175"/>
        <v>0</v>
      </c>
      <c r="H747" s="320">
        <f t="shared" si="175"/>
        <v>0</v>
      </c>
      <c r="I747" s="320">
        <f t="shared" si="175"/>
        <v>0</v>
      </c>
      <c r="J747" s="320">
        <f t="shared" si="175"/>
        <v>0</v>
      </c>
      <c r="K747" s="230">
        <f t="shared" si="165"/>
        <v>0</v>
      </c>
    </row>
    <row r="748" spans="1:11" ht="27.6" thickBot="1">
      <c r="A748" s="333" t="s">
        <v>32</v>
      </c>
      <c r="B748" s="347">
        <f t="shared" ref="B748:G748" si="176">SUM(B736:B747)</f>
        <v>0</v>
      </c>
      <c r="C748" s="347">
        <f t="shared" si="176"/>
        <v>0</v>
      </c>
      <c r="D748" s="347">
        <f t="shared" si="176"/>
        <v>0</v>
      </c>
      <c r="E748" s="347">
        <f t="shared" si="176"/>
        <v>0</v>
      </c>
      <c r="F748" s="382">
        <f t="shared" si="176"/>
        <v>0</v>
      </c>
      <c r="G748" s="347">
        <f t="shared" si="176"/>
        <v>0</v>
      </c>
      <c r="H748" s="472" t="e">
        <f>+K748/G748</f>
        <v>#DIV/0!</v>
      </c>
      <c r="I748" s="347">
        <f>SUM(I736:I747)</f>
        <v>0</v>
      </c>
      <c r="J748" s="348">
        <f>SUM(J736:J747)</f>
        <v>0</v>
      </c>
      <c r="K748" s="471">
        <f>SUM(K736:K747)</f>
        <v>0</v>
      </c>
    </row>
    <row r="758" spans="1:11" ht="24.6">
      <c r="A758" s="1265" t="s">
        <v>371</v>
      </c>
      <c r="B758" s="1265"/>
      <c r="C758" s="1265"/>
      <c r="D758" s="1265"/>
      <c r="E758" s="1265"/>
      <c r="F758" s="1265"/>
      <c r="G758" s="1265"/>
      <c r="H758" s="1265"/>
      <c r="I758" s="1265"/>
      <c r="J758" s="293"/>
      <c r="K758" s="293"/>
    </row>
    <row r="759" spans="1:11" ht="24.6">
      <c r="A759" s="1265" t="s">
        <v>284</v>
      </c>
      <c r="B759" s="1265"/>
      <c r="C759" s="1265"/>
      <c r="D759" s="1265"/>
      <c r="E759" s="1265"/>
      <c r="F759" s="1265"/>
      <c r="G759" s="1265"/>
      <c r="H759" s="1265"/>
      <c r="I759" s="1265"/>
      <c r="J759" s="293"/>
      <c r="K759" s="293"/>
    </row>
    <row r="760" spans="1:11" ht="24.6">
      <c r="A760" s="1265" t="s">
        <v>131</v>
      </c>
      <c r="B760" s="1265"/>
      <c r="C760" s="1265"/>
      <c r="D760" s="1265"/>
      <c r="E760" s="1265"/>
      <c r="F760" s="1265"/>
      <c r="G760" s="1265"/>
      <c r="H760" s="1265"/>
      <c r="I760" s="1265"/>
      <c r="J760" s="293"/>
      <c r="K760" s="293"/>
    </row>
    <row r="761" spans="1:11" ht="24.6">
      <c r="A761" s="1285" t="s">
        <v>284</v>
      </c>
      <c r="B761" s="320"/>
      <c r="C761" s="1279" t="s">
        <v>50</v>
      </c>
      <c r="D761" s="1280"/>
      <c r="E761" s="1280"/>
      <c r="F761" s="1280"/>
      <c r="G761" s="1280"/>
      <c r="H761" s="1281"/>
      <c r="I761" s="320"/>
      <c r="J761" s="274"/>
      <c r="K761" s="274"/>
    </row>
    <row r="762" spans="1:11" ht="24.6">
      <c r="A762" s="1286"/>
      <c r="B762" s="323" t="s">
        <v>2</v>
      </c>
      <c r="C762" s="324" t="s">
        <v>5</v>
      </c>
      <c r="D762" s="325" t="s">
        <v>6</v>
      </c>
      <c r="E762" s="325" t="s">
        <v>7</v>
      </c>
      <c r="F762" s="325" t="s">
        <v>8</v>
      </c>
      <c r="G762" s="325" t="s">
        <v>9</v>
      </c>
      <c r="H762" s="325" t="s">
        <v>10</v>
      </c>
      <c r="I762" s="328" t="s">
        <v>11</v>
      </c>
      <c r="J762" s="326" t="s">
        <v>202</v>
      </c>
      <c r="K762" s="326" t="s">
        <v>204</v>
      </c>
    </row>
    <row r="763" spans="1:11" ht="24.6">
      <c r="A763" s="1286"/>
      <c r="B763" s="323" t="s">
        <v>4</v>
      </c>
      <c r="C763" s="323" t="s">
        <v>13</v>
      </c>
      <c r="D763" s="328" t="s">
        <v>51</v>
      </c>
      <c r="E763" s="328" t="s">
        <v>15</v>
      </c>
      <c r="F763" s="328" t="s">
        <v>16</v>
      </c>
      <c r="G763" s="328" t="s">
        <v>17</v>
      </c>
      <c r="H763" s="328" t="s">
        <v>18</v>
      </c>
      <c r="I763" s="328" t="s">
        <v>19</v>
      </c>
      <c r="J763" s="326" t="s">
        <v>203</v>
      </c>
      <c r="K763" s="329"/>
    </row>
    <row r="764" spans="1:11" ht="24.6">
      <c r="A764" s="1287"/>
      <c r="B764" s="330" t="s">
        <v>12</v>
      </c>
      <c r="C764" s="330" t="s">
        <v>12</v>
      </c>
      <c r="D764" s="224" t="s">
        <v>12</v>
      </c>
      <c r="E764" s="224" t="s">
        <v>12</v>
      </c>
      <c r="F764" s="224" t="s">
        <v>12</v>
      </c>
      <c r="G764" s="224" t="s">
        <v>12</v>
      </c>
      <c r="H764" s="224" t="s">
        <v>20</v>
      </c>
      <c r="I764" s="224" t="s">
        <v>12</v>
      </c>
      <c r="J764" s="372"/>
      <c r="K764" s="331"/>
    </row>
    <row r="765" spans="1:11" ht="24.6">
      <c r="A765" s="332" t="s">
        <v>52</v>
      </c>
      <c r="B765" s="330"/>
      <c r="C765" s="330"/>
      <c r="D765" s="330"/>
      <c r="E765" s="330"/>
      <c r="F765" s="330"/>
      <c r="G765" s="330"/>
      <c r="H765" s="330"/>
      <c r="I765" s="330"/>
      <c r="J765" s="330"/>
      <c r="K765" s="230"/>
    </row>
    <row r="766" spans="1:11" ht="24.6">
      <c r="A766" s="332" t="s">
        <v>53</v>
      </c>
      <c r="B766" s="330"/>
      <c r="C766" s="330"/>
      <c r="D766" s="330"/>
      <c r="E766" s="330"/>
      <c r="F766" s="330"/>
      <c r="G766" s="330"/>
      <c r="H766" s="330"/>
      <c r="I766" s="330"/>
      <c r="J766" s="330"/>
      <c r="K766" s="224"/>
    </row>
    <row r="767" spans="1:11" ht="24.6">
      <c r="A767" s="332" t="s">
        <v>54</v>
      </c>
      <c r="B767" s="330"/>
      <c r="C767" s="330"/>
      <c r="D767" s="330"/>
      <c r="E767" s="330"/>
      <c r="F767" s="330"/>
      <c r="G767" s="330"/>
      <c r="H767" s="330"/>
      <c r="I767" s="330"/>
      <c r="J767" s="330"/>
      <c r="K767" s="224"/>
    </row>
    <row r="768" spans="1:11" ht="24.6">
      <c r="A768" s="332" t="s">
        <v>55</v>
      </c>
      <c r="B768" s="330"/>
      <c r="C768" s="330"/>
      <c r="D768" s="330"/>
      <c r="E768" s="330"/>
      <c r="F768" s="330"/>
      <c r="G768" s="330"/>
      <c r="H768" s="330"/>
      <c r="I768" s="330"/>
      <c r="J768" s="330"/>
      <c r="K768" s="224"/>
    </row>
    <row r="769" spans="1:11" ht="24.6">
      <c r="A769" s="332" t="s">
        <v>56</v>
      </c>
      <c r="B769" s="330"/>
      <c r="C769" s="330"/>
      <c r="D769" s="330"/>
      <c r="E769" s="330"/>
      <c r="F769" s="330"/>
      <c r="G769" s="330"/>
      <c r="H769" s="330"/>
      <c r="I769" s="330"/>
      <c r="J769" s="330"/>
      <c r="K769" s="224"/>
    </row>
    <row r="770" spans="1:11" ht="24.6">
      <c r="A770" s="332" t="s">
        <v>57</v>
      </c>
      <c r="B770" s="330"/>
      <c r="C770" s="330"/>
      <c r="D770" s="330"/>
      <c r="E770" s="330"/>
      <c r="F770" s="330"/>
      <c r="G770" s="330"/>
      <c r="H770" s="330"/>
      <c r="I770" s="330"/>
      <c r="J770" s="330"/>
      <c r="K770" s="224"/>
    </row>
    <row r="771" spans="1:11" ht="24.6">
      <c r="A771" s="332" t="s">
        <v>58</v>
      </c>
      <c r="B771" s="330"/>
      <c r="C771" s="330"/>
      <c r="D771" s="330"/>
      <c r="E771" s="330"/>
      <c r="F771" s="330"/>
      <c r="G771" s="330"/>
      <c r="H771" s="330"/>
      <c r="I771" s="330"/>
      <c r="J771" s="330"/>
      <c r="K771" s="224"/>
    </row>
    <row r="772" spans="1:11" ht="24.6">
      <c r="A772" s="332" t="s">
        <v>59</v>
      </c>
      <c r="B772" s="227"/>
      <c r="C772" s="227"/>
      <c r="D772" s="227"/>
      <c r="E772" s="227"/>
      <c r="F772" s="227"/>
      <c r="G772" s="227"/>
      <c r="H772" s="227"/>
      <c r="I772" s="227"/>
      <c r="J772" s="227"/>
      <c r="K772" s="227"/>
    </row>
    <row r="773" spans="1:11" ht="24.6">
      <c r="A773" s="332" t="s">
        <v>60</v>
      </c>
      <c r="B773" s="320"/>
      <c r="C773" s="320"/>
      <c r="D773" s="320"/>
      <c r="E773" s="320"/>
      <c r="F773" s="320"/>
      <c r="G773" s="320"/>
      <c r="H773" s="320"/>
      <c r="I773" s="320"/>
      <c r="J773" s="320"/>
      <c r="K773" s="320"/>
    </row>
    <row r="774" spans="1:11" ht="24.6">
      <c r="A774" s="332" t="s">
        <v>61</v>
      </c>
      <c r="B774" s="320">
        <f t="shared" ref="B774:I774" si="177">+B272</f>
        <v>0</v>
      </c>
      <c r="C774" s="320">
        <f t="shared" si="177"/>
        <v>0</v>
      </c>
      <c r="D774" s="320">
        <f t="shared" si="177"/>
        <v>0</v>
      </c>
      <c r="E774" s="320">
        <f t="shared" si="177"/>
        <v>0</v>
      </c>
      <c r="F774" s="320">
        <f t="shared" si="177"/>
        <v>0</v>
      </c>
      <c r="G774" s="320">
        <f t="shared" si="177"/>
        <v>0</v>
      </c>
      <c r="H774" s="320">
        <f t="shared" si="177"/>
        <v>0</v>
      </c>
      <c r="I774" s="320">
        <f t="shared" si="177"/>
        <v>0</v>
      </c>
      <c r="J774" s="320">
        <v>0</v>
      </c>
      <c r="K774" s="320">
        <f>+H774*G774</f>
        <v>0</v>
      </c>
    </row>
    <row r="775" spans="1:11" ht="24.6">
      <c r="A775" s="332" t="s">
        <v>62</v>
      </c>
      <c r="B775" s="320"/>
      <c r="C775" s="320"/>
      <c r="D775" s="320"/>
      <c r="E775" s="320"/>
      <c r="F775" s="320"/>
      <c r="G775" s="320"/>
      <c r="H775" s="320"/>
      <c r="I775" s="320"/>
      <c r="J775" s="320"/>
      <c r="K775" s="320"/>
    </row>
    <row r="776" spans="1:11" ht="24.6">
      <c r="A776" s="332" t="s">
        <v>63</v>
      </c>
      <c r="B776" s="320"/>
      <c r="C776" s="320"/>
      <c r="D776" s="320"/>
      <c r="E776" s="320"/>
      <c r="F776" s="320"/>
      <c r="G776" s="320"/>
      <c r="H776" s="320"/>
      <c r="I776" s="320"/>
      <c r="J776" s="320"/>
      <c r="K776" s="320"/>
    </row>
    <row r="777" spans="1:11" ht="27.6" thickBot="1">
      <c r="A777" s="333" t="s">
        <v>32</v>
      </c>
      <c r="B777" s="347">
        <f t="shared" ref="B777:G777" si="178">SUM(B765:B776)</f>
        <v>0</v>
      </c>
      <c r="C777" s="347">
        <f t="shared" si="178"/>
        <v>0</v>
      </c>
      <c r="D777" s="347">
        <f t="shared" si="178"/>
        <v>0</v>
      </c>
      <c r="E777" s="347">
        <f t="shared" si="178"/>
        <v>0</v>
      </c>
      <c r="F777" s="382">
        <f t="shared" si="178"/>
        <v>0</v>
      </c>
      <c r="G777" s="347">
        <f t="shared" si="178"/>
        <v>0</v>
      </c>
      <c r="H777" s="472" t="e">
        <f>+K777/G777</f>
        <v>#DIV/0!</v>
      </c>
      <c r="I777" s="347">
        <f>SUM(I765:I776)</f>
        <v>0</v>
      </c>
      <c r="J777" s="348">
        <f>SUM(J765:J776)</f>
        <v>0</v>
      </c>
      <c r="K777" s="471">
        <f>SUM(K765:K776)</f>
        <v>0</v>
      </c>
    </row>
    <row r="783" spans="1:11" ht="24.6">
      <c r="A783" s="1265" t="s">
        <v>371</v>
      </c>
      <c r="B783" s="1265"/>
      <c r="C783" s="1265"/>
      <c r="D783" s="1265"/>
      <c r="E783" s="1265"/>
      <c r="F783" s="1265"/>
      <c r="G783" s="1265"/>
      <c r="H783" s="1265"/>
      <c r="I783" s="1265"/>
      <c r="J783" s="293"/>
      <c r="K783" s="293"/>
    </row>
    <row r="784" spans="1:11" ht="24.6">
      <c r="A784" s="1265" t="s">
        <v>199</v>
      </c>
      <c r="B784" s="1265"/>
      <c r="C784" s="1265"/>
      <c r="D784" s="1265"/>
      <c r="E784" s="1265"/>
      <c r="F784" s="1265"/>
      <c r="G784" s="1265"/>
      <c r="H784" s="1265"/>
      <c r="I784" s="1265"/>
      <c r="J784" s="293"/>
      <c r="K784" s="293"/>
    </row>
    <row r="785" spans="1:11" ht="24.6">
      <c r="A785" s="1265" t="s">
        <v>131</v>
      </c>
      <c r="B785" s="1265"/>
      <c r="C785" s="1265"/>
      <c r="D785" s="1265"/>
      <c r="E785" s="1265"/>
      <c r="F785" s="1265"/>
      <c r="G785" s="1265"/>
      <c r="H785" s="1265"/>
      <c r="I785" s="1265"/>
      <c r="J785" s="293"/>
      <c r="K785" s="293"/>
    </row>
    <row r="786" spans="1:11" ht="23.25" customHeight="1">
      <c r="A786" s="1285" t="s">
        <v>199</v>
      </c>
      <c r="B786" s="320"/>
      <c r="C786" s="1279" t="s">
        <v>50</v>
      </c>
      <c r="D786" s="1280"/>
      <c r="E786" s="1280"/>
      <c r="F786" s="1280"/>
      <c r="G786" s="1280"/>
      <c r="H786" s="1281"/>
      <c r="I786" s="320"/>
      <c r="J786" s="274"/>
      <c r="K786" s="274"/>
    </row>
    <row r="787" spans="1:11" ht="23.25" customHeight="1">
      <c r="A787" s="1286"/>
      <c r="B787" s="323" t="s">
        <v>2</v>
      </c>
      <c r="C787" s="324" t="s">
        <v>5</v>
      </c>
      <c r="D787" s="325" t="s">
        <v>6</v>
      </c>
      <c r="E787" s="325" t="s">
        <v>7</v>
      </c>
      <c r="F787" s="325" t="s">
        <v>8</v>
      </c>
      <c r="G787" s="325" t="s">
        <v>9</v>
      </c>
      <c r="H787" s="325" t="s">
        <v>10</v>
      </c>
      <c r="I787" s="328" t="s">
        <v>11</v>
      </c>
      <c r="J787" s="326" t="s">
        <v>202</v>
      </c>
      <c r="K787" s="326" t="s">
        <v>204</v>
      </c>
    </row>
    <row r="788" spans="1:11" ht="23.25" customHeight="1">
      <c r="A788" s="1286"/>
      <c r="B788" s="323" t="s">
        <v>4</v>
      </c>
      <c r="C788" s="323" t="s">
        <v>13</v>
      </c>
      <c r="D788" s="328" t="s">
        <v>51</v>
      </c>
      <c r="E788" s="328" t="s">
        <v>15</v>
      </c>
      <c r="F788" s="328" t="s">
        <v>16</v>
      </c>
      <c r="G788" s="328" t="s">
        <v>17</v>
      </c>
      <c r="H788" s="328" t="s">
        <v>18</v>
      </c>
      <c r="I788" s="328" t="s">
        <v>19</v>
      </c>
      <c r="J788" s="326" t="s">
        <v>203</v>
      </c>
      <c r="K788" s="329"/>
    </row>
    <row r="789" spans="1:11" ht="23.25" customHeight="1">
      <c r="A789" s="1287"/>
      <c r="B789" s="330" t="s">
        <v>12</v>
      </c>
      <c r="C789" s="330" t="s">
        <v>12</v>
      </c>
      <c r="D789" s="224" t="s">
        <v>12</v>
      </c>
      <c r="E789" s="224" t="s">
        <v>12</v>
      </c>
      <c r="F789" s="224" t="s">
        <v>12</v>
      </c>
      <c r="G789" s="224" t="s">
        <v>12</v>
      </c>
      <c r="H789" s="224" t="s">
        <v>20</v>
      </c>
      <c r="I789" s="224" t="s">
        <v>12</v>
      </c>
      <c r="J789" s="372"/>
      <c r="K789" s="331"/>
    </row>
    <row r="790" spans="1:11" ht="24.6">
      <c r="A790" s="332" t="s">
        <v>52</v>
      </c>
      <c r="B790" s="330">
        <f t="shared" ref="B790:J790" si="179">+B25</f>
        <v>0</v>
      </c>
      <c r="C790" s="330">
        <f t="shared" si="179"/>
        <v>0</v>
      </c>
      <c r="D790" s="330">
        <f t="shared" si="179"/>
        <v>0</v>
      </c>
      <c r="E790" s="330">
        <f t="shared" si="179"/>
        <v>0</v>
      </c>
      <c r="F790" s="330">
        <f t="shared" si="179"/>
        <v>0</v>
      </c>
      <c r="G790" s="330">
        <f t="shared" si="179"/>
        <v>0</v>
      </c>
      <c r="H790" s="330">
        <f t="shared" si="179"/>
        <v>0</v>
      </c>
      <c r="I790" s="330">
        <f t="shared" si="179"/>
        <v>0</v>
      </c>
      <c r="J790" s="330">
        <f t="shared" si="179"/>
        <v>0</v>
      </c>
      <c r="K790" s="230">
        <f>+H790*G790</f>
        <v>0</v>
      </c>
    </row>
    <row r="791" spans="1:11" ht="24.6">
      <c r="A791" s="332" t="s">
        <v>53</v>
      </c>
      <c r="B791" s="330"/>
      <c r="C791" s="330"/>
      <c r="D791" s="330"/>
      <c r="E791" s="330"/>
      <c r="F791" s="330"/>
      <c r="G791" s="330"/>
      <c r="H791" s="330"/>
      <c r="I791" s="330"/>
      <c r="J791" s="330"/>
      <c r="K791" s="224"/>
    </row>
    <row r="792" spans="1:11" ht="24.6">
      <c r="A792" s="332" t="s">
        <v>54</v>
      </c>
      <c r="B792" s="330"/>
      <c r="C792" s="330"/>
      <c r="D792" s="330"/>
      <c r="E792" s="330"/>
      <c r="F792" s="330"/>
      <c r="G792" s="330"/>
      <c r="H792" s="330"/>
      <c r="I792" s="330"/>
      <c r="J792" s="330"/>
      <c r="K792" s="224"/>
    </row>
    <row r="793" spans="1:11" ht="24.6">
      <c r="A793" s="332" t="s">
        <v>55</v>
      </c>
      <c r="B793" s="330">
        <f t="shared" ref="B793:J793" si="180">+B105</f>
        <v>0</v>
      </c>
      <c r="C793" s="330">
        <f t="shared" si="180"/>
        <v>0</v>
      </c>
      <c r="D793" s="330">
        <f t="shared" si="180"/>
        <v>0</v>
      </c>
      <c r="E793" s="330">
        <f t="shared" si="180"/>
        <v>0</v>
      </c>
      <c r="F793" s="330">
        <f t="shared" si="180"/>
        <v>0</v>
      </c>
      <c r="G793" s="330">
        <f t="shared" si="180"/>
        <v>0</v>
      </c>
      <c r="H793" s="330">
        <f t="shared" si="180"/>
        <v>0</v>
      </c>
      <c r="I793" s="330">
        <f t="shared" si="180"/>
        <v>0</v>
      </c>
      <c r="J793" s="330">
        <f t="shared" si="180"/>
        <v>0</v>
      </c>
      <c r="K793" s="224">
        <f>+H793*G793</f>
        <v>0</v>
      </c>
    </row>
    <row r="794" spans="1:11" ht="24.6">
      <c r="A794" s="332" t="s">
        <v>56</v>
      </c>
      <c r="B794" s="330"/>
      <c r="C794" s="330"/>
      <c r="D794" s="330"/>
      <c r="E794" s="330"/>
      <c r="F794" s="330"/>
      <c r="G794" s="330"/>
      <c r="H794" s="330"/>
      <c r="I794" s="330"/>
      <c r="J794" s="330"/>
      <c r="K794" s="224"/>
    </row>
    <row r="795" spans="1:11" ht="24.6">
      <c r="A795" s="332" t="s">
        <v>57</v>
      </c>
      <c r="B795" s="330">
        <f t="shared" ref="B795:J795" si="181">+B273</f>
        <v>0</v>
      </c>
      <c r="C795" s="330">
        <f t="shared" si="181"/>
        <v>0</v>
      </c>
      <c r="D795" s="330">
        <f t="shared" si="181"/>
        <v>0</v>
      </c>
      <c r="E795" s="330">
        <f t="shared" si="181"/>
        <v>0</v>
      </c>
      <c r="F795" s="330">
        <f t="shared" si="181"/>
        <v>0</v>
      </c>
      <c r="G795" s="330">
        <f t="shared" si="181"/>
        <v>0</v>
      </c>
      <c r="H795" s="330">
        <f t="shared" si="181"/>
        <v>0</v>
      </c>
      <c r="I795" s="330">
        <f t="shared" si="181"/>
        <v>0</v>
      </c>
      <c r="J795" s="330">
        <f t="shared" si="181"/>
        <v>0</v>
      </c>
      <c r="K795" s="230">
        <f>+H795*G795</f>
        <v>0</v>
      </c>
    </row>
    <row r="796" spans="1:11" ht="24.6">
      <c r="A796" s="332" t="s">
        <v>58</v>
      </c>
      <c r="B796" s="330"/>
      <c r="C796" s="330"/>
      <c r="D796" s="330"/>
      <c r="E796" s="330"/>
      <c r="F796" s="330"/>
      <c r="G796" s="330"/>
      <c r="H796" s="330"/>
      <c r="I796" s="330"/>
      <c r="J796" s="330"/>
      <c r="K796" s="224"/>
    </row>
    <row r="797" spans="1:11" ht="24.6">
      <c r="A797" s="332" t="s">
        <v>59</v>
      </c>
      <c r="B797" s="227"/>
      <c r="C797" s="227"/>
      <c r="D797" s="227"/>
      <c r="E797" s="227"/>
      <c r="F797" s="227"/>
      <c r="G797" s="227"/>
      <c r="H797" s="227"/>
      <c r="I797" s="227"/>
      <c r="J797" s="227"/>
      <c r="K797" s="227"/>
    </row>
    <row r="798" spans="1:11" ht="24.6">
      <c r="A798" s="332" t="s">
        <v>60</v>
      </c>
      <c r="B798" s="320"/>
      <c r="C798" s="320"/>
      <c r="D798" s="320"/>
      <c r="E798" s="320"/>
      <c r="F798" s="320"/>
      <c r="G798" s="320"/>
      <c r="H798" s="320"/>
      <c r="I798" s="320"/>
      <c r="J798" s="320"/>
      <c r="K798" s="320"/>
    </row>
    <row r="799" spans="1:11" ht="24.6">
      <c r="A799" s="332" t="s">
        <v>61</v>
      </c>
      <c r="B799" s="320"/>
      <c r="C799" s="320"/>
      <c r="D799" s="320"/>
      <c r="E799" s="320"/>
      <c r="F799" s="320"/>
      <c r="G799" s="320"/>
      <c r="H799" s="320"/>
      <c r="I799" s="320"/>
      <c r="J799" s="320"/>
      <c r="K799" s="320"/>
    </row>
    <row r="800" spans="1:11" ht="24.6">
      <c r="A800" s="332" t="s">
        <v>62</v>
      </c>
      <c r="B800" s="320"/>
      <c r="C800" s="320"/>
      <c r="D800" s="320"/>
      <c r="E800" s="320"/>
      <c r="F800" s="320"/>
      <c r="G800" s="320"/>
      <c r="H800" s="320"/>
      <c r="I800" s="320"/>
      <c r="J800" s="320"/>
      <c r="K800" s="320"/>
    </row>
    <row r="801" spans="1:11" ht="24.6">
      <c r="A801" s="332" t="s">
        <v>63</v>
      </c>
      <c r="B801" s="320"/>
      <c r="C801" s="320"/>
      <c r="D801" s="320"/>
      <c r="E801" s="320"/>
      <c r="F801" s="320"/>
      <c r="G801" s="320"/>
      <c r="H801" s="320"/>
      <c r="I801" s="320"/>
      <c r="J801" s="320"/>
      <c r="K801" s="320"/>
    </row>
    <row r="802" spans="1:11" ht="27.6" thickBot="1">
      <c r="A802" s="333" t="s">
        <v>32</v>
      </c>
      <c r="B802" s="347">
        <f t="shared" ref="B802:G802" si="182">SUM(B790:B801)</f>
        <v>0</v>
      </c>
      <c r="C802" s="347">
        <f t="shared" si="182"/>
        <v>0</v>
      </c>
      <c r="D802" s="347">
        <f t="shared" si="182"/>
        <v>0</v>
      </c>
      <c r="E802" s="347">
        <f t="shared" si="182"/>
        <v>0</v>
      </c>
      <c r="F802" s="382">
        <f t="shared" si="182"/>
        <v>0</v>
      </c>
      <c r="G802" s="347">
        <f t="shared" si="182"/>
        <v>0</v>
      </c>
      <c r="H802" s="472" t="e">
        <f>+K802/G802</f>
        <v>#DIV/0!</v>
      </c>
      <c r="I802" s="347">
        <f>SUM(I790:I801)</f>
        <v>0</v>
      </c>
      <c r="J802" s="348">
        <f>SUM(J790:J801)</f>
        <v>0</v>
      </c>
      <c r="K802" s="471">
        <f>SUM(K790:K801)</f>
        <v>0</v>
      </c>
    </row>
    <row r="812" spans="1:11" ht="24.6">
      <c r="A812" s="1265" t="s">
        <v>371</v>
      </c>
      <c r="B812" s="1265"/>
      <c r="C812" s="1265"/>
      <c r="D812" s="1265"/>
      <c r="E812" s="1265"/>
      <c r="F812" s="1265"/>
      <c r="G812" s="1265"/>
      <c r="H812" s="1265"/>
      <c r="I812" s="1265"/>
      <c r="J812" s="293"/>
      <c r="K812" s="293"/>
    </row>
    <row r="813" spans="1:11" ht="24.6">
      <c r="A813" s="1265" t="s">
        <v>30</v>
      </c>
      <c r="B813" s="1265"/>
      <c r="C813" s="1265"/>
      <c r="D813" s="1265"/>
      <c r="E813" s="1265"/>
      <c r="F813" s="1265"/>
      <c r="G813" s="1265"/>
      <c r="H813" s="1265"/>
      <c r="I813" s="1265"/>
      <c r="J813" s="293"/>
      <c r="K813" s="293"/>
    </row>
    <row r="814" spans="1:11" ht="24.6">
      <c r="A814" s="1265" t="s">
        <v>131</v>
      </c>
      <c r="B814" s="1265"/>
      <c r="C814" s="1265"/>
      <c r="D814" s="1265"/>
      <c r="E814" s="1265"/>
      <c r="F814" s="1265"/>
      <c r="G814" s="1265"/>
      <c r="H814" s="1265"/>
      <c r="I814" s="1265"/>
      <c r="J814" s="293"/>
      <c r="K814" s="293"/>
    </row>
    <row r="815" spans="1:11" ht="23.25" customHeight="1">
      <c r="A815" s="1285" t="s">
        <v>30</v>
      </c>
      <c r="B815" s="320"/>
      <c r="C815" s="1279" t="s">
        <v>50</v>
      </c>
      <c r="D815" s="1280"/>
      <c r="E815" s="1280"/>
      <c r="F815" s="1280"/>
      <c r="G815" s="1280"/>
      <c r="H815" s="1281"/>
      <c r="I815" s="320"/>
      <c r="J815" s="274"/>
      <c r="K815" s="274"/>
    </row>
    <row r="816" spans="1:11" ht="23.25" customHeight="1">
      <c r="A816" s="1286"/>
      <c r="B816" s="323" t="s">
        <v>2</v>
      </c>
      <c r="C816" s="324" t="s">
        <v>5</v>
      </c>
      <c r="D816" s="325" t="s">
        <v>6</v>
      </c>
      <c r="E816" s="325" t="s">
        <v>7</v>
      </c>
      <c r="F816" s="325" t="s">
        <v>8</v>
      </c>
      <c r="G816" s="325" t="s">
        <v>9</v>
      </c>
      <c r="H816" s="325" t="s">
        <v>10</v>
      </c>
      <c r="I816" s="328" t="s">
        <v>11</v>
      </c>
      <c r="J816" s="326" t="s">
        <v>202</v>
      </c>
      <c r="K816" s="326" t="s">
        <v>204</v>
      </c>
    </row>
    <row r="817" spans="1:11" ht="23.25" customHeight="1">
      <c r="A817" s="1286"/>
      <c r="B817" s="323" t="s">
        <v>4</v>
      </c>
      <c r="C817" s="323" t="s">
        <v>13</v>
      </c>
      <c r="D817" s="328" t="s">
        <v>51</v>
      </c>
      <c r="E817" s="328" t="s">
        <v>15</v>
      </c>
      <c r="F817" s="328" t="s">
        <v>16</v>
      </c>
      <c r="G817" s="328" t="s">
        <v>17</v>
      </c>
      <c r="H817" s="328" t="s">
        <v>18</v>
      </c>
      <c r="I817" s="328" t="s">
        <v>19</v>
      </c>
      <c r="J817" s="326" t="s">
        <v>203</v>
      </c>
      <c r="K817" s="329"/>
    </row>
    <row r="818" spans="1:11" ht="23.25" customHeight="1">
      <c r="A818" s="1287"/>
      <c r="B818" s="330" t="s">
        <v>12</v>
      </c>
      <c r="C818" s="330" t="s">
        <v>12</v>
      </c>
      <c r="D818" s="224" t="s">
        <v>12</v>
      </c>
      <c r="E818" s="224" t="s">
        <v>12</v>
      </c>
      <c r="F818" s="224" t="s">
        <v>12</v>
      </c>
      <c r="G818" s="224" t="s">
        <v>12</v>
      </c>
      <c r="H818" s="224" t="s">
        <v>20</v>
      </c>
      <c r="I818" s="224" t="s">
        <v>12</v>
      </c>
      <c r="J818" s="372"/>
      <c r="K818" s="331"/>
    </row>
    <row r="819" spans="1:11" ht="24.6">
      <c r="A819" s="332" t="s">
        <v>52</v>
      </c>
      <c r="B819" s="330"/>
      <c r="C819" s="330"/>
      <c r="D819" s="330"/>
      <c r="E819" s="330"/>
      <c r="F819" s="330"/>
      <c r="G819" s="330"/>
      <c r="H819" s="330"/>
      <c r="I819" s="330"/>
      <c r="J819" s="330"/>
      <c r="K819" s="230"/>
    </row>
    <row r="820" spans="1:11" ht="24.6">
      <c r="A820" s="332" t="s">
        <v>53</v>
      </c>
      <c r="B820" s="330"/>
      <c r="C820" s="330"/>
      <c r="D820" s="330"/>
      <c r="E820" s="330"/>
      <c r="F820" s="330"/>
      <c r="G820" s="330"/>
      <c r="H820" s="330"/>
      <c r="I820" s="330"/>
      <c r="J820" s="330"/>
      <c r="K820" s="224"/>
    </row>
    <row r="821" spans="1:11" ht="24.6">
      <c r="A821" s="332" t="s">
        <v>54</v>
      </c>
      <c r="B821" s="330"/>
      <c r="C821" s="330"/>
      <c r="D821" s="330"/>
      <c r="E821" s="330"/>
      <c r="F821" s="330"/>
      <c r="G821" s="330"/>
      <c r="H821" s="330"/>
      <c r="I821" s="330"/>
      <c r="J821" s="330"/>
      <c r="K821" s="224"/>
    </row>
    <row r="822" spans="1:11" ht="24.6">
      <c r="A822" s="332" t="s">
        <v>55</v>
      </c>
      <c r="B822" s="330">
        <f t="shared" ref="B822:J822" si="183">+B103</f>
        <v>0</v>
      </c>
      <c r="C822" s="330">
        <f t="shared" si="183"/>
        <v>0</v>
      </c>
      <c r="D822" s="330">
        <f t="shared" si="183"/>
        <v>0</v>
      </c>
      <c r="E822" s="330">
        <f t="shared" si="183"/>
        <v>0</v>
      </c>
      <c r="F822" s="330">
        <f t="shared" si="183"/>
        <v>0</v>
      </c>
      <c r="G822" s="330">
        <f t="shared" si="183"/>
        <v>0</v>
      </c>
      <c r="H822" s="330">
        <f t="shared" si="183"/>
        <v>0</v>
      </c>
      <c r="I822" s="330">
        <f t="shared" si="183"/>
        <v>0</v>
      </c>
      <c r="J822" s="330">
        <f t="shared" si="183"/>
        <v>0</v>
      </c>
      <c r="K822" s="224">
        <f>+H822*G822</f>
        <v>0</v>
      </c>
    </row>
    <row r="823" spans="1:11" ht="24.6">
      <c r="A823" s="332" t="s">
        <v>56</v>
      </c>
      <c r="B823" s="330"/>
      <c r="C823" s="330"/>
      <c r="D823" s="330"/>
      <c r="E823" s="330"/>
      <c r="F823" s="330"/>
      <c r="G823" s="330"/>
      <c r="H823" s="330"/>
      <c r="I823" s="330"/>
      <c r="J823" s="330"/>
      <c r="K823" s="224"/>
    </row>
    <row r="824" spans="1:11" ht="24.6">
      <c r="A824" s="332" t="s">
        <v>57</v>
      </c>
      <c r="B824" s="330"/>
      <c r="C824" s="330"/>
      <c r="D824" s="330"/>
      <c r="E824" s="330"/>
      <c r="F824" s="330"/>
      <c r="G824" s="330"/>
      <c r="H824" s="330"/>
      <c r="I824" s="330"/>
      <c r="J824" s="330"/>
      <c r="K824" s="230"/>
    </row>
    <row r="825" spans="1:11" ht="24.6">
      <c r="A825" s="332" t="s">
        <v>58</v>
      </c>
      <c r="B825" s="330"/>
      <c r="C825" s="330"/>
      <c r="D825" s="330"/>
      <c r="E825" s="330"/>
      <c r="F825" s="330"/>
      <c r="G825" s="330"/>
      <c r="H825" s="330"/>
      <c r="I825" s="330"/>
      <c r="J825" s="330"/>
      <c r="K825" s="224"/>
    </row>
    <row r="826" spans="1:11" ht="24.6">
      <c r="A826" s="332" t="s">
        <v>59</v>
      </c>
      <c r="B826" s="227"/>
      <c r="C826" s="227"/>
      <c r="D826" s="227"/>
      <c r="E826" s="227"/>
      <c r="F826" s="227"/>
      <c r="G826" s="227"/>
      <c r="H826" s="227"/>
      <c r="I826" s="227"/>
      <c r="J826" s="227"/>
      <c r="K826" s="227"/>
    </row>
    <row r="827" spans="1:11" ht="24.6">
      <c r="A827" s="332" t="s">
        <v>60</v>
      </c>
      <c r="B827" s="320"/>
      <c r="C827" s="320"/>
      <c r="D827" s="320"/>
      <c r="E827" s="320"/>
      <c r="F827" s="320"/>
      <c r="G827" s="320"/>
      <c r="H827" s="320"/>
      <c r="I827" s="320"/>
      <c r="J827" s="320"/>
      <c r="K827" s="320"/>
    </row>
    <row r="828" spans="1:11" ht="24.6">
      <c r="A828" s="332" t="s">
        <v>61</v>
      </c>
      <c r="B828" s="320"/>
      <c r="C828" s="320"/>
      <c r="D828" s="320"/>
      <c r="E828" s="320"/>
      <c r="F828" s="320"/>
      <c r="G828" s="320"/>
      <c r="H828" s="320"/>
      <c r="I828" s="320"/>
      <c r="J828" s="320"/>
      <c r="K828" s="320"/>
    </row>
    <row r="829" spans="1:11" ht="24.6">
      <c r="A829" s="332" t="s">
        <v>62</v>
      </c>
      <c r="B829" s="320"/>
      <c r="C829" s="320"/>
      <c r="D829" s="320"/>
      <c r="E829" s="320"/>
      <c r="F829" s="320"/>
      <c r="G829" s="320"/>
      <c r="H829" s="320"/>
      <c r="I829" s="320"/>
      <c r="J829" s="320"/>
      <c r="K829" s="320"/>
    </row>
    <row r="830" spans="1:11" ht="24.6">
      <c r="A830" s="332" t="s">
        <v>63</v>
      </c>
      <c r="B830" s="320"/>
      <c r="C830" s="320"/>
      <c r="D830" s="320"/>
      <c r="E830" s="320"/>
      <c r="F830" s="320"/>
      <c r="G830" s="320"/>
      <c r="H830" s="320"/>
      <c r="I830" s="320"/>
      <c r="J830" s="320"/>
      <c r="K830" s="320"/>
    </row>
    <row r="831" spans="1:11" ht="27.6" thickBot="1">
      <c r="A831" s="333" t="s">
        <v>32</v>
      </c>
      <c r="B831" s="347">
        <f t="shared" ref="B831:G831" si="184">SUM(B819:B830)</f>
        <v>0</v>
      </c>
      <c r="C831" s="347">
        <f t="shared" si="184"/>
        <v>0</v>
      </c>
      <c r="D831" s="347">
        <f t="shared" si="184"/>
        <v>0</v>
      </c>
      <c r="E831" s="347">
        <f t="shared" si="184"/>
        <v>0</v>
      </c>
      <c r="F831" s="382">
        <f t="shared" si="184"/>
        <v>0</v>
      </c>
      <c r="G831" s="347">
        <f t="shared" si="184"/>
        <v>0</v>
      </c>
      <c r="H831" s="472" t="e">
        <f>+K831/G831</f>
        <v>#DIV/0!</v>
      </c>
      <c r="I831" s="347">
        <f>SUM(I819:I830)</f>
        <v>0</v>
      </c>
      <c r="J831" s="348">
        <f>SUM(J819:J830)</f>
        <v>0</v>
      </c>
      <c r="K831" s="471">
        <f>SUM(K819:K830)</f>
        <v>0</v>
      </c>
    </row>
    <row r="842" spans="1:11" ht="24.6">
      <c r="A842" s="1265" t="s">
        <v>371</v>
      </c>
      <c r="B842" s="1265"/>
      <c r="C842" s="1265"/>
      <c r="D842" s="1265"/>
      <c r="E842" s="1265"/>
      <c r="F842" s="1265"/>
      <c r="G842" s="1265"/>
      <c r="H842" s="1265"/>
      <c r="I842" s="1265"/>
      <c r="J842" s="293"/>
      <c r="K842" s="293"/>
    </row>
    <row r="843" spans="1:11" ht="24.6">
      <c r="A843" s="1265" t="s">
        <v>31</v>
      </c>
      <c r="B843" s="1265"/>
      <c r="C843" s="1265"/>
      <c r="D843" s="1265"/>
      <c r="E843" s="1265"/>
      <c r="F843" s="1265"/>
      <c r="G843" s="1265"/>
      <c r="H843" s="1265"/>
      <c r="I843" s="1265"/>
      <c r="J843" s="293"/>
      <c r="K843" s="293"/>
    </row>
    <row r="844" spans="1:11" ht="24.6">
      <c r="A844" s="1265" t="s">
        <v>131</v>
      </c>
      <c r="B844" s="1265"/>
      <c r="C844" s="1265"/>
      <c r="D844" s="1265"/>
      <c r="E844" s="1265"/>
      <c r="F844" s="1265"/>
      <c r="G844" s="1265"/>
      <c r="H844" s="1265"/>
      <c r="I844" s="1265"/>
      <c r="J844" s="293"/>
      <c r="K844" s="293"/>
    </row>
    <row r="845" spans="1:11" ht="23.25" customHeight="1">
      <c r="A845" s="1276" t="s">
        <v>31</v>
      </c>
      <c r="B845" s="320"/>
      <c r="C845" s="1279" t="s">
        <v>50</v>
      </c>
      <c r="D845" s="1280"/>
      <c r="E845" s="1280"/>
      <c r="F845" s="1280"/>
      <c r="G845" s="1280"/>
      <c r="H845" s="1281"/>
      <c r="I845" s="320"/>
      <c r="J845" s="274"/>
      <c r="K845" s="274"/>
    </row>
    <row r="846" spans="1:11" ht="23.25" customHeight="1">
      <c r="A846" s="1277"/>
      <c r="B846" s="323" t="s">
        <v>2</v>
      </c>
      <c r="C846" s="324" t="s">
        <v>5</v>
      </c>
      <c r="D846" s="325" t="s">
        <v>6</v>
      </c>
      <c r="E846" s="325" t="s">
        <v>7</v>
      </c>
      <c r="F846" s="325" t="s">
        <v>8</v>
      </c>
      <c r="G846" s="325" t="s">
        <v>9</v>
      </c>
      <c r="H846" s="325" t="s">
        <v>10</v>
      </c>
      <c r="I846" s="328" t="s">
        <v>11</v>
      </c>
      <c r="J846" s="326" t="s">
        <v>202</v>
      </c>
      <c r="K846" s="326" t="s">
        <v>204</v>
      </c>
    </row>
    <row r="847" spans="1:11" ht="23.25" customHeight="1">
      <c r="A847" s="1277"/>
      <c r="B847" s="323" t="s">
        <v>4</v>
      </c>
      <c r="C847" s="323" t="s">
        <v>13</v>
      </c>
      <c r="D847" s="328" t="s">
        <v>51</v>
      </c>
      <c r="E847" s="328" t="s">
        <v>15</v>
      </c>
      <c r="F847" s="328" t="s">
        <v>16</v>
      </c>
      <c r="G847" s="328" t="s">
        <v>17</v>
      </c>
      <c r="H847" s="328" t="s">
        <v>18</v>
      </c>
      <c r="I847" s="328" t="s">
        <v>19</v>
      </c>
      <c r="J847" s="326" t="s">
        <v>203</v>
      </c>
      <c r="K847" s="329"/>
    </row>
    <row r="848" spans="1:11" ht="23.25" customHeight="1">
      <c r="A848" s="1278"/>
      <c r="B848" s="330" t="s">
        <v>12</v>
      </c>
      <c r="C848" s="330" t="s">
        <v>12</v>
      </c>
      <c r="D848" s="224" t="s">
        <v>12</v>
      </c>
      <c r="E848" s="224" t="s">
        <v>12</v>
      </c>
      <c r="F848" s="224" t="s">
        <v>12</v>
      </c>
      <c r="G848" s="224" t="s">
        <v>12</v>
      </c>
      <c r="H848" s="224" t="s">
        <v>20</v>
      </c>
      <c r="I848" s="224" t="s">
        <v>12</v>
      </c>
      <c r="J848" s="372"/>
      <c r="K848" s="331"/>
    </row>
    <row r="849" spans="1:11" ht="24.6">
      <c r="A849" s="332" t="s">
        <v>52</v>
      </c>
      <c r="B849" s="330"/>
      <c r="C849" s="330"/>
      <c r="D849" s="330"/>
      <c r="E849" s="330"/>
      <c r="F849" s="330"/>
      <c r="G849" s="330"/>
      <c r="H849" s="330"/>
      <c r="I849" s="330"/>
      <c r="J849" s="330"/>
      <c r="K849" s="230"/>
    </row>
    <row r="850" spans="1:11" ht="24.6">
      <c r="A850" s="332" t="s">
        <v>53</v>
      </c>
      <c r="B850" s="330"/>
      <c r="C850" s="330"/>
      <c r="D850" s="330"/>
      <c r="E850" s="330"/>
      <c r="F850" s="330"/>
      <c r="G850" s="330"/>
      <c r="H850" s="330"/>
      <c r="I850" s="330"/>
      <c r="J850" s="330"/>
      <c r="K850" s="224"/>
    </row>
    <row r="851" spans="1:11" ht="24.6">
      <c r="A851" s="332" t="s">
        <v>54</v>
      </c>
      <c r="B851" s="330"/>
      <c r="C851" s="330"/>
      <c r="D851" s="330"/>
      <c r="E851" s="330"/>
      <c r="F851" s="330"/>
      <c r="G851" s="330"/>
      <c r="H851" s="330"/>
      <c r="I851" s="330"/>
      <c r="J851" s="330"/>
      <c r="K851" s="224"/>
    </row>
    <row r="852" spans="1:11" ht="24.6">
      <c r="A852" s="332" t="s">
        <v>55</v>
      </c>
      <c r="B852" s="330">
        <f t="shared" ref="B852:J852" si="185">+B104</f>
        <v>0</v>
      </c>
      <c r="C852" s="330">
        <f t="shared" si="185"/>
        <v>0</v>
      </c>
      <c r="D852" s="330">
        <f t="shared" si="185"/>
        <v>0</v>
      </c>
      <c r="E852" s="330">
        <f t="shared" si="185"/>
        <v>0</v>
      </c>
      <c r="F852" s="330">
        <f t="shared" si="185"/>
        <v>0</v>
      </c>
      <c r="G852" s="330">
        <f t="shared" si="185"/>
        <v>0</v>
      </c>
      <c r="H852" s="330">
        <f t="shared" si="185"/>
        <v>0</v>
      </c>
      <c r="I852" s="330">
        <f t="shared" si="185"/>
        <v>0</v>
      </c>
      <c r="J852" s="330">
        <f t="shared" si="185"/>
        <v>0</v>
      </c>
      <c r="K852" s="224">
        <f>+H852*G852</f>
        <v>0</v>
      </c>
    </row>
    <row r="853" spans="1:11" ht="24.6">
      <c r="A853" s="332" t="s">
        <v>56</v>
      </c>
      <c r="B853" s="330"/>
      <c r="C853" s="330"/>
      <c r="D853" s="330"/>
      <c r="E853" s="330"/>
      <c r="F853" s="330"/>
      <c r="G853" s="330"/>
      <c r="H853" s="330"/>
      <c r="I853" s="330"/>
      <c r="J853" s="330"/>
      <c r="K853" s="224"/>
    </row>
    <row r="854" spans="1:11" ht="24.6">
      <c r="A854" s="332" t="s">
        <v>57</v>
      </c>
      <c r="B854" s="330"/>
      <c r="C854" s="330"/>
      <c r="D854" s="330"/>
      <c r="E854" s="330"/>
      <c r="F854" s="330"/>
      <c r="G854" s="330"/>
      <c r="H854" s="330"/>
      <c r="I854" s="330"/>
      <c r="J854" s="330"/>
      <c r="K854" s="330"/>
    </row>
    <row r="855" spans="1:11" ht="24.6">
      <c r="A855" s="332" t="s">
        <v>58</v>
      </c>
      <c r="B855" s="330"/>
      <c r="C855" s="330"/>
      <c r="D855" s="330"/>
      <c r="E855" s="330"/>
      <c r="F855" s="330"/>
      <c r="G855" s="330"/>
      <c r="H855" s="330"/>
      <c r="I855" s="330"/>
      <c r="J855" s="330"/>
      <c r="K855" s="224"/>
    </row>
    <row r="856" spans="1:11" ht="24.6">
      <c r="A856" s="332" t="s">
        <v>59</v>
      </c>
      <c r="B856" s="227"/>
      <c r="C856" s="227"/>
      <c r="D856" s="227"/>
      <c r="E856" s="227"/>
      <c r="F856" s="227"/>
      <c r="G856" s="227"/>
      <c r="H856" s="227"/>
      <c r="I856" s="227"/>
      <c r="J856" s="227"/>
      <c r="K856" s="227"/>
    </row>
    <row r="857" spans="1:11" ht="24.6">
      <c r="A857" s="332" t="s">
        <v>60</v>
      </c>
      <c r="B857" s="320"/>
      <c r="C857" s="320"/>
      <c r="D857" s="320"/>
      <c r="E857" s="320"/>
      <c r="F857" s="320"/>
      <c r="G857" s="320"/>
      <c r="H857" s="320"/>
      <c r="I857" s="320"/>
      <c r="J857" s="320"/>
      <c r="K857" s="320"/>
    </row>
    <row r="858" spans="1:11" ht="24.6">
      <c r="A858" s="332" t="s">
        <v>61</v>
      </c>
      <c r="B858" s="320"/>
      <c r="C858" s="320"/>
      <c r="D858" s="320"/>
      <c r="E858" s="320"/>
      <c r="F858" s="320"/>
      <c r="G858" s="320"/>
      <c r="H858" s="320"/>
      <c r="I858" s="320"/>
      <c r="J858" s="320"/>
      <c r="K858" s="320"/>
    </row>
    <row r="859" spans="1:11" ht="24.6">
      <c r="A859" s="332" t="s">
        <v>62</v>
      </c>
      <c r="B859" s="320"/>
      <c r="C859" s="320"/>
      <c r="D859" s="320"/>
      <c r="E859" s="320"/>
      <c r="F859" s="320"/>
      <c r="G859" s="320"/>
      <c r="H859" s="320"/>
      <c r="I859" s="320"/>
      <c r="J859" s="320"/>
      <c r="K859" s="320"/>
    </row>
    <row r="860" spans="1:11" ht="24.6">
      <c r="A860" s="332" t="s">
        <v>63</v>
      </c>
      <c r="B860" s="320"/>
      <c r="C860" s="320"/>
      <c r="D860" s="320"/>
      <c r="E860" s="320"/>
      <c r="F860" s="320"/>
      <c r="G860" s="320"/>
      <c r="H860" s="320"/>
      <c r="I860" s="320"/>
      <c r="J860" s="320"/>
      <c r="K860" s="320"/>
    </row>
    <row r="861" spans="1:11" ht="27.6" thickBot="1">
      <c r="A861" s="333" t="s">
        <v>32</v>
      </c>
      <c r="B861" s="347">
        <f t="shared" ref="B861:G861" si="186">SUM(B849:B860)</f>
        <v>0</v>
      </c>
      <c r="C861" s="347">
        <f t="shared" si="186"/>
        <v>0</v>
      </c>
      <c r="D861" s="347">
        <f t="shared" si="186"/>
        <v>0</v>
      </c>
      <c r="E861" s="347">
        <f t="shared" si="186"/>
        <v>0</v>
      </c>
      <c r="F861" s="382">
        <f t="shared" si="186"/>
        <v>0</v>
      </c>
      <c r="G861" s="347">
        <f t="shared" si="186"/>
        <v>0</v>
      </c>
      <c r="H861" s="472" t="e">
        <f>+K861/G861</f>
        <v>#DIV/0!</v>
      </c>
      <c r="I861" s="347">
        <f>SUM(I849:I860)</f>
        <v>0</v>
      </c>
      <c r="J861" s="348">
        <f>SUM(J849:J860)</f>
        <v>0</v>
      </c>
      <c r="K861" s="471">
        <f>SUM(K849:K860)</f>
        <v>0</v>
      </c>
    </row>
    <row r="872" spans="1:11" ht="24.6">
      <c r="A872" s="1265" t="s">
        <v>371</v>
      </c>
      <c r="B872" s="1265"/>
      <c r="C872" s="1265"/>
      <c r="D872" s="1265"/>
      <c r="E872" s="1265"/>
      <c r="F872" s="1265"/>
      <c r="G872" s="1265"/>
      <c r="H872" s="1265"/>
      <c r="I872" s="1265"/>
      <c r="J872" s="293"/>
      <c r="K872" s="293"/>
    </row>
    <row r="873" spans="1:11" ht="24.6">
      <c r="A873" s="1265" t="s">
        <v>341</v>
      </c>
      <c r="B873" s="1265"/>
      <c r="C873" s="1265"/>
      <c r="D873" s="1265"/>
      <c r="E873" s="1265"/>
      <c r="F873" s="1265"/>
      <c r="G873" s="1265"/>
      <c r="H873" s="1265"/>
      <c r="I873" s="1265"/>
      <c r="J873" s="293"/>
      <c r="K873" s="293"/>
    </row>
    <row r="874" spans="1:11" ht="24.6">
      <c r="A874" s="1265" t="s">
        <v>131</v>
      </c>
      <c r="B874" s="1265"/>
      <c r="C874" s="1265"/>
      <c r="D874" s="1265"/>
      <c r="E874" s="1265"/>
      <c r="F874" s="1265"/>
      <c r="G874" s="1265"/>
      <c r="H874" s="1265"/>
      <c r="I874" s="1265"/>
      <c r="J874" s="293"/>
      <c r="K874" s="293"/>
    </row>
    <row r="875" spans="1:11" ht="24.6">
      <c r="A875" s="1276" t="s">
        <v>304</v>
      </c>
      <c r="B875" s="320"/>
      <c r="C875" s="1279" t="s">
        <v>50</v>
      </c>
      <c r="D875" s="1280"/>
      <c r="E875" s="1280"/>
      <c r="F875" s="1280"/>
      <c r="G875" s="1280"/>
      <c r="H875" s="1281"/>
      <c r="I875" s="320"/>
      <c r="J875" s="274"/>
      <c r="K875" s="274"/>
    </row>
    <row r="876" spans="1:11" ht="24.6">
      <c r="A876" s="1277"/>
      <c r="B876" s="323" t="s">
        <v>2</v>
      </c>
      <c r="C876" s="324" t="s">
        <v>5</v>
      </c>
      <c r="D876" s="325" t="s">
        <v>6</v>
      </c>
      <c r="E876" s="325" t="s">
        <v>7</v>
      </c>
      <c r="F876" s="325" t="s">
        <v>8</v>
      </c>
      <c r="G876" s="325" t="s">
        <v>9</v>
      </c>
      <c r="H876" s="325" t="s">
        <v>10</v>
      </c>
      <c r="I876" s="328" t="s">
        <v>11</v>
      </c>
      <c r="J876" s="326" t="s">
        <v>202</v>
      </c>
      <c r="K876" s="326" t="s">
        <v>204</v>
      </c>
    </row>
    <row r="877" spans="1:11" ht="24.6">
      <c r="A877" s="1277"/>
      <c r="B877" s="323" t="s">
        <v>4</v>
      </c>
      <c r="C877" s="323" t="s">
        <v>13</v>
      </c>
      <c r="D877" s="328" t="s">
        <v>51</v>
      </c>
      <c r="E877" s="328" t="s">
        <v>15</v>
      </c>
      <c r="F877" s="328" t="s">
        <v>16</v>
      </c>
      <c r="G877" s="328" t="s">
        <v>17</v>
      </c>
      <c r="H877" s="328" t="s">
        <v>18</v>
      </c>
      <c r="I877" s="328" t="s">
        <v>19</v>
      </c>
      <c r="J877" s="326" t="s">
        <v>203</v>
      </c>
      <c r="K877" s="329"/>
    </row>
    <row r="878" spans="1:11" ht="24.6">
      <c r="A878" s="1278"/>
      <c r="B878" s="330" t="s">
        <v>12</v>
      </c>
      <c r="C878" s="330" t="s">
        <v>12</v>
      </c>
      <c r="D878" s="224" t="s">
        <v>12</v>
      </c>
      <c r="E878" s="224" t="s">
        <v>12</v>
      </c>
      <c r="F878" s="224" t="s">
        <v>12</v>
      </c>
      <c r="G878" s="224" t="s">
        <v>12</v>
      </c>
      <c r="H878" s="224" t="s">
        <v>20</v>
      </c>
      <c r="I878" s="224" t="s">
        <v>12</v>
      </c>
      <c r="J878" s="372"/>
      <c r="K878" s="331"/>
    </row>
    <row r="879" spans="1:11" ht="24.6">
      <c r="A879" s="332" t="s">
        <v>52</v>
      </c>
      <c r="B879" s="330"/>
      <c r="C879" s="330"/>
      <c r="D879" s="330"/>
      <c r="E879" s="330"/>
      <c r="F879" s="330"/>
      <c r="G879" s="330"/>
      <c r="H879" s="330"/>
      <c r="I879" s="330"/>
      <c r="J879" s="330"/>
      <c r="K879" s="230"/>
    </row>
    <row r="880" spans="1:11" ht="24.6">
      <c r="A880" s="332" t="s">
        <v>53</v>
      </c>
      <c r="B880" s="330"/>
      <c r="C880" s="330"/>
      <c r="D880" s="330"/>
      <c r="E880" s="330"/>
      <c r="F880" s="330"/>
      <c r="G880" s="330"/>
      <c r="H880" s="330"/>
      <c r="I880" s="330"/>
      <c r="J880" s="330"/>
      <c r="K880" s="224"/>
    </row>
    <row r="881" spans="1:11" ht="24.6">
      <c r="A881" s="332" t="s">
        <v>54</v>
      </c>
      <c r="B881" s="330"/>
      <c r="C881" s="330"/>
      <c r="D881" s="330"/>
      <c r="E881" s="330"/>
      <c r="F881" s="330"/>
      <c r="G881" s="330"/>
      <c r="H881" s="330"/>
      <c r="I881" s="330"/>
      <c r="J881" s="330"/>
      <c r="K881" s="224"/>
    </row>
    <row r="882" spans="1:11" ht="24.6">
      <c r="A882" s="332" t="s">
        <v>55</v>
      </c>
      <c r="B882" s="330"/>
      <c r="C882" s="330"/>
      <c r="D882" s="330"/>
      <c r="E882" s="330"/>
      <c r="F882" s="330"/>
      <c r="G882" s="330"/>
      <c r="H882" s="330"/>
      <c r="I882" s="330"/>
      <c r="J882" s="330"/>
      <c r="K882" s="224"/>
    </row>
    <row r="883" spans="1:11" ht="24.6">
      <c r="A883" s="332" t="s">
        <v>56</v>
      </c>
      <c r="B883" s="330"/>
      <c r="C883" s="330"/>
      <c r="D883" s="330"/>
      <c r="E883" s="330"/>
      <c r="F883" s="330"/>
      <c r="G883" s="330"/>
      <c r="H883" s="330"/>
      <c r="I883" s="330"/>
      <c r="J883" s="330"/>
      <c r="K883" s="224"/>
    </row>
    <row r="884" spans="1:11" ht="24.6">
      <c r="A884" s="332" t="s">
        <v>57</v>
      </c>
      <c r="B884" s="330">
        <f t="shared" ref="B884:K884" si="187">+B162</f>
        <v>0</v>
      </c>
      <c r="C884" s="330">
        <f t="shared" si="187"/>
        <v>0</v>
      </c>
      <c r="D884" s="330">
        <f t="shared" si="187"/>
        <v>0</v>
      </c>
      <c r="E884" s="330">
        <f t="shared" si="187"/>
        <v>0</v>
      </c>
      <c r="F884" s="330">
        <f t="shared" si="187"/>
        <v>0</v>
      </c>
      <c r="G884" s="330">
        <f t="shared" si="187"/>
        <v>0</v>
      </c>
      <c r="H884" s="330">
        <f t="shared" si="187"/>
        <v>0</v>
      </c>
      <c r="I884" s="330">
        <f t="shared" si="187"/>
        <v>0</v>
      </c>
      <c r="J884" s="330">
        <f t="shared" si="187"/>
        <v>0</v>
      </c>
      <c r="K884" s="330">
        <f t="shared" si="187"/>
        <v>0</v>
      </c>
    </row>
    <row r="885" spans="1:11" ht="24.6">
      <c r="A885" s="332" t="s">
        <v>58</v>
      </c>
      <c r="B885" s="330"/>
      <c r="C885" s="330"/>
      <c r="D885" s="330"/>
      <c r="E885" s="330"/>
      <c r="F885" s="330"/>
      <c r="G885" s="330"/>
      <c r="H885" s="330"/>
      <c r="I885" s="330"/>
      <c r="J885" s="330"/>
      <c r="K885" s="224"/>
    </row>
    <row r="886" spans="1:11" ht="24.6">
      <c r="A886" s="332" t="s">
        <v>59</v>
      </c>
      <c r="B886" s="227"/>
      <c r="C886" s="227"/>
      <c r="D886" s="227"/>
      <c r="E886" s="227"/>
      <c r="F886" s="227"/>
      <c r="G886" s="227"/>
      <c r="H886" s="227"/>
      <c r="I886" s="227"/>
      <c r="J886" s="227"/>
      <c r="K886" s="227"/>
    </row>
    <row r="887" spans="1:11" ht="24.6">
      <c r="A887" s="332" t="s">
        <v>60</v>
      </c>
      <c r="B887" s="320"/>
      <c r="C887" s="320"/>
      <c r="D887" s="320"/>
      <c r="E887" s="320"/>
      <c r="F887" s="320"/>
      <c r="G887" s="320"/>
      <c r="H887" s="320"/>
      <c r="I887" s="320"/>
      <c r="J887" s="320"/>
      <c r="K887" s="320"/>
    </row>
    <row r="888" spans="1:11" ht="24.6">
      <c r="A888" s="332" t="s">
        <v>61</v>
      </c>
      <c r="B888" s="320"/>
      <c r="C888" s="320"/>
      <c r="D888" s="320"/>
      <c r="E888" s="320"/>
      <c r="F888" s="320"/>
      <c r="G888" s="320"/>
      <c r="H888" s="320"/>
      <c r="I888" s="320"/>
      <c r="J888" s="320"/>
      <c r="K888" s="320"/>
    </row>
    <row r="889" spans="1:11" ht="24.6">
      <c r="A889" s="332" t="s">
        <v>62</v>
      </c>
      <c r="B889" s="320"/>
      <c r="C889" s="320"/>
      <c r="D889" s="320"/>
      <c r="E889" s="320"/>
      <c r="F889" s="320"/>
      <c r="G889" s="320"/>
      <c r="H889" s="320"/>
      <c r="I889" s="320"/>
      <c r="J889" s="320"/>
      <c r="K889" s="320"/>
    </row>
    <row r="890" spans="1:11" ht="24.6">
      <c r="A890" s="332" t="s">
        <v>63</v>
      </c>
      <c r="B890" s="320"/>
      <c r="C890" s="320"/>
      <c r="D890" s="320"/>
      <c r="E890" s="320"/>
      <c r="F890" s="320"/>
      <c r="G890" s="320"/>
      <c r="H890" s="320"/>
      <c r="I890" s="320"/>
      <c r="J890" s="320"/>
      <c r="K890" s="320"/>
    </row>
    <row r="891" spans="1:11" ht="27.6" thickBot="1">
      <c r="A891" s="333" t="s">
        <v>32</v>
      </c>
      <c r="B891" s="347">
        <f t="shared" ref="B891:G891" si="188">SUM(B879:B890)</f>
        <v>0</v>
      </c>
      <c r="C891" s="347">
        <f t="shared" si="188"/>
        <v>0</v>
      </c>
      <c r="D891" s="347">
        <f t="shared" si="188"/>
        <v>0</v>
      </c>
      <c r="E891" s="347">
        <f t="shared" si="188"/>
        <v>0</v>
      </c>
      <c r="F891" s="382">
        <f t="shared" si="188"/>
        <v>0</v>
      </c>
      <c r="G891" s="347">
        <f t="shared" si="188"/>
        <v>0</v>
      </c>
      <c r="H891" s="472" t="e">
        <f>+K891/G891</f>
        <v>#DIV/0!</v>
      </c>
      <c r="I891" s="347">
        <f>SUM(I879:I890)</f>
        <v>0</v>
      </c>
      <c r="J891" s="348">
        <f>SUM(J879:J890)</f>
        <v>0</v>
      </c>
      <c r="K891" s="471">
        <f>SUM(K879:K890)</f>
        <v>0</v>
      </c>
    </row>
    <row r="901" spans="1:11" ht="24.6">
      <c r="A901" s="1265" t="s">
        <v>371</v>
      </c>
      <c r="B901" s="1265"/>
      <c r="C901" s="1265"/>
      <c r="D901" s="1265"/>
      <c r="E901" s="1265"/>
      <c r="F901" s="1265"/>
      <c r="G901" s="1265"/>
      <c r="H901" s="1265"/>
      <c r="I901" s="1265"/>
      <c r="J901" s="293"/>
      <c r="K901" s="293"/>
    </row>
    <row r="902" spans="1:11" ht="24.6">
      <c r="A902" s="1265" t="s">
        <v>305</v>
      </c>
      <c r="B902" s="1265"/>
      <c r="C902" s="1265"/>
      <c r="D902" s="1265"/>
      <c r="E902" s="1265"/>
      <c r="F902" s="1265"/>
      <c r="G902" s="1265"/>
      <c r="H902" s="1265"/>
      <c r="I902" s="1265"/>
      <c r="J902" s="293"/>
      <c r="K902" s="293"/>
    </row>
    <row r="903" spans="1:11" ht="24.6">
      <c r="A903" s="1265" t="s">
        <v>131</v>
      </c>
      <c r="B903" s="1265"/>
      <c r="C903" s="1265"/>
      <c r="D903" s="1265"/>
      <c r="E903" s="1265"/>
      <c r="F903" s="1265"/>
      <c r="G903" s="1265"/>
      <c r="H903" s="1265"/>
      <c r="I903" s="1265"/>
      <c r="J903" s="293"/>
      <c r="K903" s="293"/>
    </row>
    <row r="904" spans="1:11" ht="24.6">
      <c r="A904" s="1276" t="s">
        <v>305</v>
      </c>
      <c r="B904" s="320"/>
      <c r="C904" s="1279" t="s">
        <v>50</v>
      </c>
      <c r="D904" s="1280"/>
      <c r="E904" s="1280"/>
      <c r="F904" s="1280"/>
      <c r="G904" s="1280"/>
      <c r="H904" s="1281"/>
      <c r="I904" s="320"/>
      <c r="J904" s="274"/>
      <c r="K904" s="274"/>
    </row>
    <row r="905" spans="1:11" ht="24.6">
      <c r="A905" s="1277"/>
      <c r="B905" s="323" t="s">
        <v>2</v>
      </c>
      <c r="C905" s="324" t="s">
        <v>5</v>
      </c>
      <c r="D905" s="325" t="s">
        <v>6</v>
      </c>
      <c r="E905" s="325" t="s">
        <v>7</v>
      </c>
      <c r="F905" s="325" t="s">
        <v>8</v>
      </c>
      <c r="G905" s="325" t="s">
        <v>9</v>
      </c>
      <c r="H905" s="325" t="s">
        <v>10</v>
      </c>
      <c r="I905" s="328" t="s">
        <v>11</v>
      </c>
      <c r="J905" s="326" t="s">
        <v>202</v>
      </c>
      <c r="K905" s="326" t="s">
        <v>204</v>
      </c>
    </row>
    <row r="906" spans="1:11" ht="24.6">
      <c r="A906" s="1277"/>
      <c r="B906" s="323" t="s">
        <v>4</v>
      </c>
      <c r="C906" s="323" t="s">
        <v>13</v>
      </c>
      <c r="D906" s="328" t="s">
        <v>51</v>
      </c>
      <c r="E906" s="328" t="s">
        <v>15</v>
      </c>
      <c r="F906" s="328" t="s">
        <v>16</v>
      </c>
      <c r="G906" s="328" t="s">
        <v>17</v>
      </c>
      <c r="H906" s="328" t="s">
        <v>18</v>
      </c>
      <c r="I906" s="328" t="s">
        <v>19</v>
      </c>
      <c r="J906" s="326" t="s">
        <v>203</v>
      </c>
      <c r="K906" s="329"/>
    </row>
    <row r="907" spans="1:11" ht="24.6">
      <c r="A907" s="1278"/>
      <c r="B907" s="330" t="s">
        <v>12</v>
      </c>
      <c r="C907" s="330" t="s">
        <v>12</v>
      </c>
      <c r="D907" s="224" t="s">
        <v>12</v>
      </c>
      <c r="E907" s="224" t="s">
        <v>12</v>
      </c>
      <c r="F907" s="224" t="s">
        <v>12</v>
      </c>
      <c r="G907" s="224" t="s">
        <v>12</v>
      </c>
      <c r="H907" s="224" t="s">
        <v>20</v>
      </c>
      <c r="I907" s="224" t="s">
        <v>12</v>
      </c>
      <c r="J907" s="372"/>
      <c r="K907" s="331"/>
    </row>
    <row r="908" spans="1:11" ht="24.6">
      <c r="A908" s="332" t="s">
        <v>52</v>
      </c>
      <c r="B908" s="330"/>
      <c r="C908" s="330"/>
      <c r="D908" s="330"/>
      <c r="E908" s="330"/>
      <c r="F908" s="330"/>
      <c r="G908" s="330"/>
      <c r="H908" s="330"/>
      <c r="I908" s="330"/>
      <c r="J908" s="330"/>
      <c r="K908" s="230"/>
    </row>
    <row r="909" spans="1:11" ht="24.6">
      <c r="A909" s="332" t="s">
        <v>53</v>
      </c>
      <c r="B909" s="330"/>
      <c r="C909" s="330"/>
      <c r="D909" s="330"/>
      <c r="E909" s="330"/>
      <c r="F909" s="330"/>
      <c r="G909" s="330"/>
      <c r="H909" s="330"/>
      <c r="I909" s="330"/>
      <c r="J909" s="330"/>
      <c r="K909" s="224"/>
    </row>
    <row r="910" spans="1:11" ht="24.6">
      <c r="A910" s="332" t="s">
        <v>54</v>
      </c>
      <c r="B910" s="330"/>
      <c r="C910" s="330"/>
      <c r="D910" s="330"/>
      <c r="E910" s="330"/>
      <c r="F910" s="330"/>
      <c r="G910" s="330"/>
      <c r="H910" s="330"/>
      <c r="I910" s="330"/>
      <c r="J910" s="330"/>
      <c r="K910" s="224"/>
    </row>
    <row r="911" spans="1:11" ht="24.6">
      <c r="A911" s="332" t="s">
        <v>55</v>
      </c>
      <c r="B911" s="330"/>
      <c r="C911" s="330"/>
      <c r="D911" s="330"/>
      <c r="E911" s="330"/>
      <c r="F911" s="330"/>
      <c r="G911" s="330"/>
      <c r="H911" s="330"/>
      <c r="I911" s="330"/>
      <c r="J911" s="330"/>
      <c r="K911" s="224"/>
    </row>
    <row r="912" spans="1:11" ht="24.6">
      <c r="A912" s="332" t="s">
        <v>56</v>
      </c>
      <c r="B912" s="330"/>
      <c r="C912" s="330"/>
      <c r="D912" s="330"/>
      <c r="E912" s="330"/>
      <c r="F912" s="330"/>
      <c r="G912" s="330"/>
      <c r="H912" s="330"/>
      <c r="I912" s="330"/>
      <c r="J912" s="330"/>
      <c r="K912" s="224"/>
    </row>
    <row r="913" spans="1:11" ht="24.6">
      <c r="A913" s="332" t="s">
        <v>57</v>
      </c>
      <c r="B913" s="330"/>
      <c r="C913" s="330"/>
      <c r="D913" s="330"/>
      <c r="E913" s="330"/>
      <c r="F913" s="330"/>
      <c r="G913" s="330"/>
      <c r="H913" s="330"/>
      <c r="I913" s="330"/>
      <c r="J913" s="330"/>
      <c r="K913" s="230"/>
    </row>
    <row r="914" spans="1:11" ht="24.6">
      <c r="A914" s="332" t="s">
        <v>58</v>
      </c>
      <c r="B914" s="330">
        <f t="shared" ref="B914:J914" si="189">+B189</f>
        <v>0</v>
      </c>
      <c r="C914" s="330">
        <f t="shared" si="189"/>
        <v>0</v>
      </c>
      <c r="D914" s="330">
        <f t="shared" si="189"/>
        <v>0</v>
      </c>
      <c r="E914" s="330">
        <f t="shared" si="189"/>
        <v>0</v>
      </c>
      <c r="F914" s="330">
        <f t="shared" si="189"/>
        <v>0</v>
      </c>
      <c r="G914" s="330">
        <f t="shared" si="189"/>
        <v>0</v>
      </c>
      <c r="H914" s="330">
        <f t="shared" si="189"/>
        <v>0</v>
      </c>
      <c r="I914" s="330">
        <f t="shared" si="189"/>
        <v>0</v>
      </c>
      <c r="J914" s="330">
        <f t="shared" si="189"/>
        <v>0</v>
      </c>
      <c r="K914" s="224">
        <f>+H914*G914</f>
        <v>0</v>
      </c>
    </row>
    <row r="915" spans="1:11" ht="24.6">
      <c r="A915" s="332" t="s">
        <v>59</v>
      </c>
      <c r="B915" s="227"/>
      <c r="C915" s="227"/>
      <c r="D915" s="227"/>
      <c r="E915" s="227"/>
      <c r="F915" s="227"/>
      <c r="G915" s="227"/>
      <c r="H915" s="227"/>
      <c r="I915" s="227"/>
      <c r="J915" s="227"/>
      <c r="K915" s="227"/>
    </row>
    <row r="916" spans="1:11" ht="24.6">
      <c r="A916" s="332" t="s">
        <v>60</v>
      </c>
      <c r="B916" s="320"/>
      <c r="C916" s="320"/>
      <c r="D916" s="320"/>
      <c r="E916" s="320"/>
      <c r="F916" s="320"/>
      <c r="G916" s="320"/>
      <c r="H916" s="320"/>
      <c r="I916" s="320"/>
      <c r="J916" s="320"/>
      <c r="K916" s="320"/>
    </row>
    <row r="917" spans="1:11" ht="24.6">
      <c r="A917" s="332" t="s">
        <v>61</v>
      </c>
      <c r="B917" s="320"/>
      <c r="C917" s="320"/>
      <c r="D917" s="320"/>
      <c r="E917" s="320"/>
      <c r="F917" s="320"/>
      <c r="G917" s="320"/>
      <c r="H917" s="320"/>
      <c r="I917" s="320"/>
      <c r="J917" s="320"/>
      <c r="K917" s="320"/>
    </row>
    <row r="918" spans="1:11" ht="24.6">
      <c r="A918" s="332" t="s">
        <v>62</v>
      </c>
      <c r="B918" s="320"/>
      <c r="C918" s="320"/>
      <c r="D918" s="320"/>
      <c r="E918" s="320"/>
      <c r="F918" s="320"/>
      <c r="G918" s="320"/>
      <c r="H918" s="320"/>
      <c r="I918" s="320"/>
      <c r="J918" s="320"/>
      <c r="K918" s="320"/>
    </row>
    <row r="919" spans="1:11" ht="24.6">
      <c r="A919" s="332" t="s">
        <v>63</v>
      </c>
      <c r="B919" s="320"/>
      <c r="C919" s="320"/>
      <c r="D919" s="320"/>
      <c r="E919" s="320"/>
      <c r="F919" s="320"/>
      <c r="G919" s="320"/>
      <c r="H919" s="320"/>
      <c r="I919" s="320"/>
      <c r="J919" s="320"/>
      <c r="K919" s="320"/>
    </row>
    <row r="920" spans="1:11" ht="27.6" thickBot="1">
      <c r="A920" s="333" t="s">
        <v>32</v>
      </c>
      <c r="B920" s="347">
        <f t="shared" ref="B920:G920" si="190">SUM(B908:B919)</f>
        <v>0</v>
      </c>
      <c r="C920" s="347">
        <f t="shared" si="190"/>
        <v>0</v>
      </c>
      <c r="D920" s="347">
        <f t="shared" si="190"/>
        <v>0</v>
      </c>
      <c r="E920" s="347">
        <f t="shared" si="190"/>
        <v>0</v>
      </c>
      <c r="F920" s="382">
        <f t="shared" si="190"/>
        <v>0</v>
      </c>
      <c r="G920" s="347">
        <f t="shared" si="190"/>
        <v>0</v>
      </c>
      <c r="H920" s="472" t="e">
        <f>+K920/G920</f>
        <v>#DIV/0!</v>
      </c>
      <c r="I920" s="347">
        <f>SUM(I908:I919)</f>
        <v>0</v>
      </c>
      <c r="J920" s="348">
        <f>SUM(J908:J919)</f>
        <v>0</v>
      </c>
      <c r="K920" s="471">
        <f>SUM(K908:K919)</f>
        <v>0</v>
      </c>
    </row>
    <row r="928" spans="1:11" ht="24.6">
      <c r="A928" s="1265" t="s">
        <v>371</v>
      </c>
      <c r="B928" s="1265"/>
      <c r="C928" s="1265"/>
      <c r="D928" s="1265"/>
      <c r="E928" s="1265"/>
      <c r="F928" s="1265"/>
      <c r="G928" s="1265"/>
      <c r="H928" s="1265"/>
      <c r="I928" s="1265"/>
      <c r="J928" s="293"/>
      <c r="K928" s="293"/>
    </row>
    <row r="929" spans="1:11" ht="24.6">
      <c r="A929" s="1265" t="s">
        <v>291</v>
      </c>
      <c r="B929" s="1265"/>
      <c r="C929" s="1265"/>
      <c r="D929" s="1265"/>
      <c r="E929" s="1265"/>
      <c r="F929" s="1265"/>
      <c r="G929" s="1265"/>
      <c r="H929" s="1265"/>
      <c r="I929" s="1265"/>
      <c r="J929" s="293"/>
      <c r="K929" s="293"/>
    </row>
    <row r="930" spans="1:11" ht="24.6">
      <c r="A930" s="1266" t="s">
        <v>131</v>
      </c>
      <c r="B930" s="1266"/>
      <c r="C930" s="1266"/>
      <c r="D930" s="1266"/>
      <c r="E930" s="1266"/>
      <c r="F930" s="1266"/>
      <c r="G930" s="1266"/>
      <c r="H930" s="1266"/>
      <c r="I930" s="1266"/>
      <c r="J930" s="293"/>
      <c r="K930" s="293"/>
    </row>
    <row r="931" spans="1:11" ht="24.6">
      <c r="A931" s="1395" t="s">
        <v>248</v>
      </c>
      <c r="B931" s="320"/>
      <c r="C931" s="1279" t="s">
        <v>50</v>
      </c>
      <c r="D931" s="1280"/>
      <c r="E931" s="1280"/>
      <c r="F931" s="1280"/>
      <c r="G931" s="1280"/>
      <c r="H931" s="1281"/>
      <c r="I931" s="320"/>
      <c r="J931" s="274"/>
      <c r="K931" s="274"/>
    </row>
    <row r="932" spans="1:11" ht="24.6">
      <c r="A932" s="1396"/>
      <c r="B932" s="323" t="s">
        <v>2</v>
      </c>
      <c r="C932" s="324" t="s">
        <v>5</v>
      </c>
      <c r="D932" s="325" t="s">
        <v>6</v>
      </c>
      <c r="E932" s="325" t="s">
        <v>7</v>
      </c>
      <c r="F932" s="325" t="s">
        <v>8</v>
      </c>
      <c r="G932" s="325" t="s">
        <v>9</v>
      </c>
      <c r="H932" s="325" t="s">
        <v>10</v>
      </c>
      <c r="I932" s="328" t="s">
        <v>11</v>
      </c>
      <c r="J932" s="326" t="s">
        <v>202</v>
      </c>
      <c r="K932" s="326" t="s">
        <v>204</v>
      </c>
    </row>
    <row r="933" spans="1:11" ht="24.6">
      <c r="A933" s="1396"/>
      <c r="B933" s="323" t="s">
        <v>4</v>
      </c>
      <c r="C933" s="323" t="s">
        <v>13</v>
      </c>
      <c r="D933" s="328" t="s">
        <v>51</v>
      </c>
      <c r="E933" s="328" t="s">
        <v>15</v>
      </c>
      <c r="F933" s="328" t="s">
        <v>16</v>
      </c>
      <c r="G933" s="328" t="s">
        <v>17</v>
      </c>
      <c r="H933" s="328" t="s">
        <v>18</v>
      </c>
      <c r="I933" s="328" t="s">
        <v>19</v>
      </c>
      <c r="J933" s="326" t="s">
        <v>203</v>
      </c>
      <c r="K933" s="329"/>
    </row>
    <row r="934" spans="1:11" ht="24.6">
      <c r="A934" s="1397"/>
      <c r="B934" s="330" t="s">
        <v>12</v>
      </c>
      <c r="C934" s="330" t="s">
        <v>12</v>
      </c>
      <c r="D934" s="224" t="s">
        <v>12</v>
      </c>
      <c r="E934" s="224" t="s">
        <v>12</v>
      </c>
      <c r="F934" s="224" t="s">
        <v>12</v>
      </c>
      <c r="G934" s="224" t="s">
        <v>12</v>
      </c>
      <c r="H934" s="224" t="s">
        <v>20</v>
      </c>
      <c r="I934" s="224" t="s">
        <v>12</v>
      </c>
      <c r="J934" s="372"/>
      <c r="K934" s="329"/>
    </row>
    <row r="935" spans="1:11" ht="24.6">
      <c r="A935" s="332" t="s">
        <v>52</v>
      </c>
      <c r="B935" s="330">
        <f t="shared" ref="B935:J935" si="191">+B15</f>
        <v>0</v>
      </c>
      <c r="C935" s="330">
        <f t="shared" si="191"/>
        <v>0</v>
      </c>
      <c r="D935" s="330">
        <f t="shared" si="191"/>
        <v>0</v>
      </c>
      <c r="E935" s="330">
        <f t="shared" si="191"/>
        <v>0</v>
      </c>
      <c r="F935" s="330">
        <f t="shared" si="191"/>
        <v>0</v>
      </c>
      <c r="G935" s="330">
        <f t="shared" si="191"/>
        <v>0</v>
      </c>
      <c r="H935" s="330">
        <f t="shared" si="191"/>
        <v>0</v>
      </c>
      <c r="I935" s="330">
        <f t="shared" si="191"/>
        <v>0</v>
      </c>
      <c r="J935" s="330">
        <f t="shared" si="191"/>
        <v>0</v>
      </c>
      <c r="K935" s="230">
        <f>+H935*G935</f>
        <v>0</v>
      </c>
    </row>
    <row r="936" spans="1:11" ht="24.6">
      <c r="A936" s="332" t="s">
        <v>53</v>
      </c>
      <c r="B936" s="330"/>
      <c r="C936" s="330"/>
      <c r="D936" s="330"/>
      <c r="E936" s="330"/>
      <c r="F936" s="330"/>
      <c r="G936" s="330"/>
      <c r="H936" s="330"/>
      <c r="I936" s="330"/>
      <c r="J936" s="330"/>
      <c r="K936" s="224">
        <f>+K534</f>
        <v>0</v>
      </c>
    </row>
    <row r="937" spans="1:11" ht="24.6">
      <c r="A937" s="332" t="s">
        <v>54</v>
      </c>
      <c r="B937" s="330"/>
      <c r="C937" s="330"/>
      <c r="D937" s="330"/>
      <c r="E937" s="330"/>
      <c r="F937" s="330"/>
      <c r="G937" s="330"/>
      <c r="H937" s="330"/>
      <c r="I937" s="330"/>
      <c r="J937" s="330"/>
      <c r="K937" s="224">
        <v>0</v>
      </c>
    </row>
    <row r="938" spans="1:11" ht="24.6">
      <c r="A938" s="332" t="s">
        <v>55</v>
      </c>
      <c r="B938" s="330"/>
      <c r="C938" s="330"/>
      <c r="D938" s="330"/>
      <c r="E938" s="330"/>
      <c r="F938" s="330"/>
      <c r="G938" s="330"/>
      <c r="H938" s="330"/>
      <c r="I938" s="330"/>
      <c r="J938" s="330"/>
      <c r="K938" s="224">
        <v>0</v>
      </c>
    </row>
    <row r="939" spans="1:11" ht="24.6">
      <c r="A939" s="332" t="s">
        <v>56</v>
      </c>
      <c r="B939" s="330"/>
      <c r="C939" s="330"/>
      <c r="D939" s="330"/>
      <c r="E939" s="330"/>
      <c r="F939" s="330"/>
      <c r="G939" s="330"/>
      <c r="H939" s="330"/>
      <c r="I939" s="330"/>
      <c r="J939" s="330"/>
      <c r="K939" s="224">
        <v>0</v>
      </c>
    </row>
    <row r="940" spans="1:11" ht="24.6">
      <c r="A940" s="332" t="s">
        <v>57</v>
      </c>
      <c r="B940" s="330"/>
      <c r="C940" s="330"/>
      <c r="D940" s="330"/>
      <c r="E940" s="330"/>
      <c r="F940" s="330"/>
      <c r="G940" s="330"/>
      <c r="H940" s="330"/>
      <c r="I940" s="330"/>
      <c r="J940" s="330"/>
      <c r="K940" s="224">
        <v>0</v>
      </c>
    </row>
    <row r="941" spans="1:11" ht="24.6">
      <c r="A941" s="332" t="s">
        <v>58</v>
      </c>
      <c r="B941" s="330"/>
      <c r="C941" s="330"/>
      <c r="D941" s="330"/>
      <c r="E941" s="330"/>
      <c r="F941" s="330"/>
      <c r="G941" s="330"/>
      <c r="H941" s="330"/>
      <c r="I941" s="330"/>
      <c r="J941" s="330"/>
      <c r="K941" s="224">
        <v>0</v>
      </c>
    </row>
    <row r="942" spans="1:11" ht="24.6">
      <c r="A942" s="332" t="s">
        <v>59</v>
      </c>
      <c r="B942" s="227">
        <f t="shared" ref="B942:J942" si="192">+B208</f>
        <v>0</v>
      </c>
      <c r="C942" s="227">
        <f t="shared" si="192"/>
        <v>0</v>
      </c>
      <c r="D942" s="227">
        <f t="shared" si="192"/>
        <v>0</v>
      </c>
      <c r="E942" s="227">
        <f t="shared" si="192"/>
        <v>0</v>
      </c>
      <c r="F942" s="227">
        <f t="shared" si="192"/>
        <v>0</v>
      </c>
      <c r="G942" s="227">
        <f t="shared" si="192"/>
        <v>0</v>
      </c>
      <c r="H942" s="227">
        <f t="shared" si="192"/>
        <v>0</v>
      </c>
      <c r="I942" s="227">
        <f t="shared" si="192"/>
        <v>0</v>
      </c>
      <c r="J942" s="227">
        <f t="shared" si="192"/>
        <v>0</v>
      </c>
      <c r="K942" s="227">
        <f>+H942*G942</f>
        <v>0</v>
      </c>
    </row>
    <row r="943" spans="1:11" ht="24.6">
      <c r="A943" s="332" t="s">
        <v>60</v>
      </c>
      <c r="B943" s="320"/>
      <c r="C943" s="320"/>
      <c r="D943" s="320"/>
      <c r="E943" s="320"/>
      <c r="F943" s="320"/>
      <c r="G943" s="320"/>
      <c r="H943" s="320"/>
      <c r="I943" s="320"/>
      <c r="J943" s="320"/>
      <c r="K943" s="320">
        <v>0</v>
      </c>
    </row>
    <row r="944" spans="1:11" ht="24.6">
      <c r="A944" s="332" t="s">
        <v>61</v>
      </c>
      <c r="B944" s="320"/>
      <c r="C944" s="320"/>
      <c r="D944" s="320"/>
      <c r="E944" s="320"/>
      <c r="F944" s="320"/>
      <c r="G944" s="320"/>
      <c r="H944" s="320"/>
      <c r="I944" s="320"/>
      <c r="J944" s="320"/>
      <c r="K944" s="320">
        <v>0</v>
      </c>
    </row>
    <row r="945" spans="1:11" ht="24.6">
      <c r="A945" s="332" t="s">
        <v>62</v>
      </c>
      <c r="B945" s="320"/>
      <c r="C945" s="320"/>
      <c r="D945" s="320"/>
      <c r="E945" s="320"/>
      <c r="F945" s="320"/>
      <c r="G945" s="320"/>
      <c r="H945" s="320"/>
      <c r="I945" s="320"/>
      <c r="J945" s="320"/>
      <c r="K945" s="320">
        <v>0</v>
      </c>
    </row>
    <row r="946" spans="1:11" ht="24.6">
      <c r="A946" s="332" t="s">
        <v>63</v>
      </c>
      <c r="B946" s="320"/>
      <c r="C946" s="320"/>
      <c r="D946" s="320"/>
      <c r="E946" s="320"/>
      <c r="F946" s="320"/>
      <c r="G946" s="320"/>
      <c r="H946" s="320"/>
      <c r="I946" s="320"/>
      <c r="J946" s="320"/>
      <c r="K946" s="320">
        <v>0</v>
      </c>
    </row>
    <row r="947" spans="1:11" ht="27.6" thickBot="1">
      <c r="A947" s="333" t="s">
        <v>32</v>
      </c>
      <c r="B947" s="347">
        <f t="shared" ref="B947:G947" si="193">SUM(B935:B946)</f>
        <v>0</v>
      </c>
      <c r="C947" s="347">
        <f t="shared" si="193"/>
        <v>0</v>
      </c>
      <c r="D947" s="347">
        <f t="shared" si="193"/>
        <v>0</v>
      </c>
      <c r="E947" s="347">
        <f t="shared" si="193"/>
        <v>0</v>
      </c>
      <c r="F947" s="382">
        <f t="shared" si="193"/>
        <v>0</v>
      </c>
      <c r="G947" s="347">
        <f t="shared" si="193"/>
        <v>0</v>
      </c>
      <c r="H947" s="472" t="e">
        <f>+K947/G947</f>
        <v>#DIV/0!</v>
      </c>
      <c r="I947" s="347">
        <f>SUM(I935:I946)</f>
        <v>0</v>
      </c>
      <c r="J947" s="348">
        <f>SUM(J935:J946)</f>
        <v>0</v>
      </c>
      <c r="K947" s="471">
        <f>SUM(K935:K946)</f>
        <v>0</v>
      </c>
    </row>
    <row r="955" spans="1:11" ht="24.6">
      <c r="A955" s="1265" t="s">
        <v>371</v>
      </c>
      <c r="B955" s="1265"/>
      <c r="C955" s="1265"/>
      <c r="D955" s="1265"/>
      <c r="E955" s="1265"/>
      <c r="F955" s="1265"/>
      <c r="G955" s="1265"/>
      <c r="H955" s="1265"/>
      <c r="I955" s="1265"/>
      <c r="J955" s="293"/>
      <c r="K955" s="293"/>
    </row>
    <row r="956" spans="1:11" ht="24.6">
      <c r="A956" s="1265" t="s">
        <v>123</v>
      </c>
      <c r="B956" s="1265"/>
      <c r="C956" s="1265"/>
      <c r="D956" s="1265"/>
      <c r="E956" s="1265"/>
      <c r="F956" s="1265"/>
      <c r="G956" s="1265"/>
      <c r="H956" s="1265"/>
      <c r="I956" s="1265"/>
      <c r="J956" s="293"/>
      <c r="K956" s="293"/>
    </row>
    <row r="957" spans="1:11" ht="24.6">
      <c r="A957" s="1266" t="s">
        <v>131</v>
      </c>
      <c r="B957" s="1266"/>
      <c r="C957" s="1266"/>
      <c r="D957" s="1266"/>
      <c r="E957" s="1266"/>
      <c r="F957" s="1266"/>
      <c r="G957" s="1266"/>
      <c r="H957" s="1266"/>
      <c r="I957" s="1266"/>
      <c r="J957" s="293"/>
      <c r="K957" s="293"/>
    </row>
    <row r="958" spans="1:11" ht="23.25" customHeight="1">
      <c r="A958" s="1386" t="s">
        <v>123</v>
      </c>
      <c r="B958" s="320"/>
      <c r="C958" s="1279" t="s">
        <v>50</v>
      </c>
      <c r="D958" s="1280"/>
      <c r="E958" s="1280"/>
      <c r="F958" s="1280"/>
      <c r="G958" s="1280"/>
      <c r="H958" s="1281"/>
      <c r="I958" s="320"/>
      <c r="J958" s="274"/>
      <c r="K958" s="274"/>
    </row>
    <row r="959" spans="1:11" ht="23.25" customHeight="1">
      <c r="A959" s="1387"/>
      <c r="B959" s="323" t="s">
        <v>2</v>
      </c>
      <c r="C959" s="324" t="s">
        <v>5</v>
      </c>
      <c r="D959" s="325" t="s">
        <v>6</v>
      </c>
      <c r="E959" s="325" t="s">
        <v>7</v>
      </c>
      <c r="F959" s="325" t="s">
        <v>8</v>
      </c>
      <c r="G959" s="325" t="s">
        <v>9</v>
      </c>
      <c r="H959" s="325" t="s">
        <v>10</v>
      </c>
      <c r="I959" s="328" t="s">
        <v>11</v>
      </c>
      <c r="J959" s="326" t="s">
        <v>202</v>
      </c>
      <c r="K959" s="326" t="s">
        <v>204</v>
      </c>
    </row>
    <row r="960" spans="1:11" ht="23.25" customHeight="1">
      <c r="A960" s="1387"/>
      <c r="B960" s="323" t="s">
        <v>4</v>
      </c>
      <c r="C960" s="323" t="s">
        <v>13</v>
      </c>
      <c r="D960" s="328" t="s">
        <v>51</v>
      </c>
      <c r="E960" s="328" t="s">
        <v>15</v>
      </c>
      <c r="F960" s="328" t="s">
        <v>16</v>
      </c>
      <c r="G960" s="328" t="s">
        <v>17</v>
      </c>
      <c r="H960" s="328" t="s">
        <v>18</v>
      </c>
      <c r="I960" s="328" t="s">
        <v>19</v>
      </c>
      <c r="J960" s="326" t="s">
        <v>203</v>
      </c>
      <c r="K960" s="329"/>
    </row>
    <row r="961" spans="1:11" ht="23.25" customHeight="1">
      <c r="A961" s="1388"/>
      <c r="B961" s="330" t="s">
        <v>12</v>
      </c>
      <c r="C961" s="330" t="s">
        <v>12</v>
      </c>
      <c r="D961" s="224" t="s">
        <v>12</v>
      </c>
      <c r="E961" s="224" t="s">
        <v>12</v>
      </c>
      <c r="F961" s="224" t="s">
        <v>12</v>
      </c>
      <c r="G961" s="224" t="s">
        <v>12</v>
      </c>
      <c r="H961" s="224" t="s">
        <v>20</v>
      </c>
      <c r="I961" s="224" t="s">
        <v>12</v>
      </c>
      <c r="J961" s="372"/>
      <c r="K961" s="329"/>
    </row>
    <row r="962" spans="1:11" ht="24.6">
      <c r="A962" s="332" t="s">
        <v>52</v>
      </c>
      <c r="B962" s="330"/>
      <c r="C962" s="330"/>
      <c r="D962" s="330"/>
      <c r="E962" s="330"/>
      <c r="F962" s="330"/>
      <c r="G962" s="330"/>
      <c r="H962" s="330"/>
      <c r="I962" s="330"/>
      <c r="J962" s="330"/>
      <c r="K962" s="230"/>
    </row>
    <row r="963" spans="1:11" ht="24.6">
      <c r="A963" s="332" t="s">
        <v>53</v>
      </c>
      <c r="B963" s="330"/>
      <c r="C963" s="330"/>
      <c r="D963" s="330"/>
      <c r="E963" s="330"/>
      <c r="F963" s="330"/>
      <c r="G963" s="330"/>
      <c r="H963" s="330"/>
      <c r="I963" s="330"/>
      <c r="J963" s="330"/>
      <c r="K963" s="224"/>
    </row>
    <row r="964" spans="1:11" ht="24.6">
      <c r="A964" s="332" t="s">
        <v>54</v>
      </c>
      <c r="B964" s="330"/>
      <c r="C964" s="330"/>
      <c r="D964" s="330"/>
      <c r="E964" s="330"/>
      <c r="F964" s="330"/>
      <c r="G964" s="330"/>
      <c r="H964" s="330"/>
      <c r="I964" s="330"/>
      <c r="J964" s="330"/>
      <c r="K964" s="224"/>
    </row>
    <row r="965" spans="1:11" ht="24.6">
      <c r="A965" s="332" t="s">
        <v>55</v>
      </c>
      <c r="B965" s="330"/>
      <c r="C965" s="330"/>
      <c r="D965" s="330"/>
      <c r="E965" s="330"/>
      <c r="F965" s="330"/>
      <c r="G965" s="330"/>
      <c r="H965" s="330"/>
      <c r="I965" s="330"/>
      <c r="J965" s="330"/>
      <c r="K965" s="224"/>
    </row>
    <row r="966" spans="1:11" ht="24.6">
      <c r="A966" s="332" t="s">
        <v>56</v>
      </c>
      <c r="B966" s="330"/>
      <c r="C966" s="330"/>
      <c r="D966" s="330"/>
      <c r="E966" s="330"/>
      <c r="F966" s="330"/>
      <c r="G966" s="330"/>
      <c r="H966" s="330"/>
      <c r="I966" s="330"/>
      <c r="J966" s="330"/>
      <c r="K966" s="224"/>
    </row>
    <row r="967" spans="1:11" ht="24.6">
      <c r="A967" s="332" t="s">
        <v>57</v>
      </c>
      <c r="B967" s="330">
        <f t="shared" ref="B967:J967" si="194">+B157</f>
        <v>0</v>
      </c>
      <c r="C967" s="330">
        <f t="shared" si="194"/>
        <v>0</v>
      </c>
      <c r="D967" s="330">
        <f t="shared" si="194"/>
        <v>0</v>
      </c>
      <c r="E967" s="330">
        <f t="shared" si="194"/>
        <v>0</v>
      </c>
      <c r="F967" s="330">
        <f t="shared" si="194"/>
        <v>0</v>
      </c>
      <c r="G967" s="330">
        <f t="shared" si="194"/>
        <v>0</v>
      </c>
      <c r="H967" s="330">
        <f t="shared" si="194"/>
        <v>0</v>
      </c>
      <c r="I967" s="330">
        <f t="shared" si="194"/>
        <v>0</v>
      </c>
      <c r="J967" s="330">
        <f t="shared" si="194"/>
        <v>0</v>
      </c>
      <c r="K967" s="224">
        <f>+H967*G967</f>
        <v>0</v>
      </c>
    </row>
    <row r="968" spans="1:11" ht="24.6">
      <c r="A968" s="332" t="s">
        <v>58</v>
      </c>
      <c r="B968" s="330"/>
      <c r="C968" s="330"/>
      <c r="D968" s="330"/>
      <c r="E968" s="330"/>
      <c r="F968" s="330"/>
      <c r="G968" s="330"/>
      <c r="H968" s="330"/>
      <c r="I968" s="330"/>
      <c r="J968" s="330"/>
      <c r="K968" s="224"/>
    </row>
    <row r="969" spans="1:11" ht="24.6">
      <c r="A969" s="332" t="s">
        <v>59</v>
      </c>
      <c r="B969" s="227"/>
      <c r="C969" s="227"/>
      <c r="D969" s="227"/>
      <c r="E969" s="227"/>
      <c r="F969" s="227"/>
      <c r="G969" s="227"/>
      <c r="H969" s="227"/>
      <c r="I969" s="227"/>
      <c r="J969" s="227"/>
      <c r="K969" s="227"/>
    </row>
    <row r="970" spans="1:11" ht="24.6">
      <c r="A970" s="332" t="s">
        <v>60</v>
      </c>
      <c r="B970" s="320"/>
      <c r="C970" s="320"/>
      <c r="D970" s="320"/>
      <c r="E970" s="320"/>
      <c r="F970" s="320"/>
      <c r="G970" s="320"/>
      <c r="H970" s="320"/>
      <c r="I970" s="320"/>
      <c r="J970" s="320"/>
      <c r="K970" s="320"/>
    </row>
    <row r="971" spans="1:11" ht="24.6">
      <c r="A971" s="332" t="s">
        <v>61</v>
      </c>
      <c r="B971" s="320"/>
      <c r="C971" s="320"/>
      <c r="D971" s="320"/>
      <c r="E971" s="320"/>
      <c r="F971" s="320"/>
      <c r="G971" s="320"/>
      <c r="H971" s="320"/>
      <c r="I971" s="320"/>
      <c r="J971" s="320"/>
      <c r="K971" s="320"/>
    </row>
    <row r="972" spans="1:11" ht="24.6">
      <c r="A972" s="332" t="s">
        <v>62</v>
      </c>
      <c r="B972" s="320"/>
      <c r="C972" s="320"/>
      <c r="D972" s="320"/>
      <c r="E972" s="320"/>
      <c r="F972" s="320"/>
      <c r="G972" s="320"/>
      <c r="H972" s="320"/>
      <c r="I972" s="320"/>
      <c r="J972" s="320"/>
      <c r="K972" s="320"/>
    </row>
    <row r="973" spans="1:11" ht="24.6">
      <c r="A973" s="332" t="s">
        <v>63</v>
      </c>
      <c r="B973" s="320"/>
      <c r="C973" s="320"/>
      <c r="D973" s="320"/>
      <c r="E973" s="320"/>
      <c r="F973" s="320"/>
      <c r="G973" s="320"/>
      <c r="H973" s="320"/>
      <c r="I973" s="320"/>
      <c r="J973" s="320"/>
      <c r="K973" s="320"/>
    </row>
    <row r="974" spans="1:11" ht="27.6" thickBot="1">
      <c r="A974" s="333" t="s">
        <v>32</v>
      </c>
      <c r="B974" s="347">
        <f t="shared" ref="B974:G974" si="195">SUM(B962:B973)</f>
        <v>0</v>
      </c>
      <c r="C974" s="347">
        <f t="shared" si="195"/>
        <v>0</v>
      </c>
      <c r="D974" s="347">
        <f t="shared" si="195"/>
        <v>0</v>
      </c>
      <c r="E974" s="347">
        <f t="shared" si="195"/>
        <v>0</v>
      </c>
      <c r="F974" s="382">
        <f t="shared" si="195"/>
        <v>0</v>
      </c>
      <c r="G974" s="347">
        <f t="shared" si="195"/>
        <v>0</v>
      </c>
      <c r="H974" s="472" t="e">
        <f>+K974/G974</f>
        <v>#DIV/0!</v>
      </c>
      <c r="I974" s="347">
        <f>SUM(I962:I973)</f>
        <v>0</v>
      </c>
      <c r="J974" s="348">
        <f>SUM(J962:J973)</f>
        <v>0</v>
      </c>
      <c r="K974" s="471">
        <f>SUM(K962:K973)</f>
        <v>0</v>
      </c>
    </row>
    <row r="980" spans="1:11" ht="24.6">
      <c r="A980" s="1265" t="s">
        <v>371</v>
      </c>
      <c r="B980" s="1265"/>
      <c r="C980" s="1265"/>
      <c r="D980" s="1265"/>
      <c r="E980" s="1265"/>
      <c r="F980" s="1265"/>
      <c r="G980" s="1265"/>
      <c r="H980" s="1265"/>
      <c r="I980" s="1265"/>
      <c r="J980" s="293"/>
      <c r="K980" s="293"/>
    </row>
    <row r="981" spans="1:11" ht="24.6">
      <c r="A981" s="1265" t="s">
        <v>327</v>
      </c>
      <c r="B981" s="1265"/>
      <c r="C981" s="1265"/>
      <c r="D981" s="1265"/>
      <c r="E981" s="1265"/>
      <c r="F981" s="1265"/>
      <c r="G981" s="1265"/>
      <c r="H981" s="1265"/>
      <c r="I981" s="1265"/>
      <c r="J981" s="293"/>
      <c r="K981" s="293"/>
    </row>
    <row r="982" spans="1:11" ht="24.6">
      <c r="A982" s="1266" t="s">
        <v>131</v>
      </c>
      <c r="B982" s="1266"/>
      <c r="C982" s="1266"/>
      <c r="D982" s="1266"/>
      <c r="E982" s="1266"/>
      <c r="F982" s="1266"/>
      <c r="G982" s="1266"/>
      <c r="H982" s="1266"/>
      <c r="I982" s="1266"/>
      <c r="J982" s="293"/>
      <c r="K982" s="293"/>
    </row>
    <row r="983" spans="1:11" ht="21" customHeight="1">
      <c r="A983" s="1386" t="s">
        <v>327</v>
      </c>
      <c r="B983" s="320"/>
      <c r="C983" s="1279" t="s">
        <v>50</v>
      </c>
      <c r="D983" s="1280"/>
      <c r="E983" s="1280"/>
      <c r="F983" s="1280"/>
      <c r="G983" s="1280"/>
      <c r="H983" s="1281"/>
      <c r="I983" s="320"/>
      <c r="J983" s="274"/>
      <c r="K983" s="274"/>
    </row>
    <row r="984" spans="1:11" ht="21" customHeight="1">
      <c r="A984" s="1387"/>
      <c r="B984" s="323" t="s">
        <v>2</v>
      </c>
      <c r="C984" s="324" t="s">
        <v>5</v>
      </c>
      <c r="D984" s="325" t="s">
        <v>6</v>
      </c>
      <c r="E984" s="325" t="s">
        <v>7</v>
      </c>
      <c r="F984" s="325" t="s">
        <v>8</v>
      </c>
      <c r="G984" s="325" t="s">
        <v>9</v>
      </c>
      <c r="H984" s="325" t="s">
        <v>10</v>
      </c>
      <c r="I984" s="328" t="s">
        <v>11</v>
      </c>
      <c r="J984" s="326" t="s">
        <v>202</v>
      </c>
      <c r="K984" s="326" t="s">
        <v>204</v>
      </c>
    </row>
    <row r="985" spans="1:11" ht="21" customHeight="1">
      <c r="A985" s="1387"/>
      <c r="B985" s="323" t="s">
        <v>4</v>
      </c>
      <c r="C985" s="323" t="s">
        <v>13</v>
      </c>
      <c r="D985" s="328" t="s">
        <v>51</v>
      </c>
      <c r="E985" s="328" t="s">
        <v>15</v>
      </c>
      <c r="F985" s="328" t="s">
        <v>16</v>
      </c>
      <c r="G985" s="328" t="s">
        <v>17</v>
      </c>
      <c r="H985" s="328" t="s">
        <v>18</v>
      </c>
      <c r="I985" s="328" t="s">
        <v>19</v>
      </c>
      <c r="J985" s="326" t="s">
        <v>203</v>
      </c>
      <c r="K985" s="329"/>
    </row>
    <row r="986" spans="1:11" ht="21" customHeight="1">
      <c r="A986" s="1388"/>
      <c r="B986" s="330" t="s">
        <v>12</v>
      </c>
      <c r="C986" s="330" t="s">
        <v>12</v>
      </c>
      <c r="D986" s="224" t="s">
        <v>12</v>
      </c>
      <c r="E986" s="224" t="s">
        <v>12</v>
      </c>
      <c r="F986" s="224" t="s">
        <v>12</v>
      </c>
      <c r="G986" s="224" t="s">
        <v>12</v>
      </c>
      <c r="H986" s="224" t="s">
        <v>20</v>
      </c>
      <c r="I986" s="224" t="s">
        <v>12</v>
      </c>
      <c r="J986" s="372"/>
      <c r="K986" s="329"/>
    </row>
    <row r="987" spans="1:11" ht="24.6">
      <c r="A987" s="332" t="s">
        <v>52</v>
      </c>
      <c r="B987" s="431">
        <f>+B26</f>
        <v>0</v>
      </c>
      <c r="C987" s="330">
        <f t="shared" ref="C987:J987" si="196">+C26</f>
        <v>0</v>
      </c>
      <c r="D987" s="330">
        <f t="shared" si="196"/>
        <v>0</v>
      </c>
      <c r="E987" s="330">
        <f t="shared" si="196"/>
        <v>0</v>
      </c>
      <c r="F987" s="330">
        <f t="shared" si="196"/>
        <v>0</v>
      </c>
      <c r="G987" s="423">
        <f t="shared" si="196"/>
        <v>0</v>
      </c>
      <c r="H987" s="330">
        <f t="shared" si="196"/>
        <v>0</v>
      </c>
      <c r="I987" s="431">
        <f t="shared" si="196"/>
        <v>0</v>
      </c>
      <c r="J987" s="330">
        <f t="shared" si="196"/>
        <v>0</v>
      </c>
      <c r="K987" s="230">
        <f>+H987*G987</f>
        <v>0</v>
      </c>
    </row>
    <row r="988" spans="1:11" ht="24.6">
      <c r="A988" s="332" t="s">
        <v>53</v>
      </c>
      <c r="B988" s="423">
        <f>+B52</f>
        <v>0</v>
      </c>
      <c r="C988" s="330">
        <f t="shared" ref="C988:J988" si="197">+C52</f>
        <v>0</v>
      </c>
      <c r="D988" s="330">
        <f t="shared" si="197"/>
        <v>0</v>
      </c>
      <c r="E988" s="330">
        <f t="shared" si="197"/>
        <v>0</v>
      </c>
      <c r="F988" s="330">
        <f t="shared" si="197"/>
        <v>0</v>
      </c>
      <c r="G988" s="423">
        <f t="shared" si="197"/>
        <v>0</v>
      </c>
      <c r="H988" s="330">
        <f t="shared" si="197"/>
        <v>0</v>
      </c>
      <c r="I988" s="423">
        <f t="shared" si="197"/>
        <v>0</v>
      </c>
      <c r="J988" s="330">
        <f t="shared" si="197"/>
        <v>0</v>
      </c>
      <c r="K988" s="230">
        <f t="shared" ref="K988:K998" si="198">+H988*G988</f>
        <v>0</v>
      </c>
    </row>
    <row r="989" spans="1:11" ht="24.6">
      <c r="A989" s="332" t="s">
        <v>54</v>
      </c>
      <c r="B989" s="423">
        <f>+B78</f>
        <v>0</v>
      </c>
      <c r="C989" s="330">
        <f t="shared" ref="C989:J989" si="199">+C78</f>
        <v>0</v>
      </c>
      <c r="D989" s="330">
        <f t="shared" si="199"/>
        <v>0</v>
      </c>
      <c r="E989" s="330">
        <f t="shared" si="199"/>
        <v>0</v>
      </c>
      <c r="F989" s="330">
        <f t="shared" si="199"/>
        <v>0</v>
      </c>
      <c r="G989" s="423">
        <f t="shared" si="199"/>
        <v>0</v>
      </c>
      <c r="H989" s="330">
        <f t="shared" si="199"/>
        <v>0</v>
      </c>
      <c r="I989" s="423">
        <f t="shared" si="199"/>
        <v>0</v>
      </c>
      <c r="J989" s="330">
        <f t="shared" si="199"/>
        <v>0</v>
      </c>
      <c r="K989" s="230">
        <f t="shared" si="198"/>
        <v>0</v>
      </c>
    </row>
    <row r="990" spans="1:11" ht="24.6">
      <c r="A990" s="332" t="s">
        <v>55</v>
      </c>
      <c r="B990" s="423">
        <f>+B106</f>
        <v>0</v>
      </c>
      <c r="C990" s="330">
        <f t="shared" ref="C990:J990" si="200">+C106</f>
        <v>0</v>
      </c>
      <c r="D990" s="330">
        <f t="shared" si="200"/>
        <v>0</v>
      </c>
      <c r="E990" s="330">
        <f t="shared" si="200"/>
        <v>0</v>
      </c>
      <c r="F990" s="330">
        <f t="shared" si="200"/>
        <v>0</v>
      </c>
      <c r="G990" s="423">
        <f t="shared" si="200"/>
        <v>0</v>
      </c>
      <c r="H990" s="330">
        <f t="shared" si="200"/>
        <v>0</v>
      </c>
      <c r="I990" s="423">
        <f t="shared" si="200"/>
        <v>0</v>
      </c>
      <c r="J990" s="330">
        <f t="shared" si="200"/>
        <v>0</v>
      </c>
      <c r="K990" s="230">
        <f t="shared" si="198"/>
        <v>0</v>
      </c>
    </row>
    <row r="991" spans="1:11" ht="24.6">
      <c r="A991" s="332" t="s">
        <v>56</v>
      </c>
      <c r="B991" s="423">
        <f>+B134</f>
        <v>0</v>
      </c>
      <c r="C991" s="330">
        <f t="shared" ref="C991:J991" si="201">+C134</f>
        <v>0</v>
      </c>
      <c r="D991" s="330">
        <f t="shared" si="201"/>
        <v>0</v>
      </c>
      <c r="E991" s="330">
        <f t="shared" si="201"/>
        <v>0</v>
      </c>
      <c r="F991" s="330">
        <f t="shared" si="201"/>
        <v>0</v>
      </c>
      <c r="G991" s="423">
        <f t="shared" si="201"/>
        <v>0</v>
      </c>
      <c r="H991" s="330">
        <f t="shared" si="201"/>
        <v>0</v>
      </c>
      <c r="I991" s="423">
        <f t="shared" si="201"/>
        <v>0</v>
      </c>
      <c r="J991" s="330">
        <f t="shared" si="201"/>
        <v>0</v>
      </c>
      <c r="K991" s="230">
        <f t="shared" si="198"/>
        <v>0</v>
      </c>
    </row>
    <row r="992" spans="1:11" ht="24.6">
      <c r="A992" s="332" t="s">
        <v>57</v>
      </c>
      <c r="B992" s="423">
        <f>+B163</f>
        <v>0</v>
      </c>
      <c r="C992" s="330">
        <f t="shared" ref="C992:J992" si="202">+C163</f>
        <v>0</v>
      </c>
      <c r="D992" s="330">
        <f t="shared" si="202"/>
        <v>0</v>
      </c>
      <c r="E992" s="330">
        <f t="shared" si="202"/>
        <v>0</v>
      </c>
      <c r="F992" s="330">
        <f t="shared" si="202"/>
        <v>0</v>
      </c>
      <c r="G992" s="423">
        <f t="shared" si="202"/>
        <v>0</v>
      </c>
      <c r="H992" s="330">
        <f t="shared" si="202"/>
        <v>0</v>
      </c>
      <c r="I992" s="423">
        <f t="shared" si="202"/>
        <v>0</v>
      </c>
      <c r="J992" s="330">
        <f t="shared" si="202"/>
        <v>0</v>
      </c>
      <c r="K992" s="230">
        <f t="shared" si="198"/>
        <v>0</v>
      </c>
    </row>
    <row r="993" spans="1:11" ht="24.6">
      <c r="A993" s="332" t="s">
        <v>58</v>
      </c>
      <c r="B993" s="423">
        <f>+B190</f>
        <v>0</v>
      </c>
      <c r="C993" s="330">
        <f t="shared" ref="C993:J993" si="203">+C190</f>
        <v>0</v>
      </c>
      <c r="D993" s="330">
        <f t="shared" si="203"/>
        <v>0</v>
      </c>
      <c r="E993" s="330">
        <f t="shared" si="203"/>
        <v>0</v>
      </c>
      <c r="F993" s="330">
        <f t="shared" si="203"/>
        <v>0</v>
      </c>
      <c r="G993" s="423">
        <f t="shared" si="203"/>
        <v>0</v>
      </c>
      <c r="H993" s="330">
        <f t="shared" si="203"/>
        <v>0</v>
      </c>
      <c r="I993" s="423">
        <f t="shared" si="203"/>
        <v>0</v>
      </c>
      <c r="J993" s="330">
        <f t="shared" si="203"/>
        <v>0</v>
      </c>
      <c r="K993" s="230">
        <f t="shared" si="198"/>
        <v>0</v>
      </c>
    </row>
    <row r="994" spans="1:11" ht="24.6">
      <c r="A994" s="332" t="s">
        <v>59</v>
      </c>
      <c r="B994" s="297">
        <f>+B220</f>
        <v>0</v>
      </c>
      <c r="C994" s="227">
        <f t="shared" ref="C994:J994" si="204">+C220</f>
        <v>0</v>
      </c>
      <c r="D994" s="227">
        <f t="shared" si="204"/>
        <v>0</v>
      </c>
      <c r="E994" s="227">
        <f t="shared" si="204"/>
        <v>0</v>
      </c>
      <c r="F994" s="227">
        <f t="shared" si="204"/>
        <v>0</v>
      </c>
      <c r="G994" s="458">
        <f t="shared" si="204"/>
        <v>0</v>
      </c>
      <c r="H994" s="227">
        <f t="shared" si="204"/>
        <v>0</v>
      </c>
      <c r="I994" s="297">
        <f t="shared" si="204"/>
        <v>0</v>
      </c>
      <c r="J994" s="227">
        <f t="shared" si="204"/>
        <v>0</v>
      </c>
      <c r="K994" s="230">
        <f t="shared" si="198"/>
        <v>0</v>
      </c>
    </row>
    <row r="995" spans="1:11" ht="24.6">
      <c r="A995" s="332" t="s">
        <v>60</v>
      </c>
      <c r="B995" s="432">
        <f>+B245</f>
        <v>0</v>
      </c>
      <c r="C995" s="320">
        <f t="shared" ref="C995:J995" si="205">+C245</f>
        <v>0</v>
      </c>
      <c r="D995" s="320">
        <f t="shared" si="205"/>
        <v>0</v>
      </c>
      <c r="E995" s="320">
        <f t="shared" si="205"/>
        <v>0</v>
      </c>
      <c r="F995" s="320">
        <f t="shared" si="205"/>
        <v>0</v>
      </c>
      <c r="G995" s="424">
        <f t="shared" si="205"/>
        <v>0</v>
      </c>
      <c r="H995" s="320">
        <f t="shared" si="205"/>
        <v>0</v>
      </c>
      <c r="I995" s="432">
        <f t="shared" si="205"/>
        <v>0</v>
      </c>
      <c r="J995" s="320">
        <f t="shared" si="205"/>
        <v>0</v>
      </c>
      <c r="K995" s="230">
        <f t="shared" si="198"/>
        <v>0</v>
      </c>
    </row>
    <row r="996" spans="1:11" ht="24.6">
      <c r="A996" s="332" t="s">
        <v>61</v>
      </c>
      <c r="B996" s="424">
        <f>+B275</f>
        <v>0</v>
      </c>
      <c r="C996" s="320">
        <f t="shared" ref="C996:J996" si="206">+C275</f>
        <v>0</v>
      </c>
      <c r="D996" s="320">
        <f t="shared" si="206"/>
        <v>0</v>
      </c>
      <c r="E996" s="320">
        <f t="shared" si="206"/>
        <v>0</v>
      </c>
      <c r="F996" s="320">
        <f t="shared" si="206"/>
        <v>0</v>
      </c>
      <c r="G996" s="424">
        <f t="shared" si="206"/>
        <v>0</v>
      </c>
      <c r="H996" s="320">
        <f t="shared" si="206"/>
        <v>0</v>
      </c>
      <c r="I996" s="424">
        <f t="shared" si="206"/>
        <v>0</v>
      </c>
      <c r="J996" s="320">
        <f t="shared" si="206"/>
        <v>0</v>
      </c>
      <c r="K996" s="230">
        <f t="shared" si="198"/>
        <v>0</v>
      </c>
    </row>
    <row r="997" spans="1:11" ht="24.6">
      <c r="A997" s="332" t="s">
        <v>62</v>
      </c>
      <c r="B997" s="424">
        <f>+B302</f>
        <v>0</v>
      </c>
      <c r="C997" s="320">
        <f t="shared" ref="C997:J997" si="207">+C302</f>
        <v>0</v>
      </c>
      <c r="D997" s="320">
        <f t="shared" si="207"/>
        <v>0</v>
      </c>
      <c r="E997" s="320">
        <f t="shared" si="207"/>
        <v>0</v>
      </c>
      <c r="F997" s="320">
        <f t="shared" si="207"/>
        <v>0</v>
      </c>
      <c r="G997" s="424">
        <f t="shared" si="207"/>
        <v>0</v>
      </c>
      <c r="H997" s="320">
        <f t="shared" si="207"/>
        <v>0</v>
      </c>
      <c r="I997" s="424">
        <f t="shared" si="207"/>
        <v>0</v>
      </c>
      <c r="J997" s="320">
        <f t="shared" si="207"/>
        <v>0</v>
      </c>
      <c r="K997" s="230">
        <f t="shared" si="198"/>
        <v>0</v>
      </c>
    </row>
    <row r="998" spans="1:11" ht="24.6">
      <c r="A998" s="332" t="s">
        <v>63</v>
      </c>
      <c r="B998" s="424">
        <f>+B329</f>
        <v>0</v>
      </c>
      <c r="C998" s="320">
        <f t="shared" ref="C998:J998" si="208">+C329</f>
        <v>0</v>
      </c>
      <c r="D998" s="320">
        <f t="shared" si="208"/>
        <v>0</v>
      </c>
      <c r="E998" s="320">
        <f t="shared" si="208"/>
        <v>0</v>
      </c>
      <c r="F998" s="320">
        <f t="shared" si="208"/>
        <v>0</v>
      </c>
      <c r="G998" s="424">
        <f t="shared" si="208"/>
        <v>0</v>
      </c>
      <c r="H998" s="320">
        <f t="shared" si="208"/>
        <v>0</v>
      </c>
      <c r="I998" s="424">
        <f t="shared" si="208"/>
        <v>0</v>
      </c>
      <c r="J998" s="320">
        <f t="shared" si="208"/>
        <v>0</v>
      </c>
      <c r="K998" s="230">
        <f t="shared" si="198"/>
        <v>0</v>
      </c>
    </row>
    <row r="999" spans="1:11" ht="27.6" thickBot="1">
      <c r="A999" s="333" t="s">
        <v>32</v>
      </c>
      <c r="B999" s="347">
        <f t="shared" ref="B999:G999" si="209">SUM(B987:B998)</f>
        <v>0</v>
      </c>
      <c r="C999" s="347">
        <f t="shared" si="209"/>
        <v>0</v>
      </c>
      <c r="D999" s="347">
        <f t="shared" si="209"/>
        <v>0</v>
      </c>
      <c r="E999" s="347">
        <f t="shared" si="209"/>
        <v>0</v>
      </c>
      <c r="F999" s="382">
        <f t="shared" si="209"/>
        <v>0</v>
      </c>
      <c r="G999" s="347">
        <f t="shared" si="209"/>
        <v>0</v>
      </c>
      <c r="H999" s="472" t="e">
        <f>+K999/G999</f>
        <v>#DIV/0!</v>
      </c>
      <c r="I999" s="347">
        <f>SUM(I987:I998)</f>
        <v>0</v>
      </c>
      <c r="J999" s="348">
        <f>SUM(J987:J998)</f>
        <v>0</v>
      </c>
      <c r="K999" s="471">
        <f>SUM(K987:K998)</f>
        <v>0</v>
      </c>
    </row>
  </sheetData>
  <mergeCells count="168">
    <mergeCell ref="A902:I902"/>
    <mergeCell ref="A930:I930"/>
    <mergeCell ref="A700:I700"/>
    <mergeCell ref="C703:H703"/>
    <mergeCell ref="A701:I701"/>
    <mergeCell ref="A931:A934"/>
    <mergeCell ref="C931:H931"/>
    <mergeCell ref="A844:I844"/>
    <mergeCell ref="A845:A848"/>
    <mergeCell ref="C845:H845"/>
    <mergeCell ref="A872:I872"/>
    <mergeCell ref="A873:I873"/>
    <mergeCell ref="C732:H732"/>
    <mergeCell ref="A759:I759"/>
    <mergeCell ref="C815:H815"/>
    <mergeCell ref="A842:I842"/>
    <mergeCell ref="A843:I843"/>
    <mergeCell ref="C786:H786"/>
    <mergeCell ref="A928:I928"/>
    <mergeCell ref="A929:I929"/>
    <mergeCell ref="A812:I812"/>
    <mergeCell ref="A813:I813"/>
    <mergeCell ref="A814:I814"/>
    <mergeCell ref="A904:A907"/>
    <mergeCell ref="C904:H904"/>
    <mergeCell ref="A874:I874"/>
    <mergeCell ref="A875:A878"/>
    <mergeCell ref="C875:H875"/>
    <mergeCell ref="A815:A818"/>
    <mergeCell ref="A559:I559"/>
    <mergeCell ref="A903:I903"/>
    <mergeCell ref="A586:I586"/>
    <mergeCell ref="A587:I587"/>
    <mergeCell ref="A588:I588"/>
    <mergeCell ref="A589:A592"/>
    <mergeCell ref="A672:I672"/>
    <mergeCell ref="A560:I560"/>
    <mergeCell ref="A561:A564"/>
    <mergeCell ref="C561:H561"/>
    <mergeCell ref="A702:I702"/>
    <mergeCell ref="A703:A706"/>
    <mergeCell ref="A729:I729"/>
    <mergeCell ref="A783:I783"/>
    <mergeCell ref="A784:I784"/>
    <mergeCell ref="A785:I785"/>
    <mergeCell ref="A786:A789"/>
    <mergeCell ref="A760:I760"/>
    <mergeCell ref="A761:A764"/>
    <mergeCell ref="C761:H761"/>
    <mergeCell ref="A730:I730"/>
    <mergeCell ref="A901:I901"/>
    <mergeCell ref="A731:I731"/>
    <mergeCell ref="A732:A735"/>
    <mergeCell ref="A472:I472"/>
    <mergeCell ref="A473:I473"/>
    <mergeCell ref="A418:I418"/>
    <mergeCell ref="C589:H589"/>
    <mergeCell ref="A416:I416"/>
    <mergeCell ref="A758:I758"/>
    <mergeCell ref="A644:I644"/>
    <mergeCell ref="A645:I645"/>
    <mergeCell ref="A646:I646"/>
    <mergeCell ref="A647:A650"/>
    <mergeCell ref="A533:I533"/>
    <mergeCell ref="A534:A537"/>
    <mergeCell ref="C534:H534"/>
    <mergeCell ref="A558:I558"/>
    <mergeCell ref="A419:A422"/>
    <mergeCell ref="C647:H647"/>
    <mergeCell ref="A616:I616"/>
    <mergeCell ref="A617:I617"/>
    <mergeCell ref="A618:I618"/>
    <mergeCell ref="A619:A622"/>
    <mergeCell ref="C619:H619"/>
    <mergeCell ref="A673:I673"/>
    <mergeCell ref="A674:I674"/>
    <mergeCell ref="A675:A678"/>
    <mergeCell ref="C675:H675"/>
    <mergeCell ref="A360:A363"/>
    <mergeCell ref="A386:I386"/>
    <mergeCell ref="A531:I531"/>
    <mergeCell ref="A532:I532"/>
    <mergeCell ref="C504:H504"/>
    <mergeCell ref="A474:I474"/>
    <mergeCell ref="A475:A478"/>
    <mergeCell ref="C475:H475"/>
    <mergeCell ref="A387:I387"/>
    <mergeCell ref="C419:H419"/>
    <mergeCell ref="C360:H360"/>
    <mergeCell ref="A385:I385"/>
    <mergeCell ref="A444:I444"/>
    <mergeCell ref="A445:I445"/>
    <mergeCell ref="A446:I446"/>
    <mergeCell ref="A447:A450"/>
    <mergeCell ref="C447:H447"/>
    <mergeCell ref="A504:A507"/>
    <mergeCell ref="A388:A391"/>
    <mergeCell ref="C388:H388"/>
    <mergeCell ref="A501:I501"/>
    <mergeCell ref="A502:I502"/>
    <mergeCell ref="A503:I503"/>
    <mergeCell ref="A417:I417"/>
    <mergeCell ref="A140:I140"/>
    <mergeCell ref="C141:H141"/>
    <mergeCell ref="A111:I111"/>
    <mergeCell ref="C112:H112"/>
    <mergeCell ref="A194:I194"/>
    <mergeCell ref="A166:I166"/>
    <mergeCell ref="A138:I138"/>
    <mergeCell ref="A359:I359"/>
    <mergeCell ref="A223:I223"/>
    <mergeCell ref="A358:I358"/>
    <mergeCell ref="A251:I251"/>
    <mergeCell ref="C252:H252"/>
    <mergeCell ref="A306:I306"/>
    <mergeCell ref="A307:I307"/>
    <mergeCell ref="A308:I308"/>
    <mergeCell ref="C309:H309"/>
    <mergeCell ref="A332:I332"/>
    <mergeCell ref="A333:I333"/>
    <mergeCell ref="A334:I334"/>
    <mergeCell ref="A335:A338"/>
    <mergeCell ref="A195:I195"/>
    <mergeCell ref="C83:H83"/>
    <mergeCell ref="A109:I109"/>
    <mergeCell ref="A54:I54"/>
    <mergeCell ref="A55:I55"/>
    <mergeCell ref="A56:I56"/>
    <mergeCell ref="C57:H57"/>
    <mergeCell ref="A110:I110"/>
    <mergeCell ref="A357:I357"/>
    <mergeCell ref="A167:I167"/>
    <mergeCell ref="A168:I168"/>
    <mergeCell ref="C169:H169"/>
    <mergeCell ref="A249:I249"/>
    <mergeCell ref="A222:I222"/>
    <mergeCell ref="A224:I224"/>
    <mergeCell ref="C225:H225"/>
    <mergeCell ref="A196:I196"/>
    <mergeCell ref="C197:H197"/>
    <mergeCell ref="A279:I279"/>
    <mergeCell ref="A280:I280"/>
    <mergeCell ref="A281:I281"/>
    <mergeCell ref="C282:H282"/>
    <mergeCell ref="C335:H335"/>
    <mergeCell ref="A250:I250"/>
    <mergeCell ref="A139:I139"/>
    <mergeCell ref="A1:I1"/>
    <mergeCell ref="A2:I2"/>
    <mergeCell ref="A3:I3"/>
    <mergeCell ref="C4:H4"/>
    <mergeCell ref="A81:I81"/>
    <mergeCell ref="A82:I82"/>
    <mergeCell ref="A80:I80"/>
    <mergeCell ref="A29:I29"/>
    <mergeCell ref="A30:I30"/>
    <mergeCell ref="A31:I31"/>
    <mergeCell ref="C32:H32"/>
    <mergeCell ref="A955:I955"/>
    <mergeCell ref="A956:I956"/>
    <mergeCell ref="A980:I980"/>
    <mergeCell ref="A981:I981"/>
    <mergeCell ref="A982:I982"/>
    <mergeCell ref="A983:A986"/>
    <mergeCell ref="C983:H983"/>
    <mergeCell ref="A957:I957"/>
    <mergeCell ref="A958:A961"/>
    <mergeCell ref="C958:H958"/>
  </mergeCells>
  <phoneticPr fontId="8" type="noConversion"/>
  <pageMargins left="0.35433070866141736" right="0.15748031496062992" top="0.39370078740157483" bottom="0.39370078740157483" header="0.51181102362204722" footer="0.51181102362204722"/>
  <pageSetup paperSize="9" scale="95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508"/>
  <sheetViews>
    <sheetView topLeftCell="E355" workbookViewId="0">
      <selection activeCell="K365" sqref="K365"/>
    </sheetView>
  </sheetViews>
  <sheetFormatPr defaultRowHeight="13.2"/>
  <cols>
    <col min="1" max="1" width="20.109375" customWidth="1"/>
    <col min="2" max="2" width="14.6640625" bestFit="1" customWidth="1"/>
    <col min="3" max="3" width="13" customWidth="1"/>
    <col min="4" max="4" width="10.6640625" bestFit="1" customWidth="1"/>
    <col min="5" max="5" width="14.109375" customWidth="1"/>
    <col min="6" max="6" width="13.109375" bestFit="1" customWidth="1"/>
    <col min="7" max="7" width="12.33203125" bestFit="1" customWidth="1"/>
    <col min="8" max="8" width="13.44140625" customWidth="1"/>
    <col min="9" max="9" width="14.109375" customWidth="1"/>
    <col min="10" max="10" width="14.109375" bestFit="1" customWidth="1"/>
    <col min="11" max="11" width="15.5546875" bestFit="1" customWidth="1"/>
  </cols>
  <sheetData>
    <row r="1" spans="1:11" ht="23.4">
      <c r="A1" s="1351" t="s">
        <v>390</v>
      </c>
      <c r="B1" s="1351"/>
      <c r="C1" s="1351"/>
      <c r="D1" s="1351"/>
      <c r="E1" s="1351"/>
      <c r="F1" s="1351"/>
      <c r="G1" s="1351"/>
      <c r="H1" s="1351"/>
      <c r="I1" s="1351"/>
      <c r="J1" s="1351"/>
      <c r="K1" s="1351"/>
    </row>
    <row r="2" spans="1:11" ht="23.4">
      <c r="A2" s="1351" t="s">
        <v>374</v>
      </c>
      <c r="B2" s="1351"/>
      <c r="C2" s="1351"/>
      <c r="D2" s="1351"/>
      <c r="E2" s="1351"/>
      <c r="F2" s="1351"/>
      <c r="G2" s="1351"/>
      <c r="H2" s="1351"/>
      <c r="I2" s="1351"/>
      <c r="J2" s="1351"/>
      <c r="K2" s="1351"/>
    </row>
    <row r="3" spans="1:11" ht="23.4">
      <c r="A3" s="1336" t="s">
        <v>143</v>
      </c>
      <c r="B3" s="1336"/>
      <c r="C3" s="1336"/>
      <c r="D3" s="1336"/>
      <c r="E3" s="1336"/>
      <c r="F3" s="1336"/>
      <c r="G3" s="1336"/>
      <c r="H3" s="1336"/>
      <c r="I3" s="1336"/>
      <c r="J3" s="1336"/>
      <c r="K3" s="1336"/>
    </row>
    <row r="4" spans="1:11" ht="23.4">
      <c r="A4" s="1" t="s">
        <v>1</v>
      </c>
      <c r="B4" s="1" t="s">
        <v>2</v>
      </c>
      <c r="C4" s="1333" t="s">
        <v>3</v>
      </c>
      <c r="D4" s="1334"/>
      <c r="E4" s="1334"/>
      <c r="F4" s="1334"/>
      <c r="G4" s="1334"/>
      <c r="H4" s="1335"/>
      <c r="I4" s="2"/>
      <c r="J4" s="64"/>
      <c r="K4" s="64"/>
    </row>
    <row r="5" spans="1:11" ht="23.4">
      <c r="A5" s="3"/>
      <c r="B5" s="4" t="s">
        <v>4</v>
      </c>
      <c r="C5" s="4" t="s">
        <v>5</v>
      </c>
      <c r="D5" s="4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66" t="s">
        <v>202</v>
      </c>
      <c r="K5" s="4" t="s">
        <v>204</v>
      </c>
    </row>
    <row r="6" spans="1:11" ht="23.4">
      <c r="A6" s="3"/>
      <c r="B6" s="4" t="s">
        <v>12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18</v>
      </c>
      <c r="I6" s="4" t="s">
        <v>19</v>
      </c>
      <c r="J6" s="4" t="s">
        <v>203</v>
      </c>
      <c r="K6" s="65"/>
    </row>
    <row r="7" spans="1:11" ht="23.4">
      <c r="A7" s="5"/>
      <c r="B7" s="5"/>
      <c r="C7" s="6" t="s">
        <v>12</v>
      </c>
      <c r="D7" s="6" t="s">
        <v>12</v>
      </c>
      <c r="E7" s="6" t="s">
        <v>12</v>
      </c>
      <c r="F7" s="6" t="s">
        <v>12</v>
      </c>
      <c r="G7" s="6" t="s">
        <v>12</v>
      </c>
      <c r="H7" s="6" t="s">
        <v>20</v>
      </c>
      <c r="I7" s="5"/>
      <c r="J7" s="61"/>
      <c r="K7" s="61"/>
    </row>
    <row r="8" spans="1:11" ht="24" customHeight="1">
      <c r="A8" s="7" t="s">
        <v>21</v>
      </c>
      <c r="B8" s="8">
        <f>ช่องคีย์!B102</f>
        <v>0</v>
      </c>
      <c r="C8" s="8">
        <f>ช่องคีย์!C102</f>
        <v>0</v>
      </c>
      <c r="D8" s="8">
        <f>ช่องคีย์!D102</f>
        <v>0</v>
      </c>
      <c r="E8" s="8">
        <f>ช่องคีย์!E102</f>
        <v>0</v>
      </c>
      <c r="F8" s="8">
        <f>ช่องคีย์!F102</f>
        <v>0</v>
      </c>
      <c r="G8" s="8">
        <f>ช่องคีย์!G102</f>
        <v>0</v>
      </c>
      <c r="H8" s="8">
        <f>ช่องคีย์!H102</f>
        <v>600</v>
      </c>
      <c r="I8" s="8">
        <f>ช่องคีย์!I102</f>
        <v>0</v>
      </c>
      <c r="J8" s="8">
        <f>ช่องคีย์!J102</f>
        <v>0</v>
      </c>
      <c r="K8" s="160">
        <f>+G8*H8</f>
        <v>0</v>
      </c>
    </row>
    <row r="9" spans="1:11" ht="24" customHeight="1">
      <c r="A9" s="7" t="s">
        <v>264</v>
      </c>
      <c r="B9" s="8"/>
      <c r="C9" s="8"/>
      <c r="D9" s="8"/>
      <c r="E9" s="8"/>
      <c r="F9" s="8"/>
      <c r="G9" s="8"/>
      <c r="H9" s="8"/>
      <c r="I9" s="8"/>
      <c r="J9" s="8"/>
      <c r="K9" s="160"/>
    </row>
    <row r="10" spans="1:11" ht="23.4">
      <c r="A10" s="7" t="s">
        <v>22</v>
      </c>
      <c r="B10" s="8">
        <f>ช่องคีย์!L102</f>
        <v>190</v>
      </c>
      <c r="C10" s="8">
        <f>ช่องคีย์!M102</f>
        <v>0</v>
      </c>
      <c r="D10" s="8">
        <f>ช่องคีย์!N102</f>
        <v>0</v>
      </c>
      <c r="E10" s="8">
        <f>ช่องคีย์!O102</f>
        <v>0</v>
      </c>
      <c r="F10" s="8">
        <f>ช่องคีย์!P102</f>
        <v>0</v>
      </c>
      <c r="G10" s="8">
        <f>ช่องคีย์!Q102</f>
        <v>0</v>
      </c>
      <c r="H10" s="8">
        <f>ช่องคีย์!R102</f>
        <v>600</v>
      </c>
      <c r="I10" s="8">
        <f>ช่องคีย์!S102</f>
        <v>190</v>
      </c>
      <c r="J10" s="8">
        <f>ช่องคีย์!T102</f>
        <v>28</v>
      </c>
      <c r="K10" s="130">
        <f>+G10*H10</f>
        <v>0</v>
      </c>
    </row>
    <row r="11" spans="1:11" ht="23.4">
      <c r="A11" s="7" t="s">
        <v>265</v>
      </c>
      <c r="B11" s="8"/>
      <c r="C11" s="8"/>
      <c r="D11" s="8"/>
      <c r="E11" s="8"/>
      <c r="F11" s="8"/>
      <c r="G11" s="8"/>
      <c r="H11" s="8"/>
      <c r="I11" s="8"/>
      <c r="J11" s="35"/>
      <c r="K11" s="130"/>
    </row>
    <row r="12" spans="1:11" ht="23.4">
      <c r="A12" s="7" t="s">
        <v>216</v>
      </c>
      <c r="B12" s="8">
        <f>ช่องคีย์!AF102</f>
        <v>0</v>
      </c>
      <c r="C12" s="8">
        <f>ช่องคีย์!AG102</f>
        <v>0</v>
      </c>
      <c r="D12" s="8">
        <f>ช่องคีย์!AH102</f>
        <v>0</v>
      </c>
      <c r="E12" s="8">
        <f>ช่องคีย์!AI102</f>
        <v>0</v>
      </c>
      <c r="F12" s="8">
        <f>ช่องคีย์!AJ102</f>
        <v>0</v>
      </c>
      <c r="G12" s="8">
        <f>ช่องคีย์!AK102</f>
        <v>0</v>
      </c>
      <c r="H12" s="8">
        <f>ช่องคีย์!AL102</f>
        <v>687</v>
      </c>
      <c r="I12" s="8">
        <f>ช่องคีย์!AM102</f>
        <v>0</v>
      </c>
      <c r="J12" s="8">
        <f>ช่องคีย์!AN102</f>
        <v>0</v>
      </c>
      <c r="K12" s="160">
        <f>+G12*H12</f>
        <v>0</v>
      </c>
    </row>
    <row r="13" spans="1:11" ht="23.4">
      <c r="A13" s="7" t="s">
        <v>217</v>
      </c>
      <c r="B13" s="8">
        <f>ช่องคีย์!FA102</f>
        <v>0</v>
      </c>
      <c r="C13" s="8">
        <f>ช่องคีย์!FB102</f>
        <v>0</v>
      </c>
      <c r="D13" s="8">
        <f>ช่องคีย์!FC102</f>
        <v>0</v>
      </c>
      <c r="E13" s="8">
        <f>ช่องคีย์!FD102</f>
        <v>0</v>
      </c>
      <c r="F13" s="8">
        <f>ช่องคีย์!FE102</f>
        <v>0</v>
      </c>
      <c r="G13" s="8">
        <f>ช่องคีย์!FF102</f>
        <v>0</v>
      </c>
      <c r="H13" s="8">
        <f>ช่องคีย์!FG102</f>
        <v>0</v>
      </c>
      <c r="I13" s="8">
        <f>ช่องคีย์!FH102</f>
        <v>0</v>
      </c>
      <c r="J13" s="8">
        <f>ช่องคีย์!FI102</f>
        <v>0</v>
      </c>
      <c r="K13" s="161">
        <f>ช่องคีย์!FJ102</f>
        <v>1</v>
      </c>
    </row>
    <row r="14" spans="1:11" ht="23.4">
      <c r="A14" s="7" t="s">
        <v>188</v>
      </c>
      <c r="B14" s="8">
        <f>ช่องคีย์!AP102</f>
        <v>0</v>
      </c>
      <c r="C14" s="8">
        <f>ช่องคีย์!AQ102</f>
        <v>0</v>
      </c>
      <c r="D14" s="8">
        <f>ช่องคีย์!AR102</f>
        <v>0</v>
      </c>
      <c r="E14" s="8">
        <f>ช่องคีย์!AS102</f>
        <v>0</v>
      </c>
      <c r="F14" s="8">
        <f>ช่องคีย์!AT102</f>
        <v>0</v>
      </c>
      <c r="G14" s="8">
        <f>ช่องคีย์!AU102</f>
        <v>0</v>
      </c>
      <c r="H14" s="8">
        <f>ช่องคีย์!AV102</f>
        <v>0</v>
      </c>
      <c r="I14" s="8">
        <f>ช่องคีย์!AW102</f>
        <v>0</v>
      </c>
      <c r="J14" s="35"/>
      <c r="K14" s="136"/>
    </row>
    <row r="15" spans="1:11" ht="23.4">
      <c r="A15" s="7" t="s">
        <v>219</v>
      </c>
      <c r="B15" s="8">
        <f>ช่องคีย์!V102</f>
        <v>0</v>
      </c>
      <c r="C15" s="8">
        <f>ช่องคีย์!W102</f>
        <v>0</v>
      </c>
      <c r="D15" s="8">
        <f>ช่องคีย์!X102</f>
        <v>0</v>
      </c>
      <c r="E15" s="8">
        <f>ช่องคีย์!Y102</f>
        <v>0</v>
      </c>
      <c r="F15" s="8">
        <f>ช่องคีย์!Z102</f>
        <v>0</v>
      </c>
      <c r="G15" s="8">
        <f>ช่องคีย์!AA102</f>
        <v>0</v>
      </c>
      <c r="H15" s="8">
        <f>ช่องคีย์!AB102</f>
        <v>0</v>
      </c>
      <c r="I15" s="8">
        <f>ช่องคีย์!AC102</f>
        <v>0</v>
      </c>
      <c r="J15" s="8">
        <f>ช่องคีย์!AD102</f>
        <v>0</v>
      </c>
      <c r="K15" s="160">
        <f>+G15*H15</f>
        <v>0</v>
      </c>
    </row>
    <row r="16" spans="1:11" ht="23.4">
      <c r="A16" s="7" t="s">
        <v>208</v>
      </c>
      <c r="B16" s="8">
        <f>ช่องคีย์!CS102</f>
        <v>0</v>
      </c>
      <c r="C16" s="8">
        <f>ช่องคีย์!CT102</f>
        <v>0</v>
      </c>
      <c r="D16" s="8">
        <f>ช่องคีย์!CU102</f>
        <v>0</v>
      </c>
      <c r="E16" s="8">
        <f>ช่องคีย์!CV102</f>
        <v>0</v>
      </c>
      <c r="F16" s="8">
        <f>ช่องคีย์!CW102</f>
        <v>0</v>
      </c>
      <c r="G16" s="8">
        <f>ช่องคีย์!CX102</f>
        <v>0</v>
      </c>
      <c r="H16" s="8">
        <f>ช่องคีย์!CY102</f>
        <v>0</v>
      </c>
      <c r="I16" s="8">
        <f>ช่องคีย์!CZ102</f>
        <v>0</v>
      </c>
      <c r="J16" s="8">
        <f>ช่องคีย์!DA102</f>
        <v>0</v>
      </c>
      <c r="K16" s="161">
        <f>+G16*H16</f>
        <v>0</v>
      </c>
    </row>
    <row r="17" spans="1:11" ht="23.4">
      <c r="A17" s="7" t="s">
        <v>277</v>
      </c>
      <c r="B17" s="8">
        <f>ช่องคีย์!FK102</f>
        <v>0</v>
      </c>
      <c r="C17" s="8">
        <f>ช่องคีย์!FL102</f>
        <v>0</v>
      </c>
      <c r="D17" s="8">
        <f>ช่องคีย์!FM102</f>
        <v>0</v>
      </c>
      <c r="E17" s="8">
        <f>ช่องคีย์!FN102</f>
        <v>0</v>
      </c>
      <c r="F17" s="8">
        <f>ช่องคีย์!FO102</f>
        <v>0</v>
      </c>
      <c r="G17" s="8">
        <f>ช่องคีย์!FP102</f>
        <v>0</v>
      </c>
      <c r="H17" s="8">
        <f>ช่องคีย์!FQ102</f>
        <v>0</v>
      </c>
      <c r="I17" s="8">
        <f>ช่องคีย์!FR102</f>
        <v>0</v>
      </c>
      <c r="J17" s="8">
        <f>ช่องคีย์!FS102</f>
        <v>0</v>
      </c>
      <c r="K17" s="160">
        <f>+G17*H17</f>
        <v>0</v>
      </c>
    </row>
    <row r="18" spans="1:11" ht="23.4">
      <c r="A18" s="7" t="s">
        <v>27</v>
      </c>
      <c r="B18" s="8">
        <f>ช่องคีย์!AZ102</f>
        <v>0</v>
      </c>
      <c r="C18" s="8">
        <f>ช่องคีย์!BA102</f>
        <v>0</v>
      </c>
      <c r="D18" s="8">
        <f>ช่องคีย์!BB102</f>
        <v>0</v>
      </c>
      <c r="E18" s="8">
        <f>ช่องคีย์!BC102</f>
        <v>0</v>
      </c>
      <c r="F18" s="8">
        <f>ช่องคีย์!BD102</f>
        <v>0</v>
      </c>
      <c r="G18" s="8">
        <f>ช่องคีย์!BE102</f>
        <v>0</v>
      </c>
      <c r="H18" s="8">
        <f>ช่องคีย์!BF102</f>
        <v>0</v>
      </c>
      <c r="I18" s="8">
        <f>ช่องคีย์!BG102</f>
        <v>0</v>
      </c>
      <c r="J18" s="8">
        <f>ช่องคีย์!BH102</f>
        <v>0</v>
      </c>
      <c r="K18" s="136"/>
    </row>
    <row r="19" spans="1:11" ht="23.4">
      <c r="A19" s="7" t="s">
        <v>28</v>
      </c>
      <c r="B19" s="8">
        <f>ช่องคีย์!BJ102</f>
        <v>0</v>
      </c>
      <c r="C19" s="8">
        <f>ช่องคีย์!BK102</f>
        <v>0</v>
      </c>
      <c r="D19" s="8">
        <f>ช่องคีย์!BL102</f>
        <v>0</v>
      </c>
      <c r="E19" s="8">
        <f>ช่องคีย์!BM102</f>
        <v>0</v>
      </c>
      <c r="F19" s="8">
        <f>ช่องคีย์!BN102</f>
        <v>0</v>
      </c>
      <c r="G19" s="8">
        <f>ช่องคีย์!BO102</f>
        <v>0</v>
      </c>
      <c r="H19" s="8">
        <f>ช่องคีย์!BP102</f>
        <v>0</v>
      </c>
      <c r="I19" s="8">
        <f>ช่องคีย์!BV102</f>
        <v>0</v>
      </c>
      <c r="J19" s="8">
        <f>ช่องคีย์!BW102</f>
        <v>0</v>
      </c>
      <c r="K19" s="160">
        <f>+G19*H19</f>
        <v>0</v>
      </c>
    </row>
    <row r="20" spans="1:11" ht="23.4">
      <c r="A20" s="7" t="s">
        <v>218</v>
      </c>
      <c r="B20" s="8">
        <f>ช่องคีย์!EQ102</f>
        <v>0</v>
      </c>
      <c r="C20" s="8">
        <f>ช่องคีย์!ER102</f>
        <v>0</v>
      </c>
      <c r="D20" s="8">
        <f>ช่องคีย์!ES102</f>
        <v>0</v>
      </c>
      <c r="E20" s="8">
        <f>ช่องคีย์!ET102</f>
        <v>0</v>
      </c>
      <c r="F20" s="8">
        <f>ช่องคีย์!EU102</f>
        <v>0</v>
      </c>
      <c r="G20" s="8">
        <f>ช่องคีย์!EV102</f>
        <v>0</v>
      </c>
      <c r="H20" s="8">
        <f>ช่องคีย์!EW102</f>
        <v>0</v>
      </c>
      <c r="I20" s="8">
        <f>ช่องคีย์!EX102</f>
        <v>0</v>
      </c>
      <c r="J20" s="8">
        <f>ช่องคีย์!EY102</f>
        <v>0</v>
      </c>
      <c r="K20" s="136"/>
    </row>
    <row r="21" spans="1:11" ht="23.4">
      <c r="A21" s="7" t="s">
        <v>190</v>
      </c>
      <c r="B21" s="8">
        <f>ช่องคีย์!DW102</f>
        <v>0</v>
      </c>
      <c r="C21" s="8">
        <f>ช่องคีย์!DX102</f>
        <v>0</v>
      </c>
      <c r="D21" s="8">
        <f>ช่องคีย์!DY102</f>
        <v>0</v>
      </c>
      <c r="E21" s="8">
        <f>ช่องคีย์!DZ102</f>
        <v>0</v>
      </c>
      <c r="F21" s="8">
        <f>ช่องคีย์!EA102</f>
        <v>0</v>
      </c>
      <c r="G21" s="8">
        <f>ช่องคีย์!EB102</f>
        <v>0</v>
      </c>
      <c r="H21" s="8">
        <f>ช่องคีย์!EC102</f>
        <v>0</v>
      </c>
      <c r="I21" s="8">
        <f>ช่องคีย์!ED102</f>
        <v>0</v>
      </c>
      <c r="J21" s="8">
        <f>ช่องคีย์!EE102</f>
        <v>0</v>
      </c>
      <c r="K21" s="136"/>
    </row>
    <row r="22" spans="1:11" ht="23.4">
      <c r="A22" s="7" t="s">
        <v>327</v>
      </c>
      <c r="B22" s="412">
        <f>ช่องคีย์!DM102</f>
        <v>0</v>
      </c>
      <c r="C22" s="412">
        <f>ช่องคีย์!DN102</f>
        <v>0</v>
      </c>
      <c r="D22" s="412">
        <f>ช่องคีย์!DO102</f>
        <v>0</v>
      </c>
      <c r="E22" s="412">
        <f>ช่องคีย์!DP102</f>
        <v>0</v>
      </c>
      <c r="F22" s="412">
        <f>ช่องคีย์!DQ102</f>
        <v>0</v>
      </c>
      <c r="G22" s="412">
        <f>ช่องคีย์!DR102</f>
        <v>0</v>
      </c>
      <c r="H22" s="412">
        <f>ช่องคีย์!DS102</f>
        <v>0</v>
      </c>
      <c r="I22" s="412">
        <f>ช่องคีย์!DT102</f>
        <v>0</v>
      </c>
      <c r="J22" s="412">
        <f>ช่องคีย์!DU102</f>
        <v>0</v>
      </c>
      <c r="K22" s="136"/>
    </row>
    <row r="23" spans="1:11" ht="23.4">
      <c r="A23" s="11" t="s">
        <v>32</v>
      </c>
      <c r="B23" s="8">
        <f t="shared" ref="B23:G23" si="0">SUM(B8:B22)</f>
        <v>190</v>
      </c>
      <c r="C23" s="8">
        <f t="shared" si="0"/>
        <v>0</v>
      </c>
      <c r="D23" s="8">
        <f t="shared" si="0"/>
        <v>0</v>
      </c>
      <c r="E23" s="8">
        <f t="shared" si="0"/>
        <v>0</v>
      </c>
      <c r="F23" s="8">
        <f t="shared" si="0"/>
        <v>0</v>
      </c>
      <c r="G23" s="8">
        <f t="shared" si="0"/>
        <v>0</v>
      </c>
      <c r="H23" s="8"/>
      <c r="I23" s="8">
        <f>SUM(I8:I22)</f>
        <v>190</v>
      </c>
      <c r="J23" s="35">
        <f>SUM(J8:J22)</f>
        <v>28</v>
      </c>
      <c r="K23" s="160"/>
    </row>
    <row r="24" spans="1:11" ht="23.4">
      <c r="A24" s="14"/>
      <c r="B24" s="15"/>
      <c r="C24" s="15"/>
      <c r="D24" s="15"/>
      <c r="E24" s="15"/>
      <c r="F24" s="15"/>
      <c r="G24" s="15"/>
      <c r="H24" s="15"/>
      <c r="I24" s="15"/>
      <c r="J24" s="39"/>
      <c r="K24" s="162"/>
    </row>
    <row r="25" spans="1:11" ht="23.4">
      <c r="A25" s="14"/>
      <c r="B25" s="15"/>
      <c r="C25" s="15"/>
      <c r="D25" s="15"/>
      <c r="E25" s="15"/>
      <c r="F25" s="15"/>
      <c r="G25" s="15"/>
      <c r="H25" s="15"/>
      <c r="I25" s="15"/>
      <c r="J25" s="39"/>
      <c r="K25" s="162"/>
    </row>
    <row r="26" spans="1:11" ht="23.4">
      <c r="A26" s="1351" t="s">
        <v>390</v>
      </c>
      <c r="B26" s="1351"/>
      <c r="C26" s="1351"/>
      <c r="D26" s="1351"/>
      <c r="E26" s="1351"/>
      <c r="F26" s="1351"/>
      <c r="G26" s="1351"/>
      <c r="H26" s="1351"/>
      <c r="I26" s="1351"/>
    </row>
    <row r="27" spans="1:11" ht="23.4">
      <c r="A27" s="1351" t="s">
        <v>374</v>
      </c>
      <c r="B27" s="1351"/>
      <c r="C27" s="1351"/>
      <c r="D27" s="1351"/>
      <c r="E27" s="1351"/>
      <c r="F27" s="1351"/>
      <c r="G27" s="1351"/>
      <c r="H27" s="1351"/>
      <c r="I27" s="1351"/>
    </row>
    <row r="28" spans="1:11" ht="23.4">
      <c r="A28" s="1336" t="s">
        <v>144</v>
      </c>
      <c r="B28" s="1336"/>
      <c r="C28" s="1336"/>
      <c r="D28" s="1336"/>
      <c r="E28" s="1336"/>
      <c r="F28" s="1336"/>
      <c r="G28" s="1336"/>
      <c r="H28" s="1336"/>
      <c r="I28" s="1336"/>
    </row>
    <row r="29" spans="1:11" ht="23.4">
      <c r="A29" s="1" t="s">
        <v>1</v>
      </c>
      <c r="B29" s="1" t="s">
        <v>2</v>
      </c>
      <c r="C29" s="1333" t="s">
        <v>3</v>
      </c>
      <c r="D29" s="1334"/>
      <c r="E29" s="1334"/>
      <c r="F29" s="1334"/>
      <c r="G29" s="1334"/>
      <c r="H29" s="1335"/>
      <c r="I29" s="2"/>
      <c r="J29" s="64"/>
      <c r="K29" s="64"/>
    </row>
    <row r="30" spans="1:11" ht="23.4">
      <c r="A30" s="3"/>
      <c r="B30" s="4" t="s">
        <v>4</v>
      </c>
      <c r="C30" s="4" t="s">
        <v>5</v>
      </c>
      <c r="D30" s="4" t="s">
        <v>6</v>
      </c>
      <c r="E30" s="4" t="s">
        <v>7</v>
      </c>
      <c r="F30" s="4" t="s">
        <v>8</v>
      </c>
      <c r="G30" s="4" t="s">
        <v>9</v>
      </c>
      <c r="H30" s="4" t="s">
        <v>10</v>
      </c>
      <c r="I30" s="3" t="s">
        <v>11</v>
      </c>
      <c r="J30" s="66" t="s">
        <v>202</v>
      </c>
      <c r="K30" s="4" t="s">
        <v>204</v>
      </c>
    </row>
    <row r="31" spans="1:11" ht="23.4">
      <c r="A31" s="3"/>
      <c r="B31" s="4" t="s">
        <v>12</v>
      </c>
      <c r="C31" s="4" t="s">
        <v>13</v>
      </c>
      <c r="D31" s="4" t="s">
        <v>14</v>
      </c>
      <c r="E31" s="4" t="s">
        <v>15</v>
      </c>
      <c r="F31" s="4" t="s">
        <v>16</v>
      </c>
      <c r="G31" s="4" t="s">
        <v>17</v>
      </c>
      <c r="H31" s="4" t="s">
        <v>18</v>
      </c>
      <c r="I31" s="3" t="s">
        <v>19</v>
      </c>
      <c r="J31" s="4" t="s">
        <v>203</v>
      </c>
      <c r="K31" s="65"/>
    </row>
    <row r="32" spans="1:11" ht="23.4">
      <c r="A32" s="5"/>
      <c r="B32" s="5"/>
      <c r="C32" s="6" t="s">
        <v>12</v>
      </c>
      <c r="D32" s="6" t="s">
        <v>12</v>
      </c>
      <c r="E32" s="6" t="s">
        <v>12</v>
      </c>
      <c r="F32" s="6" t="s">
        <v>12</v>
      </c>
      <c r="G32" s="6" t="s">
        <v>12</v>
      </c>
      <c r="H32" s="6" t="s">
        <v>20</v>
      </c>
      <c r="I32" s="5"/>
      <c r="J32" s="61"/>
      <c r="K32" s="61"/>
    </row>
    <row r="33" spans="1:11" ht="23.4">
      <c r="A33" s="7" t="s">
        <v>21</v>
      </c>
      <c r="B33" s="8">
        <f>ช่องคีย์!B103</f>
        <v>0</v>
      </c>
      <c r="C33" s="8">
        <f>ช่องคีย์!C103</f>
        <v>0</v>
      </c>
      <c r="D33" s="8">
        <f>ช่องคีย์!D103</f>
        <v>0</v>
      </c>
      <c r="E33" s="8">
        <f>ช่องคีย์!E103</f>
        <v>0</v>
      </c>
      <c r="F33" s="8">
        <f>ช่องคีย์!F103</f>
        <v>0</v>
      </c>
      <c r="G33" s="8">
        <f>ช่องคีย์!G103</f>
        <v>0</v>
      </c>
      <c r="H33" s="8">
        <f>ช่องคีย์!H103</f>
        <v>600</v>
      </c>
      <c r="I33" s="8">
        <f>ช่องคีย์!I103</f>
        <v>0</v>
      </c>
      <c r="J33" s="8">
        <f>ช่องคีย์!J103</f>
        <v>0</v>
      </c>
      <c r="K33" s="9">
        <f>+G33*H33</f>
        <v>0</v>
      </c>
    </row>
    <row r="34" spans="1:11" ht="23.4">
      <c r="A34" s="7" t="s">
        <v>262</v>
      </c>
      <c r="B34" s="8"/>
      <c r="C34" s="8"/>
      <c r="D34" s="8"/>
      <c r="E34" s="8"/>
      <c r="F34" s="8"/>
      <c r="G34" s="8"/>
      <c r="H34" s="8"/>
      <c r="I34" s="8"/>
      <c r="J34" s="8"/>
      <c r="K34" s="9"/>
    </row>
    <row r="35" spans="1:11" ht="23.4">
      <c r="A35" s="7" t="s">
        <v>22</v>
      </c>
      <c r="B35" s="8">
        <f>ช่องคีย์!L103</f>
        <v>790</v>
      </c>
      <c r="C35" s="8">
        <f>ช่องคีย์!M103</f>
        <v>80</v>
      </c>
      <c r="D35" s="8">
        <f>ช่องคีย์!N103</f>
        <v>0</v>
      </c>
      <c r="E35" s="8">
        <f>ช่องคีย์!O103</f>
        <v>0</v>
      </c>
      <c r="F35" s="8">
        <f>ช่องคีย์!P103</f>
        <v>0</v>
      </c>
      <c r="G35" s="8">
        <f>ช่องคีย์!Q103</f>
        <v>0</v>
      </c>
      <c r="H35" s="8">
        <f>ช่องคีย์!R103</f>
        <v>600</v>
      </c>
      <c r="I35" s="8">
        <f>ช่องคีย์!S103</f>
        <v>870</v>
      </c>
      <c r="J35" s="8">
        <f>ช่องคีย์!T103</f>
        <v>110</v>
      </c>
      <c r="K35" s="9">
        <f>+G35*H35</f>
        <v>0</v>
      </c>
    </row>
    <row r="36" spans="1:11" ht="23.4">
      <c r="A36" s="7" t="s">
        <v>263</v>
      </c>
      <c r="B36" s="8"/>
      <c r="C36" s="8"/>
      <c r="D36" s="8"/>
      <c r="E36" s="8"/>
      <c r="F36" s="8"/>
      <c r="G36" s="8"/>
      <c r="H36" s="8"/>
      <c r="I36" s="8"/>
      <c r="J36" s="35"/>
      <c r="K36" s="9"/>
    </row>
    <row r="37" spans="1:11" ht="23.4">
      <c r="A37" s="7" t="s">
        <v>243</v>
      </c>
      <c r="B37" s="8">
        <f>ช่องคีย์!AF103</f>
        <v>0</v>
      </c>
      <c r="C37" s="8">
        <f>ช่องคีย์!AG103</f>
        <v>0</v>
      </c>
      <c r="D37" s="8">
        <f>ช่องคีย์!AH103</f>
        <v>0</v>
      </c>
      <c r="E37" s="8">
        <f>ช่องคีย์!AI103</f>
        <v>0</v>
      </c>
      <c r="F37" s="8">
        <f>ช่องคีย์!AJ103</f>
        <v>0</v>
      </c>
      <c r="G37" s="8">
        <f>ช่องคีย์!AK103</f>
        <v>0</v>
      </c>
      <c r="H37" s="8">
        <f>ช่องคีย์!AL103</f>
        <v>687</v>
      </c>
      <c r="I37" s="8">
        <f>ช่องคีย์!AM103</f>
        <v>0</v>
      </c>
      <c r="J37" s="8">
        <f>ช่องคีย์!AN103</f>
        <v>0</v>
      </c>
      <c r="K37" s="9">
        <f>+G37*H37</f>
        <v>0</v>
      </c>
    </row>
    <row r="38" spans="1:11" ht="23.4">
      <c r="A38" s="7" t="s">
        <v>238</v>
      </c>
      <c r="B38" s="8">
        <f>ช่องคีย์!FA103</f>
        <v>360</v>
      </c>
      <c r="C38" s="8">
        <f>ช่องคีย์!FB103</f>
        <v>0</v>
      </c>
      <c r="D38" s="8">
        <f>ช่องคีย์!FC103</f>
        <v>0</v>
      </c>
      <c r="E38" s="8">
        <f>ช่องคีย์!FD103</f>
        <v>0</v>
      </c>
      <c r="F38" s="8">
        <f>ช่องคีย์!FE103</f>
        <v>0</v>
      </c>
      <c r="G38" s="8">
        <f>ช่องคีย์!FF103</f>
        <v>0</v>
      </c>
      <c r="H38" s="8">
        <f>ช่องคีย์!FG103</f>
        <v>700</v>
      </c>
      <c r="I38" s="8">
        <f>ช่องคีย์!FH103</f>
        <v>360</v>
      </c>
      <c r="J38" s="8">
        <f>ช่องคีย์!FI103</f>
        <v>14</v>
      </c>
      <c r="K38" s="9"/>
    </row>
    <row r="39" spans="1:11" ht="23.4">
      <c r="A39" s="7" t="s">
        <v>188</v>
      </c>
      <c r="B39" s="8">
        <f>ช่องคีย์!AP103</f>
        <v>0</v>
      </c>
      <c r="C39" s="8">
        <f>ช่องคีย์!AQ103</f>
        <v>0</v>
      </c>
      <c r="D39" s="8">
        <f>ช่องคีย์!AR103</f>
        <v>0</v>
      </c>
      <c r="E39" s="8">
        <f>ช่องคีย์!AS103</f>
        <v>0</v>
      </c>
      <c r="F39" s="8">
        <f>ช่องคีย์!AT103</f>
        <v>0</v>
      </c>
      <c r="G39" s="8">
        <f>ช่องคีย์!AU103</f>
        <v>0</v>
      </c>
      <c r="H39" s="8">
        <f>ช่องคีย์!AV103</f>
        <v>0</v>
      </c>
      <c r="I39" s="8">
        <f>ช่องคีย์!AW103</f>
        <v>0</v>
      </c>
      <c r="J39" s="35"/>
      <c r="K39" s="10"/>
    </row>
    <row r="40" spans="1:11" ht="23.4">
      <c r="A40" s="7" t="s">
        <v>253</v>
      </c>
      <c r="B40" s="8">
        <f>ช่องคีย์!V103</f>
        <v>38</v>
      </c>
      <c r="C40" s="8">
        <f>ช่องคีย์!W103</f>
        <v>0</v>
      </c>
      <c r="D40" s="8">
        <f>ช่องคีย์!X103</f>
        <v>0</v>
      </c>
      <c r="E40" s="8">
        <f>ช่องคีย์!Y103</f>
        <v>0</v>
      </c>
      <c r="F40" s="8">
        <f>ช่องคีย์!Z103</f>
        <v>0</v>
      </c>
      <c r="G40" s="8">
        <f>ช่องคีย์!AA103</f>
        <v>0</v>
      </c>
      <c r="H40" s="8">
        <f>ช่องคีย์!AB103</f>
        <v>0</v>
      </c>
      <c r="I40" s="8">
        <f>ช่องคีย์!AC103</f>
        <v>38</v>
      </c>
      <c r="J40" s="8">
        <f>ช่องคีย์!AD103</f>
        <v>4</v>
      </c>
      <c r="K40" s="9">
        <f>+G40*H40</f>
        <v>0</v>
      </c>
    </row>
    <row r="41" spans="1:11" ht="23.4">
      <c r="A41" s="7" t="s">
        <v>254</v>
      </c>
      <c r="B41" s="8">
        <f>ช่องคีย์!CS103</f>
        <v>0</v>
      </c>
      <c r="C41" s="8">
        <f>ช่องคีย์!CT103</f>
        <v>0</v>
      </c>
      <c r="D41" s="8">
        <f>ช่องคีย์!CU103</f>
        <v>0</v>
      </c>
      <c r="E41" s="8">
        <f>ช่องคีย์!CV103</f>
        <v>0</v>
      </c>
      <c r="F41" s="8">
        <f>ช่องคีย์!CW103</f>
        <v>0</v>
      </c>
      <c r="G41" s="8">
        <f>ช่องคีย์!CX103</f>
        <v>0</v>
      </c>
      <c r="H41" s="8">
        <f>ช่องคีย์!CY103</f>
        <v>124</v>
      </c>
      <c r="I41" s="8">
        <f>ช่องคีย์!CZ103</f>
        <v>0</v>
      </c>
      <c r="J41" s="8">
        <f>ช่องคีย์!DA103</f>
        <v>16</v>
      </c>
      <c r="K41" s="9">
        <f>+G41*H41</f>
        <v>0</v>
      </c>
    </row>
    <row r="42" spans="1:11" ht="23.4">
      <c r="A42" s="7" t="s">
        <v>277</v>
      </c>
      <c r="B42" s="8">
        <f>ช่องคีย์!FK103</f>
        <v>0</v>
      </c>
      <c r="C42" s="8">
        <f>ช่องคีย์!FL103</f>
        <v>0</v>
      </c>
      <c r="D42" s="8">
        <f>ช่องคีย์!FM103</f>
        <v>0</v>
      </c>
      <c r="E42" s="8">
        <f>ช่องคีย์!FN103</f>
        <v>0</v>
      </c>
      <c r="F42" s="8">
        <f>ช่องคีย์!FO103</f>
        <v>0</v>
      </c>
      <c r="G42" s="8">
        <f>ช่องคีย์!FP103</f>
        <v>0</v>
      </c>
      <c r="H42" s="8">
        <f>ช่องคีย์!FQ103</f>
        <v>0</v>
      </c>
      <c r="I42" s="8">
        <f>ช่องคีย์!FR103</f>
        <v>0</v>
      </c>
      <c r="J42" s="8">
        <f>ช่องคีย์!FS103</f>
        <v>0</v>
      </c>
      <c r="K42" s="9">
        <f>+G42*H42</f>
        <v>0</v>
      </c>
    </row>
    <row r="43" spans="1:11" ht="23.4">
      <c r="A43" s="7" t="s">
        <v>27</v>
      </c>
      <c r="B43" s="8">
        <f>ช่องคีย์!AZ103</f>
        <v>1208</v>
      </c>
      <c r="C43" s="8">
        <f>ช่องคีย์!BA103</f>
        <v>0</v>
      </c>
      <c r="D43" s="8">
        <f>ช่องคีย์!BB103</f>
        <v>0</v>
      </c>
      <c r="E43" s="8">
        <f>ช่องคีย์!BC103</f>
        <v>0</v>
      </c>
      <c r="F43" s="8">
        <f>ช่องคีย์!BD103</f>
        <v>0</v>
      </c>
      <c r="G43" s="8">
        <f>ช่องคีย์!BE103</f>
        <v>0</v>
      </c>
      <c r="H43" s="8">
        <f>ช่องคีย์!BF103</f>
        <v>3000</v>
      </c>
      <c r="I43" s="8">
        <f>ช่องคีย์!BG103</f>
        <v>1208</v>
      </c>
      <c r="J43" s="8">
        <f>ช่องคีย์!BH103</f>
        <v>533</v>
      </c>
      <c r="K43" s="10"/>
    </row>
    <row r="44" spans="1:11" ht="23.4">
      <c r="A44" s="7" t="s">
        <v>28</v>
      </c>
      <c r="B44" s="8">
        <f>ช่องคีย์!BJ103</f>
        <v>2710</v>
      </c>
      <c r="C44" s="8">
        <f>ช่องคีย์!BK103</f>
        <v>800</v>
      </c>
      <c r="D44" s="8">
        <f>ช่องคีย์!BL103</f>
        <v>1100</v>
      </c>
      <c r="E44" s="8">
        <f>ช่องคีย์!BM103</f>
        <v>0</v>
      </c>
      <c r="F44" s="8">
        <f>ช่องคีย์!BN103</f>
        <v>0</v>
      </c>
      <c r="G44" s="8">
        <f>ช่องคีย์!BO103</f>
        <v>1850</v>
      </c>
      <c r="H44" s="8">
        <f>ช่องคีย์!BP103</f>
        <v>12000</v>
      </c>
      <c r="I44" s="8">
        <f>ช่องคีย์!BV103</f>
        <v>2760</v>
      </c>
      <c r="J44" s="8">
        <f>ช่องคีย์!BW103</f>
        <v>370</v>
      </c>
      <c r="K44" s="9">
        <f>+G44*H44</f>
        <v>22200000</v>
      </c>
    </row>
    <row r="45" spans="1:11" ht="23.4">
      <c r="A45" s="7" t="s">
        <v>218</v>
      </c>
      <c r="B45" s="8">
        <f>ช่องคีย์!EQ103</f>
        <v>0</v>
      </c>
      <c r="C45" s="8">
        <f>ช่องคีย์!ER103</f>
        <v>0</v>
      </c>
      <c r="D45" s="8">
        <f>ช่องคีย์!ES103</f>
        <v>0</v>
      </c>
      <c r="E45" s="8">
        <f>ช่องคีย์!ET103</f>
        <v>0</v>
      </c>
      <c r="F45" s="8">
        <f>ช่องคีย์!EU103</f>
        <v>0</v>
      </c>
      <c r="G45" s="8">
        <f>ช่องคีย์!EV103</f>
        <v>0</v>
      </c>
      <c r="H45" s="8">
        <f>ช่องคีย์!EW103</f>
        <v>0</v>
      </c>
      <c r="I45" s="8">
        <f>ช่องคีย์!EX103</f>
        <v>0</v>
      </c>
      <c r="J45" s="8">
        <f>ช่องคีย์!EY103</f>
        <v>0</v>
      </c>
      <c r="K45" s="10"/>
    </row>
    <row r="46" spans="1:11" ht="23.4">
      <c r="A46" s="7" t="s">
        <v>239</v>
      </c>
      <c r="B46" s="8">
        <f>ช่องคีย์!BY103</f>
        <v>0</v>
      </c>
      <c r="C46" s="8">
        <f>ช่องคีย์!BZ103</f>
        <v>0</v>
      </c>
      <c r="D46" s="8">
        <f>ช่องคีย์!CA103</f>
        <v>0</v>
      </c>
      <c r="E46" s="8">
        <f>ช่องคีย์!CB103</f>
        <v>0</v>
      </c>
      <c r="F46" s="8">
        <f>ช่องคีย์!CC103</f>
        <v>0</v>
      </c>
      <c r="G46" s="8">
        <f>ช่องคีย์!CD103</f>
        <v>0</v>
      </c>
      <c r="H46" s="8">
        <f>ช่องคีย์!CE103</f>
        <v>0</v>
      </c>
      <c r="I46" s="8">
        <f>ช่องคีย์!CF103</f>
        <v>0</v>
      </c>
      <c r="J46" s="8">
        <f>ช่องคีย์!CG103</f>
        <v>0</v>
      </c>
      <c r="K46" s="10"/>
    </row>
    <row r="47" spans="1:11" ht="23.4">
      <c r="A47" s="7" t="s">
        <v>30</v>
      </c>
      <c r="B47" s="8"/>
      <c r="C47" s="8"/>
      <c r="D47" s="8"/>
      <c r="E47" s="8"/>
      <c r="F47" s="8"/>
      <c r="G47" s="8"/>
      <c r="H47" s="8"/>
      <c r="I47" s="8">
        <v>0</v>
      </c>
      <c r="J47" s="35"/>
      <c r="K47" s="10"/>
    </row>
    <row r="48" spans="1:11" ht="23.4">
      <c r="A48" s="7" t="s">
        <v>212</v>
      </c>
      <c r="B48" s="8">
        <f>ช่องคีย์!DC103</f>
        <v>0</v>
      </c>
      <c r="C48" s="8">
        <f>ช่องคีย์!DD103</f>
        <v>0</v>
      </c>
      <c r="D48" s="8">
        <f>ช่องคีย์!DE103</f>
        <v>0</v>
      </c>
      <c r="E48" s="8">
        <f>ช่องคีย์!DF103</f>
        <v>0</v>
      </c>
      <c r="F48" s="8">
        <f>ช่องคีย์!DG103</f>
        <v>0</v>
      </c>
      <c r="G48" s="8">
        <f>ช่องคีย์!DH103</f>
        <v>0</v>
      </c>
      <c r="H48" s="8">
        <f>ช่องคีย์!DI103</f>
        <v>0</v>
      </c>
      <c r="I48" s="8">
        <f>ช่องคีย์!DJ103</f>
        <v>0</v>
      </c>
      <c r="J48" s="8">
        <f>ช่องคีย์!DK103</f>
        <v>0</v>
      </c>
      <c r="K48" s="33">
        <f>+G48*H48</f>
        <v>0</v>
      </c>
    </row>
    <row r="49" spans="1:11" ht="23.4">
      <c r="A49" s="7" t="s">
        <v>190</v>
      </c>
      <c r="B49" s="8">
        <f>ช่องคีย์!DW103</f>
        <v>0</v>
      </c>
      <c r="C49" s="8">
        <f>ช่องคีย์!DX103</f>
        <v>0</v>
      </c>
      <c r="D49" s="8">
        <f>ช่องคีย์!DY103</f>
        <v>0</v>
      </c>
      <c r="E49" s="8">
        <f>ช่องคีย์!DZ103</f>
        <v>0</v>
      </c>
      <c r="F49" s="8">
        <f>ช่องคีย์!EA103</f>
        <v>0</v>
      </c>
      <c r="G49" s="8">
        <f>ช่องคีย์!EB103</f>
        <v>0</v>
      </c>
      <c r="H49" s="8">
        <f>ช่องคีย์!EC103</f>
        <v>0</v>
      </c>
      <c r="I49" s="8">
        <f>ช่องคีย์!ED103</f>
        <v>0</v>
      </c>
      <c r="J49" s="8">
        <f>ช่องคีย์!EE103</f>
        <v>0</v>
      </c>
      <c r="K49" s="33"/>
    </row>
    <row r="50" spans="1:11" ht="23.4">
      <c r="A50" s="7" t="s">
        <v>327</v>
      </c>
      <c r="B50" s="412">
        <f>ช่องคีย์!DM103</f>
        <v>0</v>
      </c>
      <c r="C50" s="412">
        <f>ช่องคีย์!DN103</f>
        <v>0</v>
      </c>
      <c r="D50" s="412">
        <f>ช่องคีย์!DO103</f>
        <v>0</v>
      </c>
      <c r="E50" s="412">
        <f>ช่องคีย์!DP103</f>
        <v>0</v>
      </c>
      <c r="F50" s="412">
        <f>ช่องคีย์!DQ103</f>
        <v>0</v>
      </c>
      <c r="G50" s="412">
        <f>ช่องคีย์!DR103</f>
        <v>0</v>
      </c>
      <c r="H50" s="412">
        <f>ช่องคีย์!DS103</f>
        <v>0</v>
      </c>
      <c r="I50" s="412">
        <f>ช่องคีย์!DT103</f>
        <v>0</v>
      </c>
      <c r="J50" s="8">
        <f>ช่องคีย์!DU103</f>
        <v>0</v>
      </c>
      <c r="K50" s="33"/>
    </row>
    <row r="51" spans="1:11" ht="23.4">
      <c r="A51" s="11" t="s">
        <v>32</v>
      </c>
      <c r="B51" s="8">
        <f t="shared" ref="B51:G51" si="1">SUM(B33:B48)</f>
        <v>5106</v>
      </c>
      <c r="C51" s="8">
        <f t="shared" si="1"/>
        <v>880</v>
      </c>
      <c r="D51" s="8">
        <f t="shared" si="1"/>
        <v>1100</v>
      </c>
      <c r="E51" s="8">
        <f t="shared" si="1"/>
        <v>0</v>
      </c>
      <c r="F51" s="8">
        <f t="shared" si="1"/>
        <v>0</v>
      </c>
      <c r="G51" s="8">
        <f t="shared" si="1"/>
        <v>1850</v>
      </c>
      <c r="H51" s="8"/>
      <c r="I51" s="8">
        <f>SUM(I33:I48)</f>
        <v>5236</v>
      </c>
      <c r="J51" s="35">
        <f>SUM(J33:J48)</f>
        <v>1047</v>
      </c>
      <c r="K51" s="9"/>
    </row>
    <row r="52" spans="1:11" ht="23.4">
      <c r="A52" s="1351" t="s">
        <v>390</v>
      </c>
      <c r="B52" s="1351"/>
      <c r="C52" s="1351"/>
      <c r="D52" s="1351"/>
      <c r="E52" s="1351"/>
      <c r="F52" s="1351"/>
      <c r="G52" s="1351"/>
      <c r="H52" s="1351"/>
      <c r="I52" s="1351"/>
    </row>
    <row r="53" spans="1:11" ht="23.4">
      <c r="A53" s="1351" t="s">
        <v>374</v>
      </c>
      <c r="B53" s="1351"/>
      <c r="C53" s="1351"/>
      <c r="D53" s="1351"/>
      <c r="E53" s="1351"/>
      <c r="F53" s="1351"/>
      <c r="G53" s="1351"/>
      <c r="H53" s="1351"/>
      <c r="I53" s="1351"/>
    </row>
    <row r="54" spans="1:11" ht="23.4">
      <c r="A54" s="1336" t="s">
        <v>145</v>
      </c>
      <c r="B54" s="1336"/>
      <c r="C54" s="1336"/>
      <c r="D54" s="1336"/>
      <c r="E54" s="1336"/>
      <c r="F54" s="1336"/>
      <c r="G54" s="1336"/>
      <c r="H54" s="1336"/>
      <c r="I54" s="1336"/>
    </row>
    <row r="55" spans="1:11" ht="23.4">
      <c r="A55" s="1" t="s">
        <v>1</v>
      </c>
      <c r="B55" s="1" t="s">
        <v>2</v>
      </c>
      <c r="C55" s="1333" t="s">
        <v>3</v>
      </c>
      <c r="D55" s="1334"/>
      <c r="E55" s="1334"/>
      <c r="F55" s="1334"/>
      <c r="G55" s="1334"/>
      <c r="H55" s="1335"/>
      <c r="I55" s="2"/>
      <c r="J55" s="64"/>
      <c r="K55" s="64"/>
    </row>
    <row r="56" spans="1:11" ht="23.4">
      <c r="A56" s="3"/>
      <c r="B56" s="4" t="s">
        <v>4</v>
      </c>
      <c r="C56" s="4" t="s">
        <v>5</v>
      </c>
      <c r="D56" s="4" t="s">
        <v>6</v>
      </c>
      <c r="E56" s="4" t="s">
        <v>7</v>
      </c>
      <c r="F56" s="4" t="s">
        <v>8</v>
      </c>
      <c r="G56" s="4" t="s">
        <v>9</v>
      </c>
      <c r="H56" s="4" t="s">
        <v>10</v>
      </c>
      <c r="I56" s="3" t="s">
        <v>11</v>
      </c>
      <c r="J56" s="66" t="s">
        <v>202</v>
      </c>
      <c r="K56" s="4" t="s">
        <v>204</v>
      </c>
    </row>
    <row r="57" spans="1:11" ht="23.4">
      <c r="A57" s="3"/>
      <c r="B57" s="4" t="s">
        <v>12</v>
      </c>
      <c r="C57" s="4" t="s">
        <v>13</v>
      </c>
      <c r="D57" s="4" t="s">
        <v>14</v>
      </c>
      <c r="E57" s="4" t="s">
        <v>15</v>
      </c>
      <c r="F57" s="4" t="s">
        <v>16</v>
      </c>
      <c r="G57" s="4" t="s">
        <v>17</v>
      </c>
      <c r="H57" s="4" t="s">
        <v>18</v>
      </c>
      <c r="I57" s="3" t="s">
        <v>19</v>
      </c>
      <c r="J57" s="4" t="s">
        <v>203</v>
      </c>
      <c r="K57" s="65"/>
    </row>
    <row r="58" spans="1:11" ht="23.4">
      <c r="A58" s="5"/>
      <c r="B58" s="5"/>
      <c r="C58" s="6" t="s">
        <v>12</v>
      </c>
      <c r="D58" s="6" t="s">
        <v>12</v>
      </c>
      <c r="E58" s="6" t="s">
        <v>12</v>
      </c>
      <c r="F58" s="6" t="s">
        <v>12</v>
      </c>
      <c r="G58" s="6" t="s">
        <v>12</v>
      </c>
      <c r="H58" s="6" t="s">
        <v>20</v>
      </c>
      <c r="I58" s="5"/>
      <c r="J58" s="61"/>
      <c r="K58" s="61"/>
    </row>
    <row r="59" spans="1:11" ht="23.4">
      <c r="A59" s="30" t="s">
        <v>21</v>
      </c>
      <c r="B59" s="8">
        <f>ช่องคีย์!B104</f>
        <v>0</v>
      </c>
      <c r="C59" s="8">
        <f>ช่องคีย์!C104</f>
        <v>0</v>
      </c>
      <c r="D59" s="8">
        <f>ช่องคีย์!D104</f>
        <v>0</v>
      </c>
      <c r="E59" s="8">
        <f>ช่องคีย์!E104</f>
        <v>0</v>
      </c>
      <c r="F59" s="8">
        <f>ช่องคีย์!F104</f>
        <v>0</v>
      </c>
      <c r="G59" s="8">
        <f>ช่องคีย์!G104</f>
        <v>0</v>
      </c>
      <c r="H59" s="8">
        <f>ช่องคีย์!H104</f>
        <v>600</v>
      </c>
      <c r="I59" s="8">
        <f>ช่องคีย์!I104</f>
        <v>0</v>
      </c>
      <c r="J59" s="8">
        <f>ช่องคีย์!J104</f>
        <v>0</v>
      </c>
      <c r="K59" s="9">
        <f>+G59*H59</f>
        <v>0</v>
      </c>
    </row>
    <row r="60" spans="1:11" ht="23.4">
      <c r="A60" s="30" t="s">
        <v>262</v>
      </c>
      <c r="B60" s="8"/>
      <c r="C60" s="8"/>
      <c r="D60" s="8"/>
      <c r="E60" s="8"/>
      <c r="F60" s="8"/>
      <c r="G60" s="8"/>
      <c r="H60" s="8"/>
      <c r="I60" s="8"/>
      <c r="J60" s="8"/>
      <c r="K60" s="9"/>
    </row>
    <row r="61" spans="1:11" ht="23.4">
      <c r="A61" s="30" t="s">
        <v>22</v>
      </c>
      <c r="B61" s="8">
        <f>ช่องคีย์!L104</f>
        <v>598</v>
      </c>
      <c r="C61" s="8">
        <f>ช่องคีย์!M104</f>
        <v>190</v>
      </c>
      <c r="D61" s="8">
        <f>ช่องคีย์!N104</f>
        <v>0</v>
      </c>
      <c r="E61" s="8">
        <f>ช่องคีย์!O104</f>
        <v>0</v>
      </c>
      <c r="F61" s="8">
        <f>ช่องคีย์!P104</f>
        <v>0</v>
      </c>
      <c r="G61" s="8">
        <f>ช่องคีย์!Q104</f>
        <v>0</v>
      </c>
      <c r="H61" s="8">
        <f>ช่องคีย์!R104</f>
        <v>600</v>
      </c>
      <c r="I61" s="8">
        <f>ช่องคีย์!S104</f>
        <v>788</v>
      </c>
      <c r="J61" s="8">
        <f>ช่องคีย์!T104</f>
        <v>101</v>
      </c>
      <c r="K61" s="9">
        <f>+G61*H61</f>
        <v>0</v>
      </c>
    </row>
    <row r="62" spans="1:11" ht="23.4">
      <c r="A62" s="30" t="s">
        <v>263</v>
      </c>
      <c r="B62" s="8"/>
      <c r="C62" s="8"/>
      <c r="D62" s="8"/>
      <c r="E62" s="8"/>
      <c r="F62" s="8"/>
      <c r="G62" s="8"/>
      <c r="H62" s="8"/>
      <c r="I62" s="8"/>
      <c r="J62" s="7"/>
      <c r="K62" s="9"/>
    </row>
    <row r="63" spans="1:11" ht="23.4">
      <c r="A63" s="30" t="s">
        <v>243</v>
      </c>
      <c r="B63" s="8">
        <f>ช่องคีย์!AF104</f>
        <v>0</v>
      </c>
      <c r="C63" s="8">
        <f>ช่องคีย์!AG104</f>
        <v>0</v>
      </c>
      <c r="D63" s="8">
        <f>ช่องคีย์!AH104</f>
        <v>0</v>
      </c>
      <c r="E63" s="8">
        <f>ช่องคีย์!AI104</f>
        <v>0</v>
      </c>
      <c r="F63" s="8">
        <f>ช่องคีย์!AJ104</f>
        <v>0</v>
      </c>
      <c r="G63" s="8">
        <f>ช่องคีย์!AK104</f>
        <v>0</v>
      </c>
      <c r="H63" s="8">
        <f>ช่องคีย์!AL104</f>
        <v>687</v>
      </c>
      <c r="I63" s="8">
        <f>ช่องคีย์!AM104</f>
        <v>0</v>
      </c>
      <c r="J63" s="8">
        <f>ช่องคีย์!AN104</f>
        <v>0</v>
      </c>
      <c r="K63" s="9">
        <f>+G63*H63</f>
        <v>0</v>
      </c>
    </row>
    <row r="64" spans="1:11" ht="23.4">
      <c r="A64" s="30" t="s">
        <v>217</v>
      </c>
      <c r="B64" s="8">
        <f>ช่องคีย์!FA104</f>
        <v>115</v>
      </c>
      <c r="C64" s="8">
        <f>ช่องคีย์!FB104</f>
        <v>0</v>
      </c>
      <c r="D64" s="8">
        <f>ช่องคีย์!FC104</f>
        <v>0</v>
      </c>
      <c r="E64" s="8">
        <f>ช่องคีย์!FD104</f>
        <v>0</v>
      </c>
      <c r="F64" s="8">
        <f>ช่องคีย์!FE104</f>
        <v>0</v>
      </c>
      <c r="G64" s="8">
        <f>ช่องคีย์!FF104</f>
        <v>0</v>
      </c>
      <c r="H64" s="8">
        <f>ช่องคีย์!FG104</f>
        <v>700</v>
      </c>
      <c r="I64" s="8">
        <f>ช่องคีย์!FH104</f>
        <v>115</v>
      </c>
      <c r="J64" s="8">
        <f>ช่องคีย์!FI104</f>
        <v>10</v>
      </c>
      <c r="K64" s="9"/>
    </row>
    <row r="65" spans="1:11" ht="23.4">
      <c r="A65" s="30" t="s">
        <v>188</v>
      </c>
      <c r="B65" s="8">
        <f>ช่องคีย์!AP104</f>
        <v>0</v>
      </c>
      <c r="C65" s="8">
        <f>ช่องคีย์!AQ104</f>
        <v>0</v>
      </c>
      <c r="D65" s="8">
        <f>ช่องคีย์!AR104</f>
        <v>0</v>
      </c>
      <c r="E65" s="8">
        <f>ช่องคีย์!AS104</f>
        <v>0</v>
      </c>
      <c r="F65" s="8">
        <f>ช่องคีย์!AT104</f>
        <v>0</v>
      </c>
      <c r="G65" s="8">
        <f>ช่องคีย์!AU104</f>
        <v>0</v>
      </c>
      <c r="H65" s="8">
        <f>ช่องคีย์!AV104</f>
        <v>0</v>
      </c>
      <c r="I65" s="8">
        <f>ช่องคีย์!AW104</f>
        <v>0</v>
      </c>
      <c r="J65" s="7"/>
      <c r="K65" s="10"/>
    </row>
    <row r="66" spans="1:11" ht="23.4">
      <c r="A66" s="30" t="s">
        <v>255</v>
      </c>
      <c r="B66" s="8">
        <f>ช่องคีย์!V104</f>
        <v>30</v>
      </c>
      <c r="C66" s="8">
        <f>ช่องคีย์!W104</f>
        <v>0</v>
      </c>
      <c r="D66" s="8">
        <f>ช่องคีย์!X104</f>
        <v>0</v>
      </c>
      <c r="E66" s="8">
        <f>ช่องคีย์!Y104</f>
        <v>0</v>
      </c>
      <c r="F66" s="8">
        <f>ช่องคีย์!Z104</f>
        <v>0</v>
      </c>
      <c r="G66" s="8">
        <f>ช่องคีย์!AA104</f>
        <v>0</v>
      </c>
      <c r="H66" s="8">
        <f>ช่องคีย์!AB104</f>
        <v>0</v>
      </c>
      <c r="I66" s="8">
        <f>ช่องคีย์!AC104</f>
        <v>30</v>
      </c>
      <c r="J66" s="8">
        <f>ช่องคีย์!AD104</f>
        <v>2</v>
      </c>
      <c r="K66" s="9">
        <f>+G66*H66</f>
        <v>0</v>
      </c>
    </row>
    <row r="67" spans="1:11" ht="23.4">
      <c r="A67" s="30" t="s">
        <v>256</v>
      </c>
      <c r="B67" s="8">
        <f>ช่องคีย์!CS104</f>
        <v>0</v>
      </c>
      <c r="C67" s="8">
        <f>ช่องคีย์!CT104</f>
        <v>0</v>
      </c>
      <c r="D67" s="8">
        <f>ช่องคีย์!CU104</f>
        <v>0</v>
      </c>
      <c r="E67" s="8">
        <f>ช่องคีย์!CV104</f>
        <v>0</v>
      </c>
      <c r="F67" s="8">
        <f>ช่องคีย์!CW104</f>
        <v>0</v>
      </c>
      <c r="G67" s="8">
        <f>ช่องคีย์!CX104</f>
        <v>0</v>
      </c>
      <c r="H67" s="8">
        <f>ช่องคีย์!CY104</f>
        <v>124</v>
      </c>
      <c r="I67" s="8">
        <f>ช่องคีย์!CZ104</f>
        <v>0</v>
      </c>
      <c r="J67" s="8">
        <f>ช่องคีย์!DA104</f>
        <v>12</v>
      </c>
      <c r="K67" s="9">
        <f>+G67*H67</f>
        <v>0</v>
      </c>
    </row>
    <row r="68" spans="1:11" ht="23.4">
      <c r="A68" s="30" t="s">
        <v>277</v>
      </c>
      <c r="B68" s="8">
        <f>ช่องคีย์!FK104</f>
        <v>0</v>
      </c>
      <c r="C68" s="8">
        <f>ช่องคีย์!FL104</f>
        <v>0</v>
      </c>
      <c r="D68" s="8">
        <f>ช่องคีย์!FM104</f>
        <v>0</v>
      </c>
      <c r="E68" s="8">
        <f>ช่องคีย์!FN104</f>
        <v>0</v>
      </c>
      <c r="F68" s="8">
        <f>ช่องคีย์!FO104</f>
        <v>0</v>
      </c>
      <c r="G68" s="8">
        <f>ช่องคีย์!FP104</f>
        <v>0</v>
      </c>
      <c r="H68" s="8">
        <f>ช่องคีย์!FQ104</f>
        <v>0</v>
      </c>
      <c r="I68" s="8">
        <f>ช่องคีย์!FR104</f>
        <v>0</v>
      </c>
      <c r="J68" s="8">
        <f>ช่องคีย์!FS104</f>
        <v>0</v>
      </c>
      <c r="K68" s="9">
        <f>+G68*H68</f>
        <v>0</v>
      </c>
    </row>
    <row r="69" spans="1:11" ht="23.4">
      <c r="A69" s="30" t="s">
        <v>27</v>
      </c>
      <c r="B69" s="8">
        <f>ช่องคีย์!AZ104</f>
        <v>243</v>
      </c>
      <c r="C69" s="8">
        <f>ช่องคีย์!BA104</f>
        <v>0</v>
      </c>
      <c r="D69" s="8">
        <f>ช่องคีย์!BB104</f>
        <v>0</v>
      </c>
      <c r="E69" s="8">
        <f>ช่องคีย์!BC104</f>
        <v>0</v>
      </c>
      <c r="F69" s="8">
        <f>ช่องคีย์!BD104</f>
        <v>0</v>
      </c>
      <c r="G69" s="8">
        <f>ช่องคีย์!BE104</f>
        <v>0</v>
      </c>
      <c r="H69" s="8">
        <f>ช่องคีย์!BF104</f>
        <v>3000</v>
      </c>
      <c r="I69" s="8">
        <f>ช่องคีย์!BG104</f>
        <v>243</v>
      </c>
      <c r="J69" s="8">
        <f>ช่องคีย์!BH104</f>
        <v>183</v>
      </c>
      <c r="K69" s="10"/>
    </row>
    <row r="70" spans="1:11" ht="23.4">
      <c r="A70" s="30" t="s">
        <v>28</v>
      </c>
      <c r="B70" s="8">
        <f>ช่องคีย์!BJ104</f>
        <v>1240</v>
      </c>
      <c r="C70" s="8">
        <f>ช่องคีย์!BK104</f>
        <v>300</v>
      </c>
      <c r="D70" s="8">
        <f>ช่องคีย์!BL104</f>
        <v>500</v>
      </c>
      <c r="E70" s="8">
        <f>ช่องคีย์!BM104</f>
        <v>0</v>
      </c>
      <c r="F70" s="8">
        <f>ช่องคีย์!BN104</f>
        <v>0</v>
      </c>
      <c r="G70" s="8">
        <f>ช่องคีย์!BO104</f>
        <v>750</v>
      </c>
      <c r="H70" s="8">
        <f>ช่องคีย์!BP104</f>
        <v>12000</v>
      </c>
      <c r="I70" s="8">
        <f>ช่องคีย์!BV104</f>
        <v>1290</v>
      </c>
      <c r="J70" s="8">
        <f>ช่องคีย์!BW104</f>
        <v>263</v>
      </c>
      <c r="K70" s="9">
        <f>+G70*H70</f>
        <v>9000000</v>
      </c>
    </row>
    <row r="71" spans="1:11" ht="23.4">
      <c r="A71" s="30" t="s">
        <v>218</v>
      </c>
      <c r="B71" s="8">
        <f>ช่องคีย์!EQ104</f>
        <v>0</v>
      </c>
      <c r="C71" s="8">
        <f>ช่องคีย์!ER104</f>
        <v>0</v>
      </c>
      <c r="D71" s="8">
        <f>ช่องคีย์!ES104</f>
        <v>0</v>
      </c>
      <c r="E71" s="8">
        <f>ช่องคีย์!ET104</f>
        <v>0</v>
      </c>
      <c r="F71" s="8">
        <f>ช่องคีย์!EU104</f>
        <v>0</v>
      </c>
      <c r="G71" s="8">
        <f>ช่องคีย์!EV104</f>
        <v>0</v>
      </c>
      <c r="H71" s="8">
        <f>ช่องคีย์!EW104</f>
        <v>225</v>
      </c>
      <c r="I71" s="8">
        <f>ช่องคีย์!EX104</f>
        <v>0</v>
      </c>
      <c r="J71" s="8">
        <f>ช่องคีย์!EY104</f>
        <v>0</v>
      </c>
      <c r="K71" s="10"/>
    </row>
    <row r="72" spans="1:11" ht="23.4">
      <c r="A72" s="30" t="s">
        <v>239</v>
      </c>
      <c r="B72" s="8">
        <f>ช่องคีย์!BY104</f>
        <v>0</v>
      </c>
      <c r="C72" s="8">
        <f>ช่องคีย์!BZ104</f>
        <v>0</v>
      </c>
      <c r="D72" s="8">
        <f>ช่องคีย์!CA104</f>
        <v>0</v>
      </c>
      <c r="E72" s="8">
        <f>ช่องคีย์!CB104</f>
        <v>0</v>
      </c>
      <c r="F72" s="8">
        <f>ช่องคีย์!CC104</f>
        <v>0</v>
      </c>
      <c r="G72" s="8">
        <f>ช่องคีย์!CD104</f>
        <v>0</v>
      </c>
      <c r="H72" s="8">
        <f>ช่องคีย์!CE104</f>
        <v>0</v>
      </c>
      <c r="I72" s="8">
        <f>ช่องคีย์!CF104</f>
        <v>0</v>
      </c>
      <c r="J72" s="8">
        <f>ช่องคีย์!CG104</f>
        <v>0</v>
      </c>
      <c r="K72" s="10"/>
    </row>
    <row r="73" spans="1:11" ht="23.4">
      <c r="A73" s="30" t="s">
        <v>212</v>
      </c>
      <c r="B73" s="8">
        <f>ช่องคีย์!DC104</f>
        <v>0</v>
      </c>
      <c r="C73" s="8">
        <f>ช่องคีย์!DD104</f>
        <v>0</v>
      </c>
      <c r="D73" s="8">
        <f>ช่องคีย์!DE104</f>
        <v>0</v>
      </c>
      <c r="E73" s="8">
        <f>ช่องคีย์!DF104</f>
        <v>0</v>
      </c>
      <c r="F73" s="8">
        <f>ช่องคีย์!DG104</f>
        <v>0</v>
      </c>
      <c r="G73" s="8">
        <f>ช่องคีย์!DH104</f>
        <v>0</v>
      </c>
      <c r="H73" s="8">
        <f>ช่องคีย์!DI104</f>
        <v>0</v>
      </c>
      <c r="I73" s="8">
        <f>ช่องคีย์!DJ104</f>
        <v>0</v>
      </c>
      <c r="J73" s="8">
        <f>ช่องคีย์!DK104</f>
        <v>0</v>
      </c>
      <c r="K73" s="9">
        <f>+G73*H73</f>
        <v>0</v>
      </c>
    </row>
    <row r="74" spans="1:11" ht="23.4">
      <c r="A74" s="30" t="s">
        <v>190</v>
      </c>
      <c r="B74" s="8">
        <f>ช่องคีย์!DW104</f>
        <v>0</v>
      </c>
      <c r="C74" s="8">
        <f>ช่องคีย์!DX104</f>
        <v>0</v>
      </c>
      <c r="D74" s="8">
        <f>ช่องคีย์!DY104</f>
        <v>0</v>
      </c>
      <c r="E74" s="8">
        <f>ช่องคีย์!DZ104</f>
        <v>0</v>
      </c>
      <c r="F74" s="8">
        <f>ช่องคีย์!EA104</f>
        <v>0</v>
      </c>
      <c r="G74" s="8">
        <f>ช่องคีย์!EB104</f>
        <v>0</v>
      </c>
      <c r="H74" s="8">
        <f>ช่องคีย์!EC104</f>
        <v>0</v>
      </c>
      <c r="I74" s="8">
        <f>ช่องคีย์!ED104</f>
        <v>0</v>
      </c>
      <c r="J74" s="8">
        <f>ช่องคีย์!EE104</f>
        <v>0</v>
      </c>
      <c r="K74" s="10"/>
    </row>
    <row r="75" spans="1:11" ht="23.4">
      <c r="A75" s="2" t="s">
        <v>327</v>
      </c>
      <c r="B75" s="8">
        <f>ช่องคีย์!DM104</f>
        <v>0</v>
      </c>
      <c r="C75" s="411">
        <f>ช่องคีย์!DN104</f>
        <v>0</v>
      </c>
      <c r="D75" s="8">
        <f>ช่องคีย์!DO104</f>
        <v>0</v>
      </c>
      <c r="E75" s="8">
        <f>ช่องคีย์!DP104</f>
        <v>0</v>
      </c>
      <c r="F75" s="8">
        <f>ช่องคีย์!DQ104</f>
        <v>0</v>
      </c>
      <c r="G75" s="8">
        <f>ช่องคีย์!DR104</f>
        <v>0</v>
      </c>
      <c r="H75" s="8">
        <f>ช่องคีย์!DS104</f>
        <v>0</v>
      </c>
      <c r="I75" s="411">
        <f>ช่องคีย์!DT104</f>
        <v>0</v>
      </c>
      <c r="J75" s="8">
        <f>ช่องคีย์!DU104</f>
        <v>0</v>
      </c>
      <c r="K75" s="10"/>
    </row>
    <row r="76" spans="1:11" ht="23.4">
      <c r="A76" s="11" t="s">
        <v>32</v>
      </c>
      <c r="B76" s="8">
        <f t="shared" ref="B76:G76" si="2">SUM(B59:B74)</f>
        <v>2226</v>
      </c>
      <c r="C76" s="8">
        <f t="shared" si="2"/>
        <v>490</v>
      </c>
      <c r="D76" s="8">
        <f t="shared" si="2"/>
        <v>500</v>
      </c>
      <c r="E76" s="8">
        <f t="shared" si="2"/>
        <v>0</v>
      </c>
      <c r="F76" s="8">
        <f t="shared" si="2"/>
        <v>0</v>
      </c>
      <c r="G76" s="8">
        <f t="shared" si="2"/>
        <v>750</v>
      </c>
      <c r="H76" s="8"/>
      <c r="I76" s="8">
        <f>SUM(I59:I74)</f>
        <v>2466</v>
      </c>
      <c r="J76" s="7">
        <f>SUM(J59:J74)</f>
        <v>571</v>
      </c>
      <c r="K76" s="9"/>
    </row>
    <row r="77" spans="1:11" ht="23.4">
      <c r="A77" s="14"/>
      <c r="B77" s="15"/>
      <c r="C77" s="15"/>
      <c r="D77" s="15"/>
      <c r="E77" s="15"/>
      <c r="F77" s="15"/>
      <c r="G77" s="15"/>
      <c r="H77" s="15"/>
      <c r="I77" s="15"/>
      <c r="J77" s="13"/>
      <c r="K77" s="107"/>
    </row>
    <row r="78" spans="1:11" ht="23.4">
      <c r="A78" s="1351" t="s">
        <v>390</v>
      </c>
      <c r="B78" s="1351"/>
      <c r="C78" s="1351"/>
      <c r="D78" s="1351"/>
      <c r="E78" s="1351"/>
      <c r="F78" s="1351"/>
      <c r="G78" s="1351"/>
      <c r="H78" s="1351"/>
      <c r="I78" s="1351"/>
    </row>
    <row r="79" spans="1:11" ht="23.4">
      <c r="A79" s="1351" t="s">
        <v>374</v>
      </c>
      <c r="B79" s="1351"/>
      <c r="C79" s="1351"/>
      <c r="D79" s="1351"/>
      <c r="E79" s="1351"/>
      <c r="F79" s="1351"/>
      <c r="G79" s="1351"/>
      <c r="H79" s="1351"/>
      <c r="I79" s="1351"/>
    </row>
    <row r="80" spans="1:11" ht="23.4">
      <c r="A80" s="1336" t="s">
        <v>146</v>
      </c>
      <c r="B80" s="1336"/>
      <c r="C80" s="1336"/>
      <c r="D80" s="1336"/>
      <c r="E80" s="1336"/>
      <c r="F80" s="1336"/>
      <c r="G80" s="1336"/>
      <c r="H80" s="1336"/>
      <c r="I80" s="1336"/>
    </row>
    <row r="81" spans="1:11" ht="23.4">
      <c r="A81" s="1" t="s">
        <v>1</v>
      </c>
      <c r="B81" s="1" t="s">
        <v>2</v>
      </c>
      <c r="C81" s="1333" t="s">
        <v>3</v>
      </c>
      <c r="D81" s="1334"/>
      <c r="E81" s="1334"/>
      <c r="F81" s="1334"/>
      <c r="G81" s="1334"/>
      <c r="H81" s="1335"/>
      <c r="I81" s="2"/>
      <c r="J81" s="64"/>
      <c r="K81" s="64"/>
    </row>
    <row r="82" spans="1:11" ht="23.4">
      <c r="A82" s="3"/>
      <c r="B82" s="4" t="s">
        <v>4</v>
      </c>
      <c r="C82" s="4" t="s">
        <v>5</v>
      </c>
      <c r="D82" s="4" t="s">
        <v>6</v>
      </c>
      <c r="E82" s="4" t="s">
        <v>7</v>
      </c>
      <c r="F82" s="4" t="s">
        <v>8</v>
      </c>
      <c r="G82" s="4" t="s">
        <v>9</v>
      </c>
      <c r="H82" s="4" t="s">
        <v>10</v>
      </c>
      <c r="I82" s="4" t="s">
        <v>11</v>
      </c>
      <c r="J82" s="66" t="s">
        <v>202</v>
      </c>
      <c r="K82" s="4" t="s">
        <v>204</v>
      </c>
    </row>
    <row r="83" spans="1:11" ht="23.4">
      <c r="A83" s="3"/>
      <c r="B83" s="4" t="s">
        <v>12</v>
      </c>
      <c r="C83" s="4" t="s">
        <v>13</v>
      </c>
      <c r="D83" s="4" t="s">
        <v>14</v>
      </c>
      <c r="E83" s="4" t="s">
        <v>15</v>
      </c>
      <c r="F83" s="4" t="s">
        <v>16</v>
      </c>
      <c r="G83" s="4" t="s">
        <v>17</v>
      </c>
      <c r="H83" s="4" t="s">
        <v>18</v>
      </c>
      <c r="I83" s="4" t="s">
        <v>19</v>
      </c>
      <c r="J83" s="4" t="s">
        <v>203</v>
      </c>
      <c r="K83" s="65"/>
    </row>
    <row r="84" spans="1:11" ht="23.4">
      <c r="A84" s="5"/>
      <c r="B84" s="5"/>
      <c r="C84" s="6" t="s">
        <v>12</v>
      </c>
      <c r="D84" s="6" t="s">
        <v>12</v>
      </c>
      <c r="E84" s="6" t="s">
        <v>12</v>
      </c>
      <c r="F84" s="6" t="s">
        <v>12</v>
      </c>
      <c r="G84" s="6" t="s">
        <v>12</v>
      </c>
      <c r="H84" s="6" t="s">
        <v>20</v>
      </c>
      <c r="I84" s="5"/>
      <c r="J84" s="61"/>
      <c r="K84" s="61"/>
    </row>
    <row r="85" spans="1:11" ht="23.4">
      <c r="A85" s="30" t="s">
        <v>21</v>
      </c>
      <c r="B85" s="8">
        <f>ช่องคีย์!B105</f>
        <v>0</v>
      </c>
      <c r="C85" s="8">
        <f>ช่องคีย์!C105</f>
        <v>0</v>
      </c>
      <c r="D85" s="8">
        <f>ช่องคีย์!D105</f>
        <v>0</v>
      </c>
      <c r="E85" s="8">
        <f>ช่องคีย์!E105</f>
        <v>0</v>
      </c>
      <c r="F85" s="8">
        <f>ช่องคีย์!F105</f>
        <v>0</v>
      </c>
      <c r="G85" s="8">
        <f>ช่องคีย์!G105</f>
        <v>0</v>
      </c>
      <c r="H85" s="8">
        <f>ช่องคีย์!H105</f>
        <v>600</v>
      </c>
      <c r="I85" s="8">
        <f>ช่องคีย์!I105</f>
        <v>0</v>
      </c>
      <c r="J85" s="8">
        <f>ช่องคีย์!J105</f>
        <v>124</v>
      </c>
      <c r="K85" s="17">
        <f>+G85*H85</f>
        <v>0</v>
      </c>
    </row>
    <row r="86" spans="1:11" ht="23.4">
      <c r="A86" s="30" t="s">
        <v>262</v>
      </c>
      <c r="B86" s="8"/>
      <c r="C86" s="8"/>
      <c r="D86" s="8"/>
      <c r="E86" s="8"/>
      <c r="F86" s="8"/>
      <c r="G86" s="8"/>
      <c r="H86" s="8"/>
      <c r="I86" s="8"/>
      <c r="J86" s="8"/>
      <c r="K86" s="17"/>
    </row>
    <row r="87" spans="1:11" ht="23.4">
      <c r="A87" s="30" t="s">
        <v>22</v>
      </c>
      <c r="B87" s="8">
        <f>ช่องคีย์!L105</f>
        <v>460</v>
      </c>
      <c r="C87" s="8">
        <f>ช่องคีย์!M105</f>
        <v>0</v>
      </c>
      <c r="D87" s="8">
        <f>ช่องคีย์!N105</f>
        <v>0</v>
      </c>
      <c r="E87" s="8">
        <f>ช่องคีย์!O105</f>
        <v>0</v>
      </c>
      <c r="F87" s="8">
        <f>ช่องคีย์!P105</f>
        <v>0</v>
      </c>
      <c r="G87" s="8">
        <f>ช่องคีย์!Q105</f>
        <v>0</v>
      </c>
      <c r="H87" s="8">
        <f>ช่องคีย์!R105</f>
        <v>600</v>
      </c>
      <c r="I87" s="8">
        <f>ช่องคีย์!S105</f>
        <v>460</v>
      </c>
      <c r="J87" s="8">
        <f>ช่องคีย์!T105</f>
        <v>19</v>
      </c>
      <c r="K87" s="33">
        <f>+H87*G87</f>
        <v>0</v>
      </c>
    </row>
    <row r="88" spans="1:11" ht="23.4">
      <c r="A88" s="30" t="s">
        <v>263</v>
      </c>
      <c r="B88" s="8"/>
      <c r="C88" s="8"/>
      <c r="D88" s="8"/>
      <c r="E88" s="8"/>
      <c r="F88" s="8"/>
      <c r="G88" s="8"/>
      <c r="H88" s="8"/>
      <c r="I88" s="8"/>
      <c r="J88" s="35"/>
      <c r="K88" s="17"/>
    </row>
    <row r="89" spans="1:11" ht="23.4">
      <c r="A89" s="30" t="s">
        <v>216</v>
      </c>
      <c r="B89" s="8">
        <f>ช่องคีย์!AF105</f>
        <v>0</v>
      </c>
      <c r="C89" s="8">
        <f>ช่องคีย์!AG105</f>
        <v>0</v>
      </c>
      <c r="D89" s="8">
        <f>ช่องคีย์!AH105</f>
        <v>0</v>
      </c>
      <c r="E89" s="8">
        <f>ช่องคีย์!AI105</f>
        <v>0</v>
      </c>
      <c r="F89" s="8">
        <f>ช่องคีย์!AJ105</f>
        <v>0</v>
      </c>
      <c r="G89" s="8">
        <f>ช่องคีย์!AK105</f>
        <v>0</v>
      </c>
      <c r="H89" s="8">
        <f>ช่องคีย์!AL105</f>
        <v>687</v>
      </c>
      <c r="I89" s="8">
        <f>ช่องคีย์!AM105</f>
        <v>0</v>
      </c>
      <c r="J89" s="8">
        <f>ช่องคีย์!AN105</f>
        <v>0</v>
      </c>
      <c r="K89" s="17">
        <f>+G89*H89</f>
        <v>0</v>
      </c>
    </row>
    <row r="90" spans="1:11" ht="23.4">
      <c r="A90" s="30" t="s">
        <v>217</v>
      </c>
      <c r="B90" s="8">
        <f>ช่องคีย์!FA105</f>
        <v>122</v>
      </c>
      <c r="C90" s="8">
        <f>ช่องคีย์!FB105</f>
        <v>0</v>
      </c>
      <c r="D90" s="8">
        <f>ช่องคีย์!FC105</f>
        <v>0</v>
      </c>
      <c r="E90" s="8">
        <f>ช่องคีย์!FD105</f>
        <v>0</v>
      </c>
      <c r="F90" s="8">
        <f>ช่องคีย์!FE105</f>
        <v>0</v>
      </c>
      <c r="G90" s="8">
        <f>ช่องคีย์!FF105</f>
        <v>0</v>
      </c>
      <c r="H90" s="8">
        <f>ช่องคีย์!FG105</f>
        <v>0</v>
      </c>
      <c r="I90" s="8">
        <f>ช่องคีย์!FH105</f>
        <v>122</v>
      </c>
      <c r="J90" s="8">
        <f>ช่องคีย์!FI105</f>
        <v>11</v>
      </c>
      <c r="K90" s="17"/>
    </row>
    <row r="91" spans="1:11" ht="23.4">
      <c r="A91" s="30" t="s">
        <v>188</v>
      </c>
      <c r="B91" s="8">
        <f>ช่องคีย์!AP105</f>
        <v>0</v>
      </c>
      <c r="C91" s="8">
        <f>ช่องคีย์!AQ105</f>
        <v>0</v>
      </c>
      <c r="D91" s="8">
        <f>ช่องคีย์!AR105</f>
        <v>0</v>
      </c>
      <c r="E91" s="8">
        <f>ช่องคีย์!AS105</f>
        <v>0</v>
      </c>
      <c r="F91" s="8">
        <f>ช่องคีย์!AT105</f>
        <v>0</v>
      </c>
      <c r="G91" s="8">
        <f>ช่องคีย์!AU105</f>
        <v>0</v>
      </c>
      <c r="H91" s="8">
        <f>ช่องคีย์!AV105</f>
        <v>0</v>
      </c>
      <c r="I91" s="8">
        <f>ช่องคีย์!AW105</f>
        <v>0</v>
      </c>
      <c r="J91" s="35"/>
      <c r="K91" s="18"/>
    </row>
    <row r="92" spans="1:11" ht="23.4">
      <c r="A92" s="30" t="s">
        <v>255</v>
      </c>
      <c r="B92" s="8">
        <f>ช่องคีย์!V105</f>
        <v>40</v>
      </c>
      <c r="C92" s="8">
        <f>ช่องคีย์!W105</f>
        <v>0</v>
      </c>
      <c r="D92" s="8">
        <f>ช่องคีย์!X105</f>
        <v>0</v>
      </c>
      <c r="E92" s="8">
        <f>ช่องคีย์!Y105</f>
        <v>0</v>
      </c>
      <c r="F92" s="8">
        <f>ช่องคีย์!Z105</f>
        <v>0</v>
      </c>
      <c r="G92" s="8">
        <f>ช่องคีย์!AA105</f>
        <v>0</v>
      </c>
      <c r="H92" s="8">
        <f>ช่องคีย์!AB105</f>
        <v>0</v>
      </c>
      <c r="I92" s="8">
        <f>ช่องคีย์!AC105</f>
        <v>40</v>
      </c>
      <c r="J92" s="35">
        <v>0</v>
      </c>
      <c r="K92" s="17">
        <f>+G92*H92</f>
        <v>0</v>
      </c>
    </row>
    <row r="93" spans="1:11" ht="23.4">
      <c r="A93" s="30" t="s">
        <v>256</v>
      </c>
      <c r="B93" s="8">
        <f>ช่องคีย์!CS105</f>
        <v>0</v>
      </c>
      <c r="C93" s="8">
        <f>ช่องคีย์!CT105</f>
        <v>0</v>
      </c>
      <c r="D93" s="8">
        <f>ช่องคีย์!CU105</f>
        <v>0</v>
      </c>
      <c r="E93" s="8">
        <f>ช่องคีย์!CV105</f>
        <v>0</v>
      </c>
      <c r="F93" s="8">
        <f>ช่องคีย์!CW105</f>
        <v>0</v>
      </c>
      <c r="G93" s="8">
        <f>ช่องคีย์!CX105</f>
        <v>0</v>
      </c>
      <c r="H93" s="8">
        <f>ช่องคีย์!CY105</f>
        <v>124</v>
      </c>
      <c r="I93" s="8">
        <f>ช่องคีย์!CZ105</f>
        <v>0</v>
      </c>
      <c r="J93" s="8">
        <f>ช่องคีย์!DA105</f>
        <v>10</v>
      </c>
      <c r="K93" s="17">
        <f>+G93*H93</f>
        <v>0</v>
      </c>
    </row>
    <row r="94" spans="1:11" ht="23.4">
      <c r="A94" s="30" t="s">
        <v>277</v>
      </c>
      <c r="B94" s="8">
        <f>ช่องคีย์!FK105</f>
        <v>0</v>
      </c>
      <c r="C94" s="8">
        <f>ช่องคีย์!FL105</f>
        <v>0</v>
      </c>
      <c r="D94" s="8">
        <f>ช่องคีย์!FM105</f>
        <v>0</v>
      </c>
      <c r="E94" s="8">
        <f>ช่องคีย์!FN105</f>
        <v>0</v>
      </c>
      <c r="F94" s="8">
        <f>ช่องคีย์!FO105</f>
        <v>0</v>
      </c>
      <c r="G94" s="8">
        <f>ช่องคีย์!FP105</f>
        <v>0</v>
      </c>
      <c r="H94" s="8">
        <f>ช่องคีย์!FQ105</f>
        <v>0</v>
      </c>
      <c r="I94" s="8">
        <f>ช่องคีย์!FR105</f>
        <v>0</v>
      </c>
      <c r="J94" s="8">
        <f>ช่องคีย์!FS105</f>
        <v>0</v>
      </c>
      <c r="K94" s="17">
        <f>+G94*H94</f>
        <v>0</v>
      </c>
    </row>
    <row r="95" spans="1:11" ht="23.4">
      <c r="A95" s="30" t="s">
        <v>27</v>
      </c>
      <c r="B95" s="8">
        <f>ช่องคีย์!AZ105</f>
        <v>440</v>
      </c>
      <c r="C95" s="8">
        <f>ช่องคีย์!BA105</f>
        <v>0</v>
      </c>
      <c r="D95" s="8">
        <f>ช่องคีย์!BB105</f>
        <v>0</v>
      </c>
      <c r="E95" s="8">
        <f>ช่องคีย์!BC105</f>
        <v>0</v>
      </c>
      <c r="F95" s="8">
        <f>ช่องคีย์!BD105</f>
        <v>0</v>
      </c>
      <c r="G95" s="8">
        <f>ช่องคีย์!BE105</f>
        <v>0</v>
      </c>
      <c r="H95" s="8">
        <f>ช่องคีย์!BF105</f>
        <v>3000</v>
      </c>
      <c r="I95" s="8">
        <f>ช่องคีย์!BG105</f>
        <v>440</v>
      </c>
      <c r="J95" s="8">
        <f>ช่องคีย์!BH105</f>
        <v>45</v>
      </c>
      <c r="K95" s="18"/>
    </row>
    <row r="96" spans="1:11" ht="23.4">
      <c r="A96" s="30" t="s">
        <v>28</v>
      </c>
      <c r="B96" s="8">
        <f>ช่องคีย์!BJ105</f>
        <v>1360</v>
      </c>
      <c r="C96" s="8">
        <f>ช่องคีย์!BK105</f>
        <v>400</v>
      </c>
      <c r="D96" s="8">
        <f>ช่องคีย์!BL105</f>
        <v>400</v>
      </c>
      <c r="E96" s="8">
        <f>ช่องคีย์!BM105</f>
        <v>0</v>
      </c>
      <c r="F96" s="8">
        <f>ช่องคีย์!BN105</f>
        <v>0</v>
      </c>
      <c r="G96" s="8">
        <f>ช่องคีย์!BO105</f>
        <v>800</v>
      </c>
      <c r="H96" s="8">
        <f>ช่องคีย์!BP105</f>
        <v>12000</v>
      </c>
      <c r="I96" s="8">
        <f>ช่องคีย์!BV105</f>
        <v>1360</v>
      </c>
      <c r="J96" s="8">
        <f>ช่องคีย์!BW105</f>
        <v>244</v>
      </c>
      <c r="K96" s="17">
        <f>+G96*H96</f>
        <v>9600000</v>
      </c>
    </row>
    <row r="97" spans="1:11" ht="23.4">
      <c r="A97" s="30" t="s">
        <v>218</v>
      </c>
      <c r="B97" s="8">
        <f>ช่องคีย์!EQ105</f>
        <v>0</v>
      </c>
      <c r="C97" s="8">
        <f>ช่องคีย์!ER105</f>
        <v>0</v>
      </c>
      <c r="D97" s="8">
        <f>ช่องคีย์!ES105</f>
        <v>0</v>
      </c>
      <c r="E97" s="8">
        <f>ช่องคีย์!ET105</f>
        <v>0</v>
      </c>
      <c r="F97" s="8">
        <f>ช่องคีย์!EU105</f>
        <v>0</v>
      </c>
      <c r="G97" s="8">
        <f>ช่องคีย์!EV105</f>
        <v>0</v>
      </c>
      <c r="H97" s="8">
        <f>ช่องคีย์!EW105</f>
        <v>0</v>
      </c>
      <c r="I97" s="8">
        <f>ช่องคีย์!EX105</f>
        <v>0</v>
      </c>
      <c r="J97" s="8">
        <f>ช่องคีย์!EY105</f>
        <v>0</v>
      </c>
      <c r="K97" s="18"/>
    </row>
    <row r="98" spans="1:11" ht="23.4">
      <c r="A98" s="30" t="s">
        <v>190</v>
      </c>
      <c r="B98" s="8">
        <f>ช่องคีย์!DW105</f>
        <v>0</v>
      </c>
      <c r="C98" s="8">
        <f>ช่องคีย์!DX105</f>
        <v>0</v>
      </c>
      <c r="D98" s="8">
        <f>ช่องคีย์!DY105</f>
        <v>0</v>
      </c>
      <c r="E98" s="8">
        <f>ช่องคีย์!DZ105</f>
        <v>0</v>
      </c>
      <c r="F98" s="8">
        <f>ช่องคีย์!EA105</f>
        <v>0</v>
      </c>
      <c r="G98" s="8">
        <f>ช่องคีย์!EB105</f>
        <v>0</v>
      </c>
      <c r="H98" s="8">
        <f>ช่องคีย์!EC105</f>
        <v>0</v>
      </c>
      <c r="I98" s="8">
        <f>ช่องคีย์!ED105</f>
        <v>0</v>
      </c>
      <c r="J98" s="8">
        <f>ช่องคีย์!EE105</f>
        <v>0</v>
      </c>
      <c r="K98" s="18"/>
    </row>
    <row r="99" spans="1:11" ht="23.4">
      <c r="A99" s="30" t="s">
        <v>327</v>
      </c>
      <c r="B99" s="8">
        <f>ช่องคีย์!DM105</f>
        <v>0</v>
      </c>
      <c r="C99" s="411">
        <f>ช่องคีย์!DN105</f>
        <v>0</v>
      </c>
      <c r="D99" s="8">
        <f>ช่องคีย์!DO105</f>
        <v>0</v>
      </c>
      <c r="E99" s="8">
        <f>ช่องคีย์!DP105</f>
        <v>0</v>
      </c>
      <c r="F99" s="8">
        <f>ช่องคีย์!DQ105</f>
        <v>0</v>
      </c>
      <c r="G99" s="8">
        <f>ช่องคีย์!DR105</f>
        <v>0</v>
      </c>
      <c r="H99" s="8">
        <f>ช่องคีย์!DS105</f>
        <v>0</v>
      </c>
      <c r="I99" s="411">
        <f>ช่องคีย์!DT105</f>
        <v>0</v>
      </c>
      <c r="J99" s="8">
        <f>ช่องคีย์!DU105</f>
        <v>0</v>
      </c>
      <c r="K99" s="18"/>
    </row>
    <row r="100" spans="1:11" ht="23.4">
      <c r="A100" s="11" t="s">
        <v>32</v>
      </c>
      <c r="B100" s="8">
        <f t="shared" ref="B100:G100" si="3">SUM(B85:B99)</f>
        <v>2422</v>
      </c>
      <c r="C100" s="8">
        <f t="shared" si="3"/>
        <v>400</v>
      </c>
      <c r="D100" s="8">
        <f t="shared" si="3"/>
        <v>400</v>
      </c>
      <c r="E100" s="8">
        <f t="shared" si="3"/>
        <v>0</v>
      </c>
      <c r="F100" s="8">
        <f t="shared" si="3"/>
        <v>0</v>
      </c>
      <c r="G100" s="8">
        <f t="shared" si="3"/>
        <v>800</v>
      </c>
      <c r="H100" s="8"/>
      <c r="I100" s="8">
        <f>SUM(I85:I99)</f>
        <v>2422</v>
      </c>
      <c r="J100" s="35">
        <f>SUM(J85:J99)</f>
        <v>453</v>
      </c>
      <c r="K100" s="17"/>
    </row>
    <row r="101" spans="1:11" ht="23.4">
      <c r="A101" s="14"/>
      <c r="B101" s="15"/>
      <c r="C101" s="15"/>
      <c r="D101" s="15"/>
      <c r="E101" s="15"/>
      <c r="F101" s="15"/>
      <c r="G101" s="15"/>
      <c r="H101" s="15"/>
      <c r="I101" s="15"/>
      <c r="J101" s="39"/>
      <c r="K101" s="108"/>
    </row>
    <row r="102" spans="1:11" ht="23.4">
      <c r="A102" s="1351" t="s">
        <v>390</v>
      </c>
      <c r="B102" s="1351"/>
      <c r="C102" s="1351"/>
      <c r="D102" s="1351"/>
      <c r="E102" s="1351"/>
      <c r="F102" s="1351"/>
      <c r="G102" s="1351"/>
      <c r="H102" s="1351"/>
      <c r="I102" s="1351"/>
    </row>
    <row r="103" spans="1:11" ht="23.4">
      <c r="A103" s="1351" t="s">
        <v>374</v>
      </c>
      <c r="B103" s="1351"/>
      <c r="C103" s="1351"/>
      <c r="D103" s="1351"/>
      <c r="E103" s="1351"/>
      <c r="F103" s="1351"/>
      <c r="G103" s="1351"/>
      <c r="H103" s="1351"/>
      <c r="I103" s="1351"/>
    </row>
    <row r="104" spans="1:11" ht="23.4">
      <c r="A104" s="1336" t="s">
        <v>147</v>
      </c>
      <c r="B104" s="1336"/>
      <c r="C104" s="1336"/>
      <c r="D104" s="1336"/>
      <c r="E104" s="1336"/>
      <c r="F104" s="1336"/>
      <c r="G104" s="1336"/>
      <c r="H104" s="1336"/>
      <c r="I104" s="1336"/>
    </row>
    <row r="105" spans="1:11" ht="23.4">
      <c r="A105" s="1" t="s">
        <v>1</v>
      </c>
      <c r="B105" s="1" t="s">
        <v>2</v>
      </c>
      <c r="C105" s="1333" t="s">
        <v>3</v>
      </c>
      <c r="D105" s="1334"/>
      <c r="E105" s="1334"/>
      <c r="F105" s="1334"/>
      <c r="G105" s="1334"/>
      <c r="H105" s="1335"/>
      <c r="I105" s="2"/>
      <c r="J105" s="64"/>
      <c r="K105" s="64"/>
    </row>
    <row r="106" spans="1:11" ht="23.4">
      <c r="A106" s="3"/>
      <c r="B106" s="4" t="s">
        <v>4</v>
      </c>
      <c r="C106" s="4" t="s">
        <v>5</v>
      </c>
      <c r="D106" s="4" t="s">
        <v>6</v>
      </c>
      <c r="E106" s="4" t="s">
        <v>7</v>
      </c>
      <c r="F106" s="4" t="s">
        <v>8</v>
      </c>
      <c r="G106" s="4" t="s">
        <v>9</v>
      </c>
      <c r="H106" s="4" t="s">
        <v>10</v>
      </c>
      <c r="I106" s="3" t="s">
        <v>11</v>
      </c>
      <c r="J106" s="66" t="s">
        <v>202</v>
      </c>
      <c r="K106" s="4" t="s">
        <v>204</v>
      </c>
    </row>
    <row r="107" spans="1:11" ht="23.4">
      <c r="A107" s="3"/>
      <c r="B107" s="4" t="s">
        <v>12</v>
      </c>
      <c r="C107" s="4" t="s">
        <v>13</v>
      </c>
      <c r="D107" s="4" t="s">
        <v>14</v>
      </c>
      <c r="E107" s="4" t="s">
        <v>15</v>
      </c>
      <c r="F107" s="4" t="s">
        <v>16</v>
      </c>
      <c r="G107" s="4" t="s">
        <v>17</v>
      </c>
      <c r="H107" s="4" t="s">
        <v>18</v>
      </c>
      <c r="I107" s="3" t="s">
        <v>19</v>
      </c>
      <c r="J107" s="4" t="s">
        <v>203</v>
      </c>
      <c r="K107" s="65"/>
    </row>
    <row r="108" spans="1:11" ht="23.4">
      <c r="A108" s="5"/>
      <c r="B108" s="5"/>
      <c r="C108" s="6" t="s">
        <v>12</v>
      </c>
      <c r="D108" s="6" t="s">
        <v>12</v>
      </c>
      <c r="E108" s="6" t="s">
        <v>12</v>
      </c>
      <c r="F108" s="6" t="s">
        <v>12</v>
      </c>
      <c r="G108" s="6" t="s">
        <v>12</v>
      </c>
      <c r="H108" s="6" t="s">
        <v>20</v>
      </c>
      <c r="I108" s="5"/>
      <c r="J108" s="61"/>
      <c r="K108" s="61"/>
    </row>
    <row r="109" spans="1:11" ht="23.4">
      <c r="A109" s="30" t="s">
        <v>21</v>
      </c>
      <c r="B109" s="8">
        <f>ช่องคีย์!B106</f>
        <v>0</v>
      </c>
      <c r="C109" s="8">
        <f>ช่องคีย์!C106</f>
        <v>0</v>
      </c>
      <c r="D109" s="8">
        <f>ช่องคีย์!D106</f>
        <v>0</v>
      </c>
      <c r="E109" s="8">
        <f>ช่องคีย์!E106</f>
        <v>0</v>
      </c>
      <c r="F109" s="8">
        <f>ช่องคีย์!F106</f>
        <v>0</v>
      </c>
      <c r="G109" s="8">
        <f>ช่องคีย์!G106</f>
        <v>0</v>
      </c>
      <c r="H109" s="8">
        <f>ช่องคีย์!H106</f>
        <v>600</v>
      </c>
      <c r="I109" s="8">
        <f>ช่องคีย์!I106</f>
        <v>0</v>
      </c>
      <c r="J109" s="8">
        <f>ช่องคีย์!J106</f>
        <v>0</v>
      </c>
      <c r="K109" s="9">
        <f>+G109*H109</f>
        <v>0</v>
      </c>
    </row>
    <row r="110" spans="1:11" ht="23.4">
      <c r="A110" s="30" t="s">
        <v>262</v>
      </c>
      <c r="B110" s="8"/>
      <c r="C110" s="8"/>
      <c r="D110" s="8"/>
      <c r="E110" s="8"/>
      <c r="F110" s="8"/>
      <c r="G110" s="8"/>
      <c r="H110" s="8"/>
      <c r="I110" s="8"/>
      <c r="J110" s="8"/>
      <c r="K110" s="9"/>
    </row>
    <row r="111" spans="1:11" ht="23.4">
      <c r="A111" s="30" t="s">
        <v>22</v>
      </c>
      <c r="B111" s="8">
        <f>ช่องคีย์!L106</f>
        <v>145</v>
      </c>
      <c r="C111" s="8">
        <f>ช่องคีย์!M106</f>
        <v>0</v>
      </c>
      <c r="D111" s="8">
        <f>ช่องคีย์!N106</f>
        <v>0</v>
      </c>
      <c r="E111" s="8">
        <f>ช่องคีย์!O106</f>
        <v>0</v>
      </c>
      <c r="F111" s="8">
        <f>ช่องคีย์!P106</f>
        <v>0</v>
      </c>
      <c r="G111" s="8">
        <f>ช่องคีย์!Q106</f>
        <v>0</v>
      </c>
      <c r="H111" s="8">
        <f>ช่องคีย์!R106</f>
        <v>600</v>
      </c>
      <c r="I111" s="8">
        <f>ช่องคีย์!S106</f>
        <v>145</v>
      </c>
      <c r="J111" s="8">
        <f>ช่องคีย์!T106</f>
        <v>13</v>
      </c>
      <c r="K111" s="12">
        <f>+G111*H111</f>
        <v>0</v>
      </c>
    </row>
    <row r="112" spans="1:11" ht="23.4">
      <c r="A112" s="30" t="s">
        <v>263</v>
      </c>
      <c r="B112" s="8"/>
      <c r="C112" s="8"/>
      <c r="D112" s="8"/>
      <c r="E112" s="8"/>
      <c r="F112" s="8"/>
      <c r="G112" s="8"/>
      <c r="H112" s="8"/>
      <c r="I112" s="8"/>
      <c r="J112" s="7"/>
      <c r="K112" s="12"/>
    </row>
    <row r="113" spans="1:11" ht="23.4">
      <c r="A113" s="30" t="s">
        <v>216</v>
      </c>
      <c r="B113" s="8">
        <f>ช่องคีย์!AF106</f>
        <v>0</v>
      </c>
      <c r="C113" s="8">
        <f>ช่องคีย์!AG106</f>
        <v>0</v>
      </c>
      <c r="D113" s="8">
        <f>ช่องคีย์!AH106</f>
        <v>0</v>
      </c>
      <c r="E113" s="8">
        <f>ช่องคีย์!AI106</f>
        <v>0</v>
      </c>
      <c r="F113" s="8">
        <f>ช่องคีย์!AJ106</f>
        <v>0</v>
      </c>
      <c r="G113" s="8">
        <f>ช่องคีย์!AK106</f>
        <v>0</v>
      </c>
      <c r="H113" s="8">
        <f>ช่องคีย์!AL106</f>
        <v>687</v>
      </c>
      <c r="I113" s="8">
        <f>ช่องคีย์!AM106</f>
        <v>0</v>
      </c>
      <c r="J113" s="8">
        <f>ช่องคีย์!AN106</f>
        <v>0</v>
      </c>
      <c r="K113" s="9">
        <f>+G113*H113</f>
        <v>0</v>
      </c>
    </row>
    <row r="114" spans="1:11" ht="23.4">
      <c r="A114" s="30" t="s">
        <v>217</v>
      </c>
      <c r="B114" s="8">
        <f>ช่องคีย์!FA106</f>
        <v>0</v>
      </c>
      <c r="C114" s="8">
        <f>ช่องคีย์!FB106</f>
        <v>0</v>
      </c>
      <c r="D114" s="8">
        <f>ช่องคีย์!FC106</f>
        <v>0</v>
      </c>
      <c r="E114" s="8">
        <f>ช่องคีย์!FD106</f>
        <v>0</v>
      </c>
      <c r="F114" s="8">
        <f>ช่องคีย์!FE106</f>
        <v>0</v>
      </c>
      <c r="G114" s="8">
        <f>ช่องคีย์!FF106</f>
        <v>0</v>
      </c>
      <c r="H114" s="8">
        <f>ช่องคีย์!FG106</f>
        <v>0</v>
      </c>
      <c r="I114" s="8">
        <f>ช่องคีย์!FH106</f>
        <v>0</v>
      </c>
      <c r="J114" s="8">
        <f>ช่องคีย์!FI106</f>
        <v>0</v>
      </c>
      <c r="K114" s="9"/>
    </row>
    <row r="115" spans="1:11" ht="23.4">
      <c r="A115" s="30" t="s">
        <v>188</v>
      </c>
      <c r="B115" s="8">
        <f>ช่องคีย์!AP106</f>
        <v>0</v>
      </c>
      <c r="C115" s="8">
        <f>ช่องคีย์!AQ106</f>
        <v>0</v>
      </c>
      <c r="D115" s="8">
        <f>ช่องคีย์!AR106</f>
        <v>0</v>
      </c>
      <c r="E115" s="8">
        <f>ช่องคีย์!AS106</f>
        <v>0</v>
      </c>
      <c r="F115" s="8">
        <f>ช่องคีย์!AT106</f>
        <v>0</v>
      </c>
      <c r="G115" s="8">
        <f>ช่องคีย์!AU106</f>
        <v>0</v>
      </c>
      <c r="H115" s="8">
        <f>ช่องคีย์!AV106</f>
        <v>0</v>
      </c>
      <c r="I115" s="8">
        <f>ช่องคีย์!AW106</f>
        <v>0</v>
      </c>
      <c r="J115" s="7"/>
      <c r="K115" s="10"/>
    </row>
    <row r="116" spans="1:11" ht="23.4">
      <c r="A116" s="30" t="s">
        <v>255</v>
      </c>
      <c r="B116" s="8">
        <f>ช่องคีย์!V106</f>
        <v>0</v>
      </c>
      <c r="C116" s="8">
        <f>ช่องคีย์!W106</f>
        <v>0</v>
      </c>
      <c r="D116" s="8">
        <f>ช่องคีย์!X106</f>
        <v>0</v>
      </c>
      <c r="E116" s="8">
        <f>ช่องคีย์!Y106</f>
        <v>0</v>
      </c>
      <c r="F116" s="8">
        <f>ช่องคีย์!Z106</f>
        <v>0</v>
      </c>
      <c r="G116" s="8">
        <f>ช่องคีย์!AA106</f>
        <v>0</v>
      </c>
      <c r="H116" s="8">
        <f>ช่องคีย์!AB106</f>
        <v>0</v>
      </c>
      <c r="I116" s="8">
        <f>ช่องคีย์!AC106</f>
        <v>0</v>
      </c>
      <c r="J116" s="8">
        <f>ช่องคีย์!AD106</f>
        <v>0</v>
      </c>
      <c r="K116" s="9">
        <f>+G116*H116</f>
        <v>0</v>
      </c>
    </row>
    <row r="117" spans="1:11" ht="23.4">
      <c r="A117" s="30" t="s">
        <v>256</v>
      </c>
      <c r="B117" s="8">
        <f>ช่องคีย์!CS106</f>
        <v>0</v>
      </c>
      <c r="C117" s="8">
        <f>ช่องคีย์!CT106</f>
        <v>0</v>
      </c>
      <c r="D117" s="8">
        <f>ช่องคีย์!CU106</f>
        <v>0</v>
      </c>
      <c r="E117" s="8">
        <f>ช่องคีย์!CV106</f>
        <v>0</v>
      </c>
      <c r="F117" s="8">
        <f>ช่องคีย์!CW106</f>
        <v>0</v>
      </c>
      <c r="G117" s="8">
        <f>ช่องคีย์!CX106</f>
        <v>0</v>
      </c>
      <c r="H117" s="8">
        <f>ช่องคีย์!CY106</f>
        <v>124</v>
      </c>
      <c r="I117" s="8">
        <f>ช่องคีย์!CZ106</f>
        <v>0</v>
      </c>
      <c r="J117" s="8">
        <f>ช่องคีย์!DA106</f>
        <v>0</v>
      </c>
      <c r="K117" s="9"/>
    </row>
    <row r="118" spans="1:11" ht="23.4">
      <c r="A118" s="30" t="s">
        <v>277</v>
      </c>
      <c r="B118" s="8">
        <f>ช่องคีย์!FK106</f>
        <v>0</v>
      </c>
      <c r="C118" s="8">
        <f>ช่องคีย์!FL106</f>
        <v>0</v>
      </c>
      <c r="D118" s="8">
        <f>ช่องคีย์!FM106</f>
        <v>0</v>
      </c>
      <c r="E118" s="8">
        <f>ช่องคีย์!FN106</f>
        <v>0</v>
      </c>
      <c r="F118" s="8">
        <f>ช่องคีย์!FO106</f>
        <v>0</v>
      </c>
      <c r="G118" s="8">
        <f>ช่องคีย์!FP106</f>
        <v>0</v>
      </c>
      <c r="H118" s="8">
        <f>ช่องคีย์!FQ106</f>
        <v>0</v>
      </c>
      <c r="I118" s="8">
        <f>ช่องคีย์!FR106</f>
        <v>0</v>
      </c>
      <c r="J118" s="8">
        <f>ช่องคีย์!FS106</f>
        <v>0</v>
      </c>
      <c r="K118" s="9">
        <f>+G118*H118</f>
        <v>0</v>
      </c>
    </row>
    <row r="119" spans="1:11" ht="23.4">
      <c r="A119" s="30" t="s">
        <v>27</v>
      </c>
      <c r="B119" s="8">
        <f>ช่องคีย์!AZ106</f>
        <v>1</v>
      </c>
      <c r="C119" s="8">
        <f>ช่องคีย์!BA106</f>
        <v>0</v>
      </c>
      <c r="D119" s="8">
        <f>ช่องคีย์!BB106</f>
        <v>0</v>
      </c>
      <c r="E119" s="8">
        <f>ช่องคีย์!BC106</f>
        <v>0</v>
      </c>
      <c r="F119" s="8">
        <f>ช่องคีย์!BD106</f>
        <v>0</v>
      </c>
      <c r="G119" s="8">
        <f>ช่องคีย์!BE106</f>
        <v>0</v>
      </c>
      <c r="H119" s="8">
        <f>ช่องคีย์!BF106</f>
        <v>3000</v>
      </c>
      <c r="I119" s="8">
        <f>ช่องคีย์!BG106</f>
        <v>1</v>
      </c>
      <c r="J119" s="8">
        <f>ช่องคีย์!BH106</f>
        <v>2</v>
      </c>
      <c r="K119" s="10"/>
    </row>
    <row r="120" spans="1:11" ht="23.4">
      <c r="A120" s="30" t="s">
        <v>28</v>
      </c>
      <c r="B120" s="8">
        <f>ช่องคีย์!BJ106</f>
        <v>0</v>
      </c>
      <c r="C120" s="8">
        <f>ช่องคีย์!BK106</f>
        <v>0</v>
      </c>
      <c r="D120" s="8">
        <f>ช่องคีย์!BL106</f>
        <v>0</v>
      </c>
      <c r="E120" s="8">
        <f>ช่องคีย์!BM106</f>
        <v>0</v>
      </c>
      <c r="F120" s="8">
        <f>ช่องคีย์!BN106</f>
        <v>0</v>
      </c>
      <c r="G120" s="8">
        <f>ช่องคีย์!BO106</f>
        <v>0</v>
      </c>
      <c r="H120" s="8">
        <f>ช่องคีย์!BP106</f>
        <v>12000</v>
      </c>
      <c r="I120" s="8">
        <f>ช่องคีย์!BV106</f>
        <v>0</v>
      </c>
      <c r="J120" s="8">
        <f>ช่องคีย์!BW106</f>
        <v>0</v>
      </c>
      <c r="K120" s="10"/>
    </row>
    <row r="121" spans="1:11" ht="23.4">
      <c r="A121" s="30" t="s">
        <v>218</v>
      </c>
      <c r="B121" s="8">
        <f>ช่องคีย์!EQ106</f>
        <v>0</v>
      </c>
      <c r="C121" s="8">
        <f>ช่องคีย์!ER106</f>
        <v>0</v>
      </c>
      <c r="D121" s="8">
        <f>ช่องคีย์!ES106</f>
        <v>0</v>
      </c>
      <c r="E121" s="8">
        <f>ช่องคีย์!ET106</f>
        <v>0</v>
      </c>
      <c r="F121" s="8">
        <f>ช่องคีย์!EU106</f>
        <v>0</v>
      </c>
      <c r="G121" s="8">
        <f>ช่องคีย์!EV106</f>
        <v>0</v>
      </c>
      <c r="H121" s="8">
        <f>ช่องคีย์!EW106</f>
        <v>0</v>
      </c>
      <c r="I121" s="8">
        <f>ช่องคีย์!EX106</f>
        <v>0</v>
      </c>
      <c r="J121" s="8">
        <f>ช่องคีย์!EY106</f>
        <v>0</v>
      </c>
      <c r="K121" s="10"/>
    </row>
    <row r="122" spans="1:11" ht="23.4">
      <c r="A122" s="30" t="s">
        <v>190</v>
      </c>
      <c r="B122" s="8">
        <f>ช่องคีย์!DW106</f>
        <v>0</v>
      </c>
      <c r="C122" s="8">
        <f>ช่องคีย์!DX106</f>
        <v>0</v>
      </c>
      <c r="D122" s="8">
        <f>ช่องคีย์!DY106</f>
        <v>0</v>
      </c>
      <c r="E122" s="8">
        <f>ช่องคีย์!DZ106</f>
        <v>0</v>
      </c>
      <c r="F122" s="8">
        <f>ช่องคีย์!EA106</f>
        <v>0</v>
      </c>
      <c r="G122" s="8">
        <f>ช่องคีย์!EB106</f>
        <v>0</v>
      </c>
      <c r="H122" s="8">
        <f>ช่องคีย์!EC106</f>
        <v>0</v>
      </c>
      <c r="I122" s="8">
        <f>ช่องคีย์!ED106</f>
        <v>0</v>
      </c>
      <c r="J122" s="8">
        <f>ช่องคีย์!EE106</f>
        <v>0</v>
      </c>
      <c r="K122" s="10"/>
    </row>
    <row r="123" spans="1:11" ht="23.4">
      <c r="A123" s="30" t="s">
        <v>327</v>
      </c>
      <c r="B123" s="8">
        <f>ช่องคีย์!DM106</f>
        <v>0</v>
      </c>
      <c r="C123" s="412">
        <f>ช่องคีย์!DN106</f>
        <v>0</v>
      </c>
      <c r="D123" s="8">
        <f>ช่องคีย์!DO106</f>
        <v>0</v>
      </c>
      <c r="E123" s="8">
        <f>ช่องคีย์!DP106</f>
        <v>0</v>
      </c>
      <c r="F123" s="8">
        <f>ช่องคีย์!DQ106</f>
        <v>0</v>
      </c>
      <c r="G123" s="8">
        <f>ช่องคีย์!DR106</f>
        <v>0</v>
      </c>
      <c r="H123" s="8">
        <f>ช่องคีย์!DS106</f>
        <v>0</v>
      </c>
      <c r="I123" s="412">
        <f>ช่องคีย์!DT106</f>
        <v>0</v>
      </c>
      <c r="J123" s="8">
        <f>ช่องคีย์!DU106</f>
        <v>0</v>
      </c>
      <c r="K123" s="10"/>
    </row>
    <row r="124" spans="1:11" ht="23.4">
      <c r="A124" s="11" t="s">
        <v>32</v>
      </c>
      <c r="B124" s="8">
        <f t="shared" ref="B124:G124" si="4">SUM(B109:B123)</f>
        <v>146</v>
      </c>
      <c r="C124" s="8">
        <f t="shared" si="4"/>
        <v>0</v>
      </c>
      <c r="D124" s="8">
        <f t="shared" si="4"/>
        <v>0</v>
      </c>
      <c r="E124" s="8">
        <f t="shared" si="4"/>
        <v>0</v>
      </c>
      <c r="F124" s="8">
        <f t="shared" si="4"/>
        <v>0</v>
      </c>
      <c r="G124" s="8">
        <f t="shared" si="4"/>
        <v>0</v>
      </c>
      <c r="H124" s="8"/>
      <c r="I124" s="8">
        <f>SUM(I109:I123)</f>
        <v>146</v>
      </c>
      <c r="J124" s="7">
        <f>SUM(J109:J123)</f>
        <v>15</v>
      </c>
      <c r="K124" s="9"/>
    </row>
    <row r="125" spans="1:11" ht="23.4">
      <c r="A125" s="14"/>
      <c r="B125" s="15"/>
      <c r="C125" s="15"/>
      <c r="D125" s="15"/>
      <c r="E125" s="15"/>
      <c r="F125" s="15"/>
      <c r="G125" s="15"/>
      <c r="H125" s="15"/>
      <c r="I125" s="15"/>
      <c r="J125" s="13"/>
      <c r="K125" s="107"/>
    </row>
    <row r="126" spans="1:11" ht="23.4">
      <c r="A126" s="14"/>
      <c r="B126" s="15"/>
      <c r="C126" s="15"/>
      <c r="D126" s="15"/>
      <c r="E126" s="15"/>
      <c r="F126" s="15"/>
      <c r="G126" s="15"/>
      <c r="H126" s="15"/>
      <c r="I126" s="15"/>
      <c r="J126" s="13"/>
      <c r="K126" s="107"/>
    </row>
    <row r="127" spans="1:11" ht="23.4">
      <c r="A127" s="1351" t="s">
        <v>390</v>
      </c>
      <c r="B127" s="1351"/>
      <c r="C127" s="1351"/>
      <c r="D127" s="1351"/>
      <c r="E127" s="1351"/>
      <c r="F127" s="1351"/>
      <c r="G127" s="1351"/>
      <c r="H127" s="1351"/>
      <c r="I127" s="1351"/>
    </row>
    <row r="128" spans="1:11" ht="23.4">
      <c r="A128" s="1351" t="s">
        <v>374</v>
      </c>
      <c r="B128" s="1351"/>
      <c r="C128" s="1351"/>
      <c r="D128" s="1351"/>
      <c r="E128" s="1351"/>
      <c r="F128" s="1351"/>
      <c r="G128" s="1351"/>
      <c r="H128" s="1351"/>
      <c r="I128" s="1351"/>
    </row>
    <row r="129" spans="1:11" ht="23.4">
      <c r="A129" s="1336" t="s">
        <v>200</v>
      </c>
      <c r="B129" s="1336"/>
      <c r="C129" s="1336"/>
      <c r="D129" s="1336"/>
      <c r="E129" s="1336"/>
      <c r="F129" s="1336"/>
      <c r="G129" s="1336"/>
      <c r="H129" s="1336"/>
      <c r="I129" s="1336"/>
    </row>
    <row r="130" spans="1:11" ht="23.4">
      <c r="A130" s="1" t="s">
        <v>1</v>
      </c>
      <c r="B130" s="1" t="s">
        <v>2</v>
      </c>
      <c r="C130" s="1333" t="s">
        <v>3</v>
      </c>
      <c r="D130" s="1334"/>
      <c r="E130" s="1334"/>
      <c r="F130" s="1334"/>
      <c r="G130" s="1334"/>
      <c r="H130" s="1335"/>
      <c r="I130" s="2"/>
      <c r="J130" s="64"/>
      <c r="K130" s="64"/>
    </row>
    <row r="131" spans="1:11" ht="23.4">
      <c r="A131" s="3"/>
      <c r="B131" s="4" t="s">
        <v>4</v>
      </c>
      <c r="C131" s="4" t="s">
        <v>5</v>
      </c>
      <c r="D131" s="4" t="s">
        <v>6</v>
      </c>
      <c r="E131" s="4" t="s">
        <v>7</v>
      </c>
      <c r="F131" s="4" t="s">
        <v>8</v>
      </c>
      <c r="G131" s="4" t="s">
        <v>9</v>
      </c>
      <c r="H131" s="4" t="s">
        <v>10</v>
      </c>
      <c r="I131" s="4" t="s">
        <v>11</v>
      </c>
      <c r="J131" s="66" t="s">
        <v>202</v>
      </c>
      <c r="K131" s="4" t="s">
        <v>204</v>
      </c>
    </row>
    <row r="132" spans="1:11" ht="23.4">
      <c r="A132" s="3"/>
      <c r="B132" s="4" t="s">
        <v>12</v>
      </c>
      <c r="C132" s="4" t="s">
        <v>13</v>
      </c>
      <c r="D132" s="4" t="s">
        <v>14</v>
      </c>
      <c r="E132" s="4" t="s">
        <v>15</v>
      </c>
      <c r="F132" s="4" t="s">
        <v>16</v>
      </c>
      <c r="G132" s="4" t="s">
        <v>17</v>
      </c>
      <c r="H132" s="4" t="s">
        <v>18</v>
      </c>
      <c r="I132" s="4" t="s">
        <v>19</v>
      </c>
      <c r="J132" s="4" t="s">
        <v>203</v>
      </c>
      <c r="K132" s="65"/>
    </row>
    <row r="133" spans="1:11" ht="23.4">
      <c r="A133" s="5"/>
      <c r="B133" s="5"/>
      <c r="C133" s="6" t="s">
        <v>12</v>
      </c>
      <c r="D133" s="6" t="s">
        <v>12</v>
      </c>
      <c r="E133" s="6" t="s">
        <v>12</v>
      </c>
      <c r="F133" s="6" t="s">
        <v>12</v>
      </c>
      <c r="G133" s="6" t="s">
        <v>12</v>
      </c>
      <c r="H133" s="6" t="s">
        <v>20</v>
      </c>
      <c r="I133" s="5"/>
      <c r="J133" s="61"/>
      <c r="K133" s="61"/>
    </row>
    <row r="134" spans="1:11" ht="23.4">
      <c r="A134" s="30" t="s">
        <v>21</v>
      </c>
      <c r="B134" s="8">
        <f>ช่องคีย์!B107</f>
        <v>0</v>
      </c>
      <c r="C134" s="8">
        <f>ช่องคีย์!C107</f>
        <v>0</v>
      </c>
      <c r="D134" s="8">
        <f>ช่องคีย์!D107</f>
        <v>0</v>
      </c>
      <c r="E134" s="8">
        <f>ช่องคีย์!E107</f>
        <v>0</v>
      </c>
      <c r="F134" s="8">
        <f>ช่องคีย์!F107</f>
        <v>0</v>
      </c>
      <c r="G134" s="8">
        <f>ช่องคีย์!G107</f>
        <v>0</v>
      </c>
      <c r="H134" s="8">
        <f>ช่องคีย์!H107</f>
        <v>600</v>
      </c>
      <c r="I134" s="8">
        <f>ช่องคีย์!I107</f>
        <v>0</v>
      </c>
      <c r="J134" s="8">
        <f>ช่องคีย์!J107</f>
        <v>197</v>
      </c>
      <c r="K134" s="9">
        <f>+G134*H134</f>
        <v>0</v>
      </c>
    </row>
    <row r="135" spans="1:11" ht="23.4">
      <c r="A135" s="30" t="s">
        <v>262</v>
      </c>
      <c r="B135" s="8"/>
      <c r="C135" s="8"/>
      <c r="D135" s="8"/>
      <c r="E135" s="8"/>
      <c r="F135" s="8"/>
      <c r="G135" s="8"/>
      <c r="H135" s="8"/>
      <c r="I135" s="8"/>
      <c r="J135" s="8"/>
      <c r="K135" s="9"/>
    </row>
    <row r="136" spans="1:11" ht="23.4">
      <c r="A136" s="30" t="s">
        <v>22</v>
      </c>
      <c r="B136" s="8">
        <f>ช่องคีย์!L107</f>
        <v>400</v>
      </c>
      <c r="C136" s="8">
        <f>ช่องคีย์!M107</f>
        <v>45</v>
      </c>
      <c r="D136" s="8">
        <f>ช่องคีย์!N107</f>
        <v>0</v>
      </c>
      <c r="E136" s="8">
        <f>ช่องคีย์!O107</f>
        <v>0</v>
      </c>
      <c r="F136" s="8">
        <f>ช่องคีย์!P107</f>
        <v>0</v>
      </c>
      <c r="G136" s="8">
        <f>ช่องคีย์!Q107</f>
        <v>0</v>
      </c>
      <c r="H136" s="8">
        <f>ช่องคีย์!R107</f>
        <v>600</v>
      </c>
      <c r="I136" s="8">
        <f>ช่องคีย์!S107</f>
        <v>445</v>
      </c>
      <c r="J136" s="8">
        <f>ช่องคีย์!T107</f>
        <v>52</v>
      </c>
      <c r="K136" s="9">
        <f>+G136*H136</f>
        <v>0</v>
      </c>
    </row>
    <row r="137" spans="1:11" ht="23.4">
      <c r="A137" s="30" t="s">
        <v>263</v>
      </c>
      <c r="B137" s="8"/>
      <c r="C137" s="8"/>
      <c r="D137" s="8"/>
      <c r="E137" s="8"/>
      <c r="F137" s="8"/>
      <c r="G137" s="8"/>
      <c r="H137" s="8"/>
      <c r="I137" s="8"/>
      <c r="J137" s="7"/>
      <c r="K137" s="9"/>
    </row>
    <row r="138" spans="1:11" ht="23.4">
      <c r="A138" s="30" t="s">
        <v>216</v>
      </c>
      <c r="B138" s="8">
        <f>ช่องคีย์!AF107</f>
        <v>0</v>
      </c>
      <c r="C138" s="8">
        <f>ช่องคีย์!AG107</f>
        <v>0</v>
      </c>
      <c r="D138" s="8">
        <f>ช่องคีย์!AH107</f>
        <v>0</v>
      </c>
      <c r="E138" s="8">
        <f>ช่องคีย์!AI107</f>
        <v>0</v>
      </c>
      <c r="F138" s="8">
        <f>ช่องคีย์!AJ107</f>
        <v>0</v>
      </c>
      <c r="G138" s="8">
        <f>ช่องคีย์!AK107</f>
        <v>0</v>
      </c>
      <c r="H138" s="8">
        <f>ช่องคีย์!AL107</f>
        <v>687</v>
      </c>
      <c r="I138" s="8">
        <f>ช่องคีย์!AM107</f>
        <v>0</v>
      </c>
      <c r="J138" s="8">
        <f>ช่องคีย์!AN107</f>
        <v>0</v>
      </c>
      <c r="K138" s="9">
        <f>+G138*H138</f>
        <v>0</v>
      </c>
    </row>
    <row r="139" spans="1:11" ht="23.4">
      <c r="A139" s="30" t="s">
        <v>217</v>
      </c>
      <c r="B139" s="8">
        <f>ช่องคีย์!FA107</f>
        <v>115</v>
      </c>
      <c r="C139" s="8">
        <f>ช่องคีย์!FB107</f>
        <v>0</v>
      </c>
      <c r="D139" s="8">
        <f>ช่องคีย์!FC107</f>
        <v>0</v>
      </c>
      <c r="E139" s="8">
        <f>ช่องคีย์!FD107</f>
        <v>0</v>
      </c>
      <c r="F139" s="8">
        <f>ช่องคีย์!FE107</f>
        <v>0</v>
      </c>
      <c r="G139" s="8">
        <f>ช่องคีย์!FF107</f>
        <v>0</v>
      </c>
      <c r="H139" s="8">
        <f>ช่องคีย์!FG107</f>
        <v>0</v>
      </c>
      <c r="I139" s="8">
        <f>ช่องคีย์!FH107</f>
        <v>115</v>
      </c>
      <c r="J139" s="8">
        <f>ช่องคีย์!FI107</f>
        <v>9</v>
      </c>
      <c r="K139" s="9">
        <f>+H139*G139</f>
        <v>0</v>
      </c>
    </row>
    <row r="140" spans="1:11" ht="23.4">
      <c r="A140" s="30" t="s">
        <v>188</v>
      </c>
      <c r="B140" s="8">
        <f>ช่องคีย์!AP107</f>
        <v>0</v>
      </c>
      <c r="C140" s="8">
        <f>ช่องคีย์!AQ107</f>
        <v>0</v>
      </c>
      <c r="D140" s="8">
        <f>ช่องคีย์!AR107</f>
        <v>0</v>
      </c>
      <c r="E140" s="8">
        <f>ช่องคีย์!AS107</f>
        <v>0</v>
      </c>
      <c r="F140" s="8">
        <f>ช่องคีย์!AT107</f>
        <v>0</v>
      </c>
      <c r="G140" s="8">
        <f>ช่องคีย์!AU107</f>
        <v>0</v>
      </c>
      <c r="H140" s="8">
        <f>ช่องคีย์!AV107</f>
        <v>0</v>
      </c>
      <c r="I140" s="8">
        <f>ช่องคีย์!AW107</f>
        <v>0</v>
      </c>
      <c r="J140" s="7"/>
      <c r="K140" s="10"/>
    </row>
    <row r="141" spans="1:11" ht="23.4">
      <c r="A141" s="30" t="s">
        <v>255</v>
      </c>
      <c r="B141" s="8">
        <f>ช่องคีย์!V107</f>
        <v>25</v>
      </c>
      <c r="C141" s="8">
        <f>ช่องคีย์!W107</f>
        <v>0</v>
      </c>
      <c r="D141" s="8">
        <f>ช่องคีย์!X107</f>
        <v>0</v>
      </c>
      <c r="E141" s="8">
        <f>ช่องคีย์!Y107</f>
        <v>0</v>
      </c>
      <c r="F141" s="8">
        <f>ช่องคีย์!Z107</f>
        <v>0</v>
      </c>
      <c r="G141" s="8">
        <f>ช่องคีย์!AA107</f>
        <v>0</v>
      </c>
      <c r="H141" s="8">
        <f>ช่องคีย์!AB107</f>
        <v>0</v>
      </c>
      <c r="I141" s="8">
        <f>ช่องคีย์!AC107</f>
        <v>25</v>
      </c>
      <c r="J141" s="8">
        <f>ช่องคีย์!AD107</f>
        <v>3</v>
      </c>
      <c r="K141" s="9">
        <f>+G141*H141</f>
        <v>0</v>
      </c>
    </row>
    <row r="142" spans="1:11" ht="23.4">
      <c r="A142" s="30" t="s">
        <v>256</v>
      </c>
      <c r="B142" s="8">
        <f>ช่องคีย์!CS107</f>
        <v>0</v>
      </c>
      <c r="C142" s="8">
        <f>ช่องคีย์!CT107</f>
        <v>0</v>
      </c>
      <c r="D142" s="8">
        <f>ช่องคีย์!CU107</f>
        <v>0</v>
      </c>
      <c r="E142" s="8">
        <f>ช่องคีย์!CV107</f>
        <v>0</v>
      </c>
      <c r="F142" s="8">
        <f>ช่องคีย์!CW107</f>
        <v>0</v>
      </c>
      <c r="G142" s="8">
        <f>ช่องคีย์!CX107</f>
        <v>0</v>
      </c>
      <c r="H142" s="8">
        <f>ช่องคีย์!CY107</f>
        <v>124</v>
      </c>
      <c r="I142" s="8">
        <f>ช่องคีย์!CZ107</f>
        <v>0</v>
      </c>
      <c r="J142" s="8">
        <f>ช่องคีย์!DA107</f>
        <v>14</v>
      </c>
      <c r="K142" s="9">
        <f>+G142*H142</f>
        <v>0</v>
      </c>
    </row>
    <row r="143" spans="1:11" ht="23.4">
      <c r="A143" s="30" t="s">
        <v>277</v>
      </c>
      <c r="B143" s="8">
        <f>ช่องคีย์!FK107</f>
        <v>0</v>
      </c>
      <c r="C143" s="8">
        <f>ช่องคีย์!FL107</f>
        <v>0</v>
      </c>
      <c r="D143" s="8">
        <f>ช่องคีย์!FM107</f>
        <v>0</v>
      </c>
      <c r="E143" s="8">
        <f>ช่องคีย์!FN107</f>
        <v>0</v>
      </c>
      <c r="F143" s="8">
        <f>ช่องคีย์!FO107</f>
        <v>0</v>
      </c>
      <c r="G143" s="8">
        <f>ช่องคีย์!FP107</f>
        <v>0</v>
      </c>
      <c r="H143" s="8">
        <f>ช่องคีย์!FQ107</f>
        <v>0</v>
      </c>
      <c r="I143" s="8">
        <f>ช่องคีย์!FR107</f>
        <v>0</v>
      </c>
      <c r="J143" s="8">
        <f>ช่องคีย์!FS107</f>
        <v>0</v>
      </c>
      <c r="K143" s="9">
        <f>+G143*H143</f>
        <v>0</v>
      </c>
    </row>
    <row r="144" spans="1:11" ht="23.4">
      <c r="A144" s="30" t="s">
        <v>27</v>
      </c>
      <c r="B144" s="8">
        <f>ช่องคีย์!AZ107</f>
        <v>837</v>
      </c>
      <c r="C144" s="8">
        <f>ช่องคีย์!BA107</f>
        <v>0</v>
      </c>
      <c r="D144" s="8">
        <f>ช่องคีย์!BB107</f>
        <v>0</v>
      </c>
      <c r="E144" s="8">
        <f>ช่องคีย์!BC107</f>
        <v>0</v>
      </c>
      <c r="F144" s="8">
        <f>ช่องคีย์!BD107</f>
        <v>0</v>
      </c>
      <c r="G144" s="8">
        <f>ช่องคีย์!BE107</f>
        <v>0</v>
      </c>
      <c r="H144" s="8">
        <f>ช่องคีย์!BF107</f>
        <v>3000</v>
      </c>
      <c r="I144" s="8">
        <f>ช่องคีย์!BG107</f>
        <v>837</v>
      </c>
      <c r="J144" s="8">
        <f>ช่องคีย์!BH107</f>
        <v>302</v>
      </c>
      <c r="K144" s="10"/>
    </row>
    <row r="145" spans="1:11" ht="23.4">
      <c r="A145" s="30" t="s">
        <v>28</v>
      </c>
      <c r="B145" s="8">
        <f>ช่องคีย์!BJ107</f>
        <v>2850</v>
      </c>
      <c r="C145" s="8">
        <f>ช่องคีย์!BK107</f>
        <v>500</v>
      </c>
      <c r="D145" s="8">
        <f>ช่องคีย์!BL107</f>
        <v>1500</v>
      </c>
      <c r="E145" s="8">
        <f>ช่องคีย์!BM107</f>
        <v>0</v>
      </c>
      <c r="F145" s="8">
        <f>ช่องคีย์!BN107</f>
        <v>0</v>
      </c>
      <c r="G145" s="8">
        <f>ช่องคีย์!BO107</f>
        <v>1965</v>
      </c>
      <c r="H145" s="8">
        <f>ช่องคีย์!BP107</f>
        <v>12000</v>
      </c>
      <c r="I145" s="8">
        <f>ช่องคีย์!BV107</f>
        <v>2885</v>
      </c>
      <c r="J145" s="8">
        <f>ช่องคีย์!BW107</f>
        <v>449</v>
      </c>
      <c r="K145" s="9">
        <f>+G145*H145</f>
        <v>23580000</v>
      </c>
    </row>
    <row r="146" spans="1:11" ht="23.4">
      <c r="A146" s="30" t="s">
        <v>218</v>
      </c>
      <c r="B146" s="8">
        <f>ช่องคีย์!EQ107</f>
        <v>0</v>
      </c>
      <c r="C146" s="8">
        <f>ช่องคีย์!ER107</f>
        <v>0</v>
      </c>
      <c r="D146" s="8">
        <f>ช่องคีย์!ES107</f>
        <v>0</v>
      </c>
      <c r="E146" s="8">
        <f>ช่องคีย์!ET107</f>
        <v>0</v>
      </c>
      <c r="F146" s="8">
        <f>ช่องคีย์!EU107</f>
        <v>0</v>
      </c>
      <c r="G146" s="8">
        <f>ช่องคีย์!EV107</f>
        <v>0</v>
      </c>
      <c r="H146" s="8">
        <f>ช่องคีย์!EW107</f>
        <v>0</v>
      </c>
      <c r="I146" s="8">
        <f>ช่องคีย์!EX107</f>
        <v>0</v>
      </c>
      <c r="J146" s="8">
        <f>ช่องคีย์!EY107</f>
        <v>0</v>
      </c>
      <c r="K146" s="12">
        <f>+G146*H146</f>
        <v>0</v>
      </c>
    </row>
    <row r="147" spans="1:11" ht="23.4">
      <c r="A147" s="30" t="s">
        <v>212</v>
      </c>
      <c r="B147" s="8">
        <f>ช่องคีย์!DC107</f>
        <v>0</v>
      </c>
      <c r="C147" s="8">
        <f>ช่องคีย์!DD107</f>
        <v>0</v>
      </c>
      <c r="D147" s="8">
        <f>ช่องคีย์!DE107</f>
        <v>0</v>
      </c>
      <c r="E147" s="8">
        <f>ช่องคีย์!DF107</f>
        <v>0</v>
      </c>
      <c r="F147" s="8">
        <f>ช่องคีย์!DG107</f>
        <v>0</v>
      </c>
      <c r="G147" s="8">
        <f>ช่องคีย์!DH107</f>
        <v>0</v>
      </c>
      <c r="H147" s="8">
        <f>ช่องคีย์!DI107</f>
        <v>0</v>
      </c>
      <c r="I147" s="8">
        <f>ช่องคีย์!DJ107</f>
        <v>0</v>
      </c>
      <c r="J147" s="8">
        <f>ช่องคีย์!DK107</f>
        <v>0</v>
      </c>
      <c r="K147" s="9">
        <f>+G147*H147</f>
        <v>0</v>
      </c>
    </row>
    <row r="148" spans="1:11" ht="23.4">
      <c r="A148" s="30" t="s">
        <v>190</v>
      </c>
      <c r="B148" s="8">
        <f>ช่องคีย์!DW107</f>
        <v>0</v>
      </c>
      <c r="C148" s="8">
        <f>ช่องคีย์!DX107</f>
        <v>0</v>
      </c>
      <c r="D148" s="8">
        <f>ช่องคีย์!DY107</f>
        <v>0</v>
      </c>
      <c r="E148" s="8">
        <f>ช่องคีย์!DZ107</f>
        <v>0</v>
      </c>
      <c r="F148" s="8">
        <f>ช่องคีย์!EA107</f>
        <v>0</v>
      </c>
      <c r="G148" s="8">
        <f>ช่องคีย์!EB107</f>
        <v>0</v>
      </c>
      <c r="H148" s="8">
        <f>ช่องคีย์!EC107</f>
        <v>0</v>
      </c>
      <c r="I148" s="8">
        <f>ช่องคีย์!ED107</f>
        <v>0</v>
      </c>
      <c r="J148" s="8">
        <f>ช่องคีย์!EE107</f>
        <v>0</v>
      </c>
      <c r="K148" s="10"/>
    </row>
    <row r="149" spans="1:11" ht="23.4">
      <c r="A149" s="2" t="s">
        <v>327</v>
      </c>
      <c r="B149" s="8">
        <f>ช่องคีย์!DM107</f>
        <v>0</v>
      </c>
      <c r="C149" s="412">
        <f>ช่องคีย์!DN107</f>
        <v>0</v>
      </c>
      <c r="D149" s="8">
        <f>ช่องคีย์!DO107</f>
        <v>0</v>
      </c>
      <c r="E149" s="8">
        <f>ช่องคีย์!DP107</f>
        <v>0</v>
      </c>
      <c r="F149" s="8">
        <f>ช่องคีย์!DQ107</f>
        <v>0</v>
      </c>
      <c r="G149" s="8">
        <f>ช่องคีย์!DR107</f>
        <v>0</v>
      </c>
      <c r="H149" s="8">
        <f>ช่องคีย์!DS107</f>
        <v>0</v>
      </c>
      <c r="I149" s="412">
        <f>ช่องคีย์!DT107</f>
        <v>0</v>
      </c>
      <c r="J149" s="8">
        <f>ช่องคีย์!DU107</f>
        <v>0</v>
      </c>
      <c r="K149" s="10"/>
    </row>
    <row r="150" spans="1:11" ht="23.4">
      <c r="A150" s="11" t="s">
        <v>32</v>
      </c>
      <c r="B150" s="8">
        <f t="shared" ref="B150:G150" si="5">SUM(B134:B148)</f>
        <v>4227</v>
      </c>
      <c r="C150" s="8">
        <f t="shared" si="5"/>
        <v>545</v>
      </c>
      <c r="D150" s="8">
        <f t="shared" si="5"/>
        <v>1500</v>
      </c>
      <c r="E150" s="8">
        <f t="shared" si="5"/>
        <v>0</v>
      </c>
      <c r="F150" s="8">
        <f t="shared" si="5"/>
        <v>0</v>
      </c>
      <c r="G150" s="8">
        <f t="shared" si="5"/>
        <v>1965</v>
      </c>
      <c r="H150" s="8"/>
      <c r="I150" s="8">
        <f>SUM(I134:I148)</f>
        <v>4307</v>
      </c>
      <c r="J150" s="7">
        <f>SUM(J134:J148)</f>
        <v>1026</v>
      </c>
      <c r="K150" s="9"/>
    </row>
    <row r="151" spans="1:11" ht="23.4">
      <c r="A151" s="14"/>
      <c r="B151" s="15"/>
      <c r="C151" s="15"/>
      <c r="D151" s="15"/>
      <c r="E151" s="15"/>
      <c r="F151" s="15"/>
      <c r="G151" s="15"/>
      <c r="H151" s="15"/>
      <c r="I151" s="15"/>
      <c r="J151" s="13"/>
      <c r="K151" s="107"/>
    </row>
    <row r="152" spans="1:11" ht="23.4">
      <c r="A152" s="14"/>
      <c r="B152" s="15"/>
      <c r="C152" s="15"/>
      <c r="D152" s="15"/>
      <c r="E152" s="15"/>
      <c r="F152" s="15"/>
      <c r="G152" s="15"/>
      <c r="H152" s="15"/>
      <c r="I152" s="15"/>
      <c r="J152" s="13"/>
      <c r="K152" s="107"/>
    </row>
    <row r="153" spans="1:11" ht="23.4">
      <c r="A153" s="1423" t="s">
        <v>391</v>
      </c>
      <c r="B153" s="1423"/>
      <c r="C153" s="1423"/>
      <c r="D153" s="1423"/>
      <c r="E153" s="1423"/>
      <c r="F153" s="1423"/>
      <c r="G153" s="1423"/>
      <c r="H153" s="1423"/>
      <c r="I153" s="1423"/>
      <c r="J153" s="434"/>
      <c r="K153" s="434"/>
    </row>
    <row r="154" spans="1:11" ht="23.4">
      <c r="A154" s="1422" t="s">
        <v>21</v>
      </c>
      <c r="B154" s="1422"/>
      <c r="C154" s="1422"/>
      <c r="D154" s="1422"/>
      <c r="E154" s="1422"/>
      <c r="F154" s="1422"/>
      <c r="G154" s="1422"/>
      <c r="H154" s="1422"/>
      <c r="I154" s="1422"/>
      <c r="J154" s="434"/>
      <c r="K154" s="434"/>
    </row>
    <row r="155" spans="1:11" ht="23.4">
      <c r="A155" s="1422" t="s">
        <v>149</v>
      </c>
      <c r="B155" s="1422"/>
      <c r="C155" s="1422"/>
      <c r="D155" s="1422"/>
      <c r="E155" s="1422"/>
      <c r="F155" s="1422"/>
      <c r="G155" s="1422"/>
      <c r="H155" s="1422"/>
      <c r="I155" s="1422"/>
      <c r="J155" s="434"/>
      <c r="K155" s="434"/>
    </row>
    <row r="156" spans="1:11" ht="23.25" customHeight="1">
      <c r="A156" s="1427" t="s">
        <v>21</v>
      </c>
      <c r="B156" s="435"/>
      <c r="C156" s="1424" t="s">
        <v>50</v>
      </c>
      <c r="D156" s="1425"/>
      <c r="E156" s="1425"/>
      <c r="F156" s="1425"/>
      <c r="G156" s="1425"/>
      <c r="H156" s="1426"/>
      <c r="I156" s="435"/>
      <c r="J156" s="436" t="s">
        <v>202</v>
      </c>
      <c r="K156" s="437"/>
    </row>
    <row r="157" spans="1:11" ht="23.25" customHeight="1">
      <c r="A157" s="1428"/>
      <c r="B157" s="438" t="s">
        <v>2</v>
      </c>
      <c r="C157" s="439" t="s">
        <v>5</v>
      </c>
      <c r="D157" s="440" t="s">
        <v>6</v>
      </c>
      <c r="E157" s="440" t="s">
        <v>7</v>
      </c>
      <c r="F157" s="440" t="s">
        <v>8</v>
      </c>
      <c r="G157" s="440" t="s">
        <v>9</v>
      </c>
      <c r="H157" s="440" t="s">
        <v>10</v>
      </c>
      <c r="I157" s="441" t="s">
        <v>11</v>
      </c>
      <c r="J157" s="442" t="s">
        <v>203</v>
      </c>
      <c r="K157" s="442" t="s">
        <v>204</v>
      </c>
    </row>
    <row r="158" spans="1:11" ht="23.25" customHeight="1">
      <c r="A158" s="1428"/>
      <c r="B158" s="438" t="s">
        <v>4</v>
      </c>
      <c r="C158" s="438" t="s">
        <v>13</v>
      </c>
      <c r="D158" s="441" t="s">
        <v>51</v>
      </c>
      <c r="E158" s="441" t="s">
        <v>15</v>
      </c>
      <c r="F158" s="441" t="s">
        <v>16</v>
      </c>
      <c r="G158" s="441" t="s">
        <v>17</v>
      </c>
      <c r="H158" s="441" t="s">
        <v>18</v>
      </c>
      <c r="I158" s="441" t="s">
        <v>19</v>
      </c>
      <c r="J158" s="443"/>
      <c r="K158" s="443"/>
    </row>
    <row r="159" spans="1:11" ht="23.25" customHeight="1">
      <c r="A159" s="1429"/>
      <c r="B159" s="444" t="s">
        <v>12</v>
      </c>
      <c r="C159" s="444" t="s">
        <v>12</v>
      </c>
      <c r="D159" s="445" t="s">
        <v>12</v>
      </c>
      <c r="E159" s="445" t="s">
        <v>12</v>
      </c>
      <c r="F159" s="445" t="s">
        <v>12</v>
      </c>
      <c r="G159" s="445" t="s">
        <v>12</v>
      </c>
      <c r="H159" s="445" t="s">
        <v>20</v>
      </c>
      <c r="I159" s="445" t="s">
        <v>12</v>
      </c>
      <c r="J159" s="446"/>
      <c r="K159" s="443"/>
    </row>
    <row r="160" spans="1:11" ht="23.4">
      <c r="A160" s="447" t="s">
        <v>52</v>
      </c>
      <c r="B160" s="444">
        <f t="shared" ref="B160:K160" si="6">+B8</f>
        <v>0</v>
      </c>
      <c r="C160" s="444">
        <f t="shared" si="6"/>
        <v>0</v>
      </c>
      <c r="D160" s="444">
        <f t="shared" si="6"/>
        <v>0</v>
      </c>
      <c r="E160" s="444">
        <f t="shared" si="6"/>
        <v>0</v>
      </c>
      <c r="F160" s="448">
        <f t="shared" si="6"/>
        <v>0</v>
      </c>
      <c r="G160" s="444">
        <f t="shared" si="6"/>
        <v>0</v>
      </c>
      <c r="H160" s="444">
        <f t="shared" si="6"/>
        <v>600</v>
      </c>
      <c r="I160" s="448">
        <f t="shared" si="6"/>
        <v>0</v>
      </c>
      <c r="J160" s="444">
        <f t="shared" si="6"/>
        <v>0</v>
      </c>
      <c r="K160" s="449">
        <f t="shared" si="6"/>
        <v>0</v>
      </c>
    </row>
    <row r="161" spans="1:11" ht="23.4">
      <c r="A161" s="447" t="s">
        <v>53</v>
      </c>
      <c r="B161" s="444">
        <f t="shared" ref="B161:K161" si="7">+B33</f>
        <v>0</v>
      </c>
      <c r="C161" s="444">
        <f t="shared" si="7"/>
        <v>0</v>
      </c>
      <c r="D161" s="444">
        <f t="shared" si="7"/>
        <v>0</v>
      </c>
      <c r="E161" s="444">
        <f t="shared" si="7"/>
        <v>0</v>
      </c>
      <c r="F161" s="448">
        <f t="shared" si="7"/>
        <v>0</v>
      </c>
      <c r="G161" s="444">
        <f t="shared" si="7"/>
        <v>0</v>
      </c>
      <c r="H161" s="444">
        <f t="shared" si="7"/>
        <v>600</v>
      </c>
      <c r="I161" s="448">
        <f t="shared" si="7"/>
        <v>0</v>
      </c>
      <c r="J161" s="444">
        <f t="shared" si="7"/>
        <v>0</v>
      </c>
      <c r="K161" s="445">
        <f t="shared" si="7"/>
        <v>0</v>
      </c>
    </row>
    <row r="162" spans="1:11" ht="23.4">
      <c r="A162" s="447" t="s">
        <v>54</v>
      </c>
      <c r="B162" s="444">
        <f t="shared" ref="B162:K162" si="8">+B59</f>
        <v>0</v>
      </c>
      <c r="C162" s="444">
        <f t="shared" si="8"/>
        <v>0</v>
      </c>
      <c r="D162" s="444">
        <f t="shared" si="8"/>
        <v>0</v>
      </c>
      <c r="E162" s="444">
        <f t="shared" si="8"/>
        <v>0</v>
      </c>
      <c r="F162" s="448">
        <f t="shared" si="8"/>
        <v>0</v>
      </c>
      <c r="G162" s="444">
        <f t="shared" si="8"/>
        <v>0</v>
      </c>
      <c r="H162" s="444">
        <f t="shared" si="8"/>
        <v>600</v>
      </c>
      <c r="I162" s="448">
        <f t="shared" si="8"/>
        <v>0</v>
      </c>
      <c r="J162" s="444">
        <f t="shared" si="8"/>
        <v>0</v>
      </c>
      <c r="K162" s="445">
        <f t="shared" si="8"/>
        <v>0</v>
      </c>
    </row>
    <row r="163" spans="1:11" ht="23.4">
      <c r="A163" s="447" t="s">
        <v>55</v>
      </c>
      <c r="B163" s="444">
        <f t="shared" ref="B163:K163" si="9">+B85</f>
        <v>0</v>
      </c>
      <c r="C163" s="444">
        <f t="shared" si="9"/>
        <v>0</v>
      </c>
      <c r="D163" s="444">
        <f t="shared" si="9"/>
        <v>0</v>
      </c>
      <c r="E163" s="444">
        <f t="shared" si="9"/>
        <v>0</v>
      </c>
      <c r="F163" s="448">
        <f t="shared" si="9"/>
        <v>0</v>
      </c>
      <c r="G163" s="444">
        <f t="shared" si="9"/>
        <v>0</v>
      </c>
      <c r="H163" s="444">
        <f t="shared" si="9"/>
        <v>600</v>
      </c>
      <c r="I163" s="448">
        <f t="shared" si="9"/>
        <v>0</v>
      </c>
      <c r="J163" s="444">
        <f t="shared" si="9"/>
        <v>124</v>
      </c>
      <c r="K163" s="445">
        <f t="shared" si="9"/>
        <v>0</v>
      </c>
    </row>
    <row r="164" spans="1:11" ht="23.4">
      <c r="A164" s="447" t="s">
        <v>56</v>
      </c>
      <c r="B164" s="444">
        <f t="shared" ref="B164:K164" si="10">+B109</f>
        <v>0</v>
      </c>
      <c r="C164" s="444">
        <f t="shared" si="10"/>
        <v>0</v>
      </c>
      <c r="D164" s="444">
        <f t="shared" si="10"/>
        <v>0</v>
      </c>
      <c r="E164" s="444">
        <f t="shared" si="10"/>
        <v>0</v>
      </c>
      <c r="F164" s="448">
        <f t="shared" si="10"/>
        <v>0</v>
      </c>
      <c r="G164" s="444">
        <f t="shared" si="10"/>
        <v>0</v>
      </c>
      <c r="H164" s="444">
        <f t="shared" si="10"/>
        <v>600</v>
      </c>
      <c r="I164" s="444">
        <f t="shared" si="10"/>
        <v>0</v>
      </c>
      <c r="J164" s="444">
        <f t="shared" si="10"/>
        <v>0</v>
      </c>
      <c r="K164" s="445">
        <f t="shared" si="10"/>
        <v>0</v>
      </c>
    </row>
    <row r="165" spans="1:11" ht="23.4">
      <c r="A165" s="447" t="s">
        <v>57</v>
      </c>
      <c r="B165" s="444">
        <f t="shared" ref="B165:K165" si="11">+B134</f>
        <v>0</v>
      </c>
      <c r="C165" s="444">
        <f t="shared" si="11"/>
        <v>0</v>
      </c>
      <c r="D165" s="444">
        <f t="shared" si="11"/>
        <v>0</v>
      </c>
      <c r="E165" s="444">
        <f t="shared" si="11"/>
        <v>0</v>
      </c>
      <c r="F165" s="448">
        <f t="shared" si="11"/>
        <v>0</v>
      </c>
      <c r="G165" s="444">
        <f t="shared" si="11"/>
        <v>0</v>
      </c>
      <c r="H165" s="444">
        <f t="shared" si="11"/>
        <v>600</v>
      </c>
      <c r="I165" s="448">
        <f t="shared" si="11"/>
        <v>0</v>
      </c>
      <c r="J165" s="444">
        <f t="shared" si="11"/>
        <v>197</v>
      </c>
      <c r="K165" s="445">
        <f t="shared" si="11"/>
        <v>0</v>
      </c>
    </row>
    <row r="166" spans="1:11" ht="27" thickBot="1">
      <c r="A166" s="450" t="s">
        <v>32</v>
      </c>
      <c r="B166" s="451">
        <f t="shared" ref="B166:K166" si="12">SUM(B160:B165)</f>
        <v>0</v>
      </c>
      <c r="C166" s="451">
        <f t="shared" si="12"/>
        <v>0</v>
      </c>
      <c r="D166" s="451">
        <f t="shared" si="12"/>
        <v>0</v>
      </c>
      <c r="E166" s="451">
        <f t="shared" si="12"/>
        <v>0</v>
      </c>
      <c r="F166" s="451">
        <f t="shared" si="12"/>
        <v>0</v>
      </c>
      <c r="G166" s="451">
        <f t="shared" si="12"/>
        <v>0</v>
      </c>
      <c r="H166" s="452" t="e">
        <f>+K166/G166</f>
        <v>#DIV/0!</v>
      </c>
      <c r="I166" s="451">
        <f t="shared" si="12"/>
        <v>0</v>
      </c>
      <c r="J166" s="451">
        <f t="shared" si="12"/>
        <v>321</v>
      </c>
      <c r="K166" s="451">
        <f t="shared" si="12"/>
        <v>0</v>
      </c>
    </row>
    <row r="167" spans="1:11">
      <c r="A167" s="434"/>
      <c r="B167" s="434"/>
      <c r="C167" s="434"/>
      <c r="D167" s="434"/>
      <c r="E167" s="434"/>
      <c r="F167" s="434"/>
      <c r="G167" s="434"/>
      <c r="H167" s="434"/>
      <c r="I167" s="434"/>
      <c r="J167" s="434"/>
      <c r="K167" s="434"/>
    </row>
    <row r="176" spans="1:11" ht="23.4">
      <c r="A176" s="1415" t="s">
        <v>391</v>
      </c>
      <c r="B176" s="1415"/>
      <c r="C176" s="1415"/>
      <c r="D176" s="1415"/>
      <c r="E176" s="1415"/>
      <c r="F176" s="1415"/>
      <c r="G176" s="1415"/>
      <c r="H176" s="1415"/>
      <c r="I176" s="1415"/>
      <c r="J176" s="44"/>
      <c r="K176" s="44"/>
    </row>
    <row r="177" spans="1:11" ht="23.4">
      <c r="A177" s="1398" t="s">
        <v>270</v>
      </c>
      <c r="B177" s="1398"/>
      <c r="C177" s="1398"/>
      <c r="D177" s="1398"/>
      <c r="E177" s="1398"/>
      <c r="F177" s="1398"/>
      <c r="G177" s="1398"/>
      <c r="H177" s="1398"/>
      <c r="I177" s="1398"/>
      <c r="J177" s="44"/>
      <c r="K177" s="44"/>
    </row>
    <row r="178" spans="1:11" ht="23.4">
      <c r="A178" s="1398" t="s">
        <v>149</v>
      </c>
      <c r="B178" s="1398"/>
      <c r="C178" s="1398"/>
      <c r="D178" s="1398"/>
      <c r="E178" s="1398"/>
      <c r="F178" s="1398"/>
      <c r="G178" s="1398"/>
      <c r="H178" s="1398"/>
      <c r="I178" s="1398"/>
      <c r="J178" s="44"/>
      <c r="K178" s="44"/>
    </row>
    <row r="179" spans="1:11" ht="23.25" customHeight="1">
      <c r="A179" s="1412" t="s">
        <v>22</v>
      </c>
      <c r="B179" s="45"/>
      <c r="C179" s="1403" t="s">
        <v>50</v>
      </c>
      <c r="D179" s="1404"/>
      <c r="E179" s="1404"/>
      <c r="F179" s="1404"/>
      <c r="G179" s="1404"/>
      <c r="H179" s="1405"/>
      <c r="I179" s="45"/>
      <c r="J179" s="81" t="s">
        <v>202</v>
      </c>
      <c r="K179" s="80"/>
    </row>
    <row r="180" spans="1:11" ht="23.25" customHeight="1">
      <c r="A180" s="1413"/>
      <c r="B180" s="46" t="s">
        <v>2</v>
      </c>
      <c r="C180" s="47" t="s">
        <v>5</v>
      </c>
      <c r="D180" s="48" t="s">
        <v>6</v>
      </c>
      <c r="E180" s="48" t="s">
        <v>7</v>
      </c>
      <c r="F180" s="48" t="s">
        <v>8</v>
      </c>
      <c r="G180" s="48" t="s">
        <v>9</v>
      </c>
      <c r="H180" s="48" t="s">
        <v>10</v>
      </c>
      <c r="I180" s="49" t="s">
        <v>11</v>
      </c>
      <c r="J180" s="82" t="s">
        <v>203</v>
      </c>
      <c r="K180" s="82" t="s">
        <v>204</v>
      </c>
    </row>
    <row r="181" spans="1:11" ht="23.25" customHeight="1">
      <c r="A181" s="1413"/>
      <c r="B181" s="46" t="s">
        <v>4</v>
      </c>
      <c r="C181" s="46" t="s">
        <v>13</v>
      </c>
      <c r="D181" s="49" t="s">
        <v>51</v>
      </c>
      <c r="E181" s="49" t="s">
        <v>15</v>
      </c>
      <c r="F181" s="49" t="s">
        <v>16</v>
      </c>
      <c r="G181" s="49" t="s">
        <v>17</v>
      </c>
      <c r="H181" s="49" t="s">
        <v>18</v>
      </c>
      <c r="I181" s="49" t="s">
        <v>19</v>
      </c>
      <c r="J181" s="83"/>
      <c r="K181" s="83"/>
    </row>
    <row r="182" spans="1:11" ht="23.25" customHeight="1">
      <c r="A182" s="1414"/>
      <c r="B182" s="50" t="s">
        <v>12</v>
      </c>
      <c r="C182" s="50" t="s">
        <v>12</v>
      </c>
      <c r="D182" s="51" t="s">
        <v>12</v>
      </c>
      <c r="E182" s="51" t="s">
        <v>12</v>
      </c>
      <c r="F182" s="51" t="s">
        <v>12</v>
      </c>
      <c r="G182" s="51" t="s">
        <v>12</v>
      </c>
      <c r="H182" s="51" t="s">
        <v>20</v>
      </c>
      <c r="I182" s="51" t="s">
        <v>12</v>
      </c>
      <c r="J182" s="84"/>
      <c r="K182" s="83"/>
    </row>
    <row r="183" spans="1:11" ht="23.4">
      <c r="A183" s="63" t="s">
        <v>52</v>
      </c>
      <c r="B183" s="50">
        <f t="shared" ref="B183:K183" si="13">+B10</f>
        <v>190</v>
      </c>
      <c r="C183" s="50">
        <f t="shared" si="13"/>
        <v>0</v>
      </c>
      <c r="D183" s="50">
        <f t="shared" si="13"/>
        <v>0</v>
      </c>
      <c r="E183" s="50">
        <f t="shared" si="13"/>
        <v>0</v>
      </c>
      <c r="F183" s="50">
        <f t="shared" si="13"/>
        <v>0</v>
      </c>
      <c r="G183" s="50">
        <f t="shared" si="13"/>
        <v>0</v>
      </c>
      <c r="H183" s="50">
        <f t="shared" si="13"/>
        <v>600</v>
      </c>
      <c r="I183" s="50">
        <f t="shared" si="13"/>
        <v>190</v>
      </c>
      <c r="J183" s="50">
        <f t="shared" si="13"/>
        <v>28</v>
      </c>
      <c r="K183" s="52">
        <f t="shared" si="13"/>
        <v>0</v>
      </c>
    </row>
    <row r="184" spans="1:11" ht="23.4">
      <c r="A184" s="63" t="s">
        <v>53</v>
      </c>
      <c r="B184" s="50">
        <f t="shared" ref="B184:K184" si="14">+B35</f>
        <v>790</v>
      </c>
      <c r="C184" s="50">
        <f t="shared" si="14"/>
        <v>80</v>
      </c>
      <c r="D184" s="50">
        <f t="shared" si="14"/>
        <v>0</v>
      </c>
      <c r="E184" s="50">
        <f t="shared" si="14"/>
        <v>0</v>
      </c>
      <c r="F184" s="50">
        <f t="shared" si="14"/>
        <v>0</v>
      </c>
      <c r="G184" s="50">
        <f t="shared" si="14"/>
        <v>0</v>
      </c>
      <c r="H184" s="50">
        <f t="shared" si="14"/>
        <v>600</v>
      </c>
      <c r="I184" s="50">
        <f t="shared" si="14"/>
        <v>870</v>
      </c>
      <c r="J184" s="50">
        <f t="shared" si="14"/>
        <v>110</v>
      </c>
      <c r="K184" s="52">
        <f t="shared" si="14"/>
        <v>0</v>
      </c>
    </row>
    <row r="185" spans="1:11" ht="23.4">
      <c r="A185" s="63" t="s">
        <v>54</v>
      </c>
      <c r="B185" s="50">
        <f t="shared" ref="B185:K185" si="15">+B61</f>
        <v>598</v>
      </c>
      <c r="C185" s="50">
        <f t="shared" si="15"/>
        <v>190</v>
      </c>
      <c r="D185" s="50">
        <f t="shared" si="15"/>
        <v>0</v>
      </c>
      <c r="E185" s="50">
        <f t="shared" si="15"/>
        <v>0</v>
      </c>
      <c r="F185" s="50">
        <f t="shared" si="15"/>
        <v>0</v>
      </c>
      <c r="G185" s="50">
        <f t="shared" si="15"/>
        <v>0</v>
      </c>
      <c r="H185" s="50">
        <f t="shared" si="15"/>
        <v>600</v>
      </c>
      <c r="I185" s="50">
        <f t="shared" si="15"/>
        <v>788</v>
      </c>
      <c r="J185" s="50">
        <f t="shared" si="15"/>
        <v>101</v>
      </c>
      <c r="K185" s="52">
        <f t="shared" si="15"/>
        <v>0</v>
      </c>
    </row>
    <row r="186" spans="1:11" ht="23.4">
      <c r="A186" s="63" t="s">
        <v>55</v>
      </c>
      <c r="B186" s="50">
        <f t="shared" ref="B186:K186" si="16">+B87</f>
        <v>460</v>
      </c>
      <c r="C186" s="50">
        <f t="shared" si="16"/>
        <v>0</v>
      </c>
      <c r="D186" s="50">
        <f t="shared" si="16"/>
        <v>0</v>
      </c>
      <c r="E186" s="50">
        <f t="shared" si="16"/>
        <v>0</v>
      </c>
      <c r="F186" s="50">
        <f t="shared" si="16"/>
        <v>0</v>
      </c>
      <c r="G186" s="50">
        <f t="shared" si="16"/>
        <v>0</v>
      </c>
      <c r="H186" s="50">
        <f t="shared" si="16"/>
        <v>600</v>
      </c>
      <c r="I186" s="50">
        <f t="shared" si="16"/>
        <v>460</v>
      </c>
      <c r="J186" s="50">
        <f t="shared" si="16"/>
        <v>19</v>
      </c>
      <c r="K186" s="52">
        <f t="shared" si="16"/>
        <v>0</v>
      </c>
    </row>
    <row r="187" spans="1:11" ht="23.4">
      <c r="A187" s="63" t="s">
        <v>56</v>
      </c>
      <c r="B187" s="50">
        <f t="shared" ref="B187:K187" si="17">+B111</f>
        <v>145</v>
      </c>
      <c r="C187" s="50">
        <f t="shared" si="17"/>
        <v>0</v>
      </c>
      <c r="D187" s="50">
        <f t="shared" si="17"/>
        <v>0</v>
      </c>
      <c r="E187" s="50">
        <f t="shared" si="17"/>
        <v>0</v>
      </c>
      <c r="F187" s="50">
        <f t="shared" si="17"/>
        <v>0</v>
      </c>
      <c r="G187" s="50">
        <f t="shared" si="17"/>
        <v>0</v>
      </c>
      <c r="H187" s="50">
        <f t="shared" si="17"/>
        <v>600</v>
      </c>
      <c r="I187" s="50">
        <f t="shared" si="17"/>
        <v>145</v>
      </c>
      <c r="J187" s="50">
        <f t="shared" si="17"/>
        <v>13</v>
      </c>
      <c r="K187" s="52">
        <f t="shared" si="17"/>
        <v>0</v>
      </c>
    </row>
    <row r="188" spans="1:11" ht="23.4">
      <c r="A188" s="63" t="s">
        <v>57</v>
      </c>
      <c r="B188" s="50">
        <f t="shared" ref="B188:K188" si="18">+B136</f>
        <v>400</v>
      </c>
      <c r="C188" s="50">
        <f t="shared" si="18"/>
        <v>45</v>
      </c>
      <c r="D188" s="50">
        <f t="shared" si="18"/>
        <v>0</v>
      </c>
      <c r="E188" s="50">
        <f t="shared" si="18"/>
        <v>0</v>
      </c>
      <c r="F188" s="50">
        <f t="shared" si="18"/>
        <v>0</v>
      </c>
      <c r="G188" s="50">
        <f t="shared" si="18"/>
        <v>0</v>
      </c>
      <c r="H188" s="50">
        <f t="shared" si="18"/>
        <v>600</v>
      </c>
      <c r="I188" s="50">
        <f t="shared" si="18"/>
        <v>445</v>
      </c>
      <c r="J188" s="50">
        <f t="shared" si="18"/>
        <v>52</v>
      </c>
      <c r="K188" s="52">
        <f t="shared" si="18"/>
        <v>0</v>
      </c>
    </row>
    <row r="189" spans="1:11" ht="27" thickBot="1">
      <c r="A189" s="53" t="s">
        <v>32</v>
      </c>
      <c r="B189" s="451">
        <f t="shared" ref="B189:K189" si="19">SUM(B183:B188)</f>
        <v>2583</v>
      </c>
      <c r="C189" s="451">
        <f t="shared" si="19"/>
        <v>315</v>
      </c>
      <c r="D189" s="451">
        <f t="shared" si="19"/>
        <v>0</v>
      </c>
      <c r="E189" s="451">
        <f t="shared" si="19"/>
        <v>0</v>
      </c>
      <c r="F189" s="451">
        <f t="shared" si="19"/>
        <v>0</v>
      </c>
      <c r="G189" s="451">
        <f t="shared" si="19"/>
        <v>0</v>
      </c>
      <c r="H189" s="452" t="e">
        <f>+K189/G189</f>
        <v>#DIV/0!</v>
      </c>
      <c r="I189" s="451">
        <f t="shared" si="19"/>
        <v>2898</v>
      </c>
      <c r="J189" s="451">
        <f t="shared" si="19"/>
        <v>323</v>
      </c>
      <c r="K189" s="451">
        <f t="shared" si="19"/>
        <v>0</v>
      </c>
    </row>
    <row r="199" spans="1:11" ht="23.4">
      <c r="A199" s="1415" t="s">
        <v>391</v>
      </c>
      <c r="B199" s="1415"/>
      <c r="C199" s="1415"/>
      <c r="D199" s="1415"/>
      <c r="E199" s="1415"/>
      <c r="F199" s="1415"/>
      <c r="G199" s="1415"/>
      <c r="H199" s="1415"/>
      <c r="I199" s="1415"/>
      <c r="J199" s="44"/>
      <c r="K199" s="44"/>
    </row>
    <row r="200" spans="1:11" ht="23.4">
      <c r="A200" s="1398" t="s">
        <v>261</v>
      </c>
      <c r="B200" s="1398"/>
      <c r="C200" s="1398"/>
      <c r="D200" s="1398"/>
      <c r="E200" s="1398"/>
      <c r="F200" s="1398"/>
      <c r="G200" s="1398"/>
      <c r="H200" s="1398"/>
      <c r="I200" s="1398"/>
      <c r="J200" s="44"/>
      <c r="K200" s="44"/>
    </row>
    <row r="201" spans="1:11" ht="23.4">
      <c r="A201" s="1398" t="s">
        <v>149</v>
      </c>
      <c r="B201" s="1398"/>
      <c r="C201" s="1398"/>
      <c r="D201" s="1398"/>
      <c r="E201" s="1398"/>
      <c r="F201" s="1398"/>
      <c r="G201" s="1398"/>
      <c r="H201" s="1398"/>
      <c r="I201" s="1398"/>
      <c r="J201" s="44"/>
      <c r="K201" s="44"/>
    </row>
    <row r="202" spans="1:11" ht="23.25" customHeight="1">
      <c r="A202" s="1412" t="s">
        <v>261</v>
      </c>
      <c r="B202" s="45"/>
      <c r="C202" s="1403" t="s">
        <v>50</v>
      </c>
      <c r="D202" s="1404"/>
      <c r="E202" s="1404"/>
      <c r="F202" s="1404"/>
      <c r="G202" s="1404"/>
      <c r="H202" s="1405"/>
      <c r="I202" s="45"/>
      <c r="J202" s="81" t="s">
        <v>202</v>
      </c>
      <c r="K202" s="80"/>
    </row>
    <row r="203" spans="1:11" ht="23.25" customHeight="1">
      <c r="A203" s="1413"/>
      <c r="B203" s="46" t="s">
        <v>2</v>
      </c>
      <c r="C203" s="47" t="s">
        <v>5</v>
      </c>
      <c r="D203" s="48" t="s">
        <v>6</v>
      </c>
      <c r="E203" s="48" t="s">
        <v>7</v>
      </c>
      <c r="F203" s="48" t="s">
        <v>8</v>
      </c>
      <c r="G203" s="48" t="s">
        <v>9</v>
      </c>
      <c r="H203" s="48" t="s">
        <v>10</v>
      </c>
      <c r="I203" s="49" t="s">
        <v>11</v>
      </c>
      <c r="J203" s="82" t="s">
        <v>203</v>
      </c>
      <c r="K203" s="82" t="s">
        <v>204</v>
      </c>
    </row>
    <row r="204" spans="1:11" ht="23.25" customHeight="1">
      <c r="A204" s="1413"/>
      <c r="B204" s="46" t="s">
        <v>4</v>
      </c>
      <c r="C204" s="46" t="s">
        <v>13</v>
      </c>
      <c r="D204" s="49" t="s">
        <v>51</v>
      </c>
      <c r="E204" s="49" t="s">
        <v>15</v>
      </c>
      <c r="F204" s="49" t="s">
        <v>16</v>
      </c>
      <c r="G204" s="49" t="s">
        <v>17</v>
      </c>
      <c r="H204" s="49" t="s">
        <v>18</v>
      </c>
      <c r="I204" s="49" t="s">
        <v>19</v>
      </c>
      <c r="J204" s="83"/>
      <c r="K204" s="83"/>
    </row>
    <row r="205" spans="1:11" ht="23.25" customHeight="1">
      <c r="A205" s="1414"/>
      <c r="B205" s="50" t="s">
        <v>12</v>
      </c>
      <c r="C205" s="50" t="s">
        <v>12</v>
      </c>
      <c r="D205" s="51" t="s">
        <v>12</v>
      </c>
      <c r="E205" s="51" t="s">
        <v>12</v>
      </c>
      <c r="F205" s="51" t="s">
        <v>12</v>
      </c>
      <c r="G205" s="51" t="s">
        <v>12</v>
      </c>
      <c r="H205" s="51" t="s">
        <v>20</v>
      </c>
      <c r="I205" s="51" t="s">
        <v>12</v>
      </c>
      <c r="J205" s="84"/>
      <c r="K205" s="83"/>
    </row>
    <row r="206" spans="1:11" ht="23.4">
      <c r="A206" s="63" t="s">
        <v>52</v>
      </c>
      <c r="B206" s="50"/>
      <c r="C206" s="50"/>
      <c r="D206" s="50"/>
      <c r="E206" s="50"/>
      <c r="F206" s="50"/>
      <c r="G206" s="50"/>
      <c r="H206" s="50"/>
      <c r="I206" s="50"/>
      <c r="J206" s="50"/>
      <c r="K206" s="52">
        <v>0</v>
      </c>
    </row>
    <row r="207" spans="1:11" ht="23.4">
      <c r="A207" s="63" t="s">
        <v>53</v>
      </c>
      <c r="B207" s="50"/>
      <c r="C207" s="50"/>
      <c r="D207" s="50"/>
      <c r="E207" s="50"/>
      <c r="F207" s="50"/>
      <c r="G207" s="50"/>
      <c r="H207" s="50"/>
      <c r="I207" s="50"/>
      <c r="J207" s="50"/>
      <c r="K207" s="52">
        <v>0</v>
      </c>
    </row>
    <row r="208" spans="1:11" ht="23.4">
      <c r="A208" s="63" t="s">
        <v>54</v>
      </c>
      <c r="B208" s="50"/>
      <c r="C208" s="50"/>
      <c r="D208" s="50"/>
      <c r="E208" s="50"/>
      <c r="F208" s="50"/>
      <c r="G208" s="50"/>
      <c r="H208" s="50"/>
      <c r="I208" s="50"/>
      <c r="J208" s="50"/>
      <c r="K208" s="52">
        <v>0</v>
      </c>
    </row>
    <row r="209" spans="1:11" ht="23.4">
      <c r="A209" s="63" t="s">
        <v>55</v>
      </c>
      <c r="B209" s="50"/>
      <c r="C209" s="50"/>
      <c r="D209" s="50"/>
      <c r="E209" s="50"/>
      <c r="F209" s="50"/>
      <c r="G209" s="50"/>
      <c r="H209" s="50"/>
      <c r="I209" s="50"/>
      <c r="J209" s="50"/>
      <c r="K209" s="51">
        <f>+K120</f>
        <v>0</v>
      </c>
    </row>
    <row r="210" spans="1:11" ht="23.4">
      <c r="A210" s="63" t="s">
        <v>56</v>
      </c>
      <c r="B210" s="50"/>
      <c r="C210" s="50"/>
      <c r="D210" s="50"/>
      <c r="E210" s="50"/>
      <c r="F210" s="50"/>
      <c r="G210" s="50"/>
      <c r="H210" s="50"/>
      <c r="I210" s="50"/>
      <c r="J210" s="50"/>
      <c r="K210" s="51">
        <v>0</v>
      </c>
    </row>
    <row r="211" spans="1:11" ht="23.4">
      <c r="A211" s="63" t="s">
        <v>57</v>
      </c>
      <c r="B211" s="50"/>
      <c r="C211" s="50"/>
      <c r="D211" s="50"/>
      <c r="E211" s="50"/>
      <c r="F211" s="50"/>
      <c r="G211" s="50"/>
      <c r="H211" s="50"/>
      <c r="I211" s="50"/>
      <c r="J211" s="50"/>
      <c r="K211" s="51">
        <v>0</v>
      </c>
    </row>
    <row r="212" spans="1:11" ht="27" thickBot="1">
      <c r="A212" s="53" t="s">
        <v>32</v>
      </c>
      <c r="B212" s="451">
        <f t="shared" ref="B212:K212" si="20">SUM(B206:B211)</f>
        <v>0</v>
      </c>
      <c r="C212" s="451">
        <f t="shared" si="20"/>
        <v>0</v>
      </c>
      <c r="D212" s="451">
        <f t="shared" si="20"/>
        <v>0</v>
      </c>
      <c r="E212" s="451">
        <f t="shared" si="20"/>
        <v>0</v>
      </c>
      <c r="F212" s="451">
        <f t="shared" si="20"/>
        <v>0</v>
      </c>
      <c r="G212" s="451">
        <f t="shared" si="20"/>
        <v>0</v>
      </c>
      <c r="H212" s="452" t="e">
        <f>+K212/G212</f>
        <v>#DIV/0!</v>
      </c>
      <c r="I212" s="451">
        <f t="shared" si="20"/>
        <v>0</v>
      </c>
      <c r="J212" s="451">
        <f t="shared" si="20"/>
        <v>0</v>
      </c>
      <c r="K212" s="451">
        <f t="shared" si="20"/>
        <v>0</v>
      </c>
    </row>
    <row r="220" spans="1:11" ht="23.4">
      <c r="A220" s="1415" t="s">
        <v>391</v>
      </c>
      <c r="B220" s="1415"/>
      <c r="C220" s="1415"/>
      <c r="D220" s="1415"/>
      <c r="E220" s="1415"/>
      <c r="F220" s="1415"/>
      <c r="G220" s="1415"/>
      <c r="H220" s="1415"/>
      <c r="I220" s="1415"/>
      <c r="J220" s="44"/>
      <c r="K220" s="44"/>
    </row>
    <row r="221" spans="1:11" ht="23.4">
      <c r="A221" s="1398" t="s">
        <v>243</v>
      </c>
      <c r="B221" s="1398"/>
      <c r="C221" s="1398"/>
      <c r="D221" s="1398"/>
      <c r="E221" s="1398"/>
      <c r="F221" s="1398"/>
      <c r="G221" s="1398"/>
      <c r="H221" s="1398"/>
      <c r="I221" s="1398"/>
      <c r="J221" s="44"/>
      <c r="K221" s="44"/>
    </row>
    <row r="222" spans="1:11" ht="23.4">
      <c r="A222" s="1398" t="s">
        <v>148</v>
      </c>
      <c r="B222" s="1398"/>
      <c r="C222" s="1398"/>
      <c r="D222" s="1398"/>
      <c r="E222" s="1398"/>
      <c r="F222" s="1398"/>
      <c r="G222" s="1398"/>
      <c r="H222" s="1398"/>
      <c r="I222" s="1398"/>
      <c r="J222" s="44"/>
      <c r="K222" s="44"/>
    </row>
    <row r="223" spans="1:11" ht="23.25" customHeight="1">
      <c r="A223" s="1406" t="s">
        <v>23</v>
      </c>
      <c r="B223" s="45"/>
      <c r="C223" s="1403" t="s">
        <v>50</v>
      </c>
      <c r="D223" s="1404"/>
      <c r="E223" s="1404"/>
      <c r="F223" s="1404"/>
      <c r="G223" s="1404"/>
      <c r="H223" s="1405"/>
      <c r="I223" s="45"/>
      <c r="J223" s="80"/>
      <c r="K223" s="80"/>
    </row>
    <row r="224" spans="1:11" ht="23.25" customHeight="1">
      <c r="A224" s="1407"/>
      <c r="B224" s="46" t="s">
        <v>2</v>
      </c>
      <c r="C224" s="47" t="s">
        <v>5</v>
      </c>
      <c r="D224" s="48" t="s">
        <v>6</v>
      </c>
      <c r="E224" s="48" t="s">
        <v>7</v>
      </c>
      <c r="F224" s="48" t="s">
        <v>8</v>
      </c>
      <c r="G224" s="48" t="s">
        <v>9</v>
      </c>
      <c r="H224" s="48" t="s">
        <v>10</v>
      </c>
      <c r="I224" s="49" t="s">
        <v>11</v>
      </c>
      <c r="J224" s="87" t="s">
        <v>202</v>
      </c>
      <c r="K224" s="82" t="s">
        <v>204</v>
      </c>
    </row>
    <row r="225" spans="1:11" ht="23.25" customHeight="1">
      <c r="A225" s="1407"/>
      <c r="B225" s="46" t="s">
        <v>4</v>
      </c>
      <c r="C225" s="46" t="s">
        <v>13</v>
      </c>
      <c r="D225" s="49" t="s">
        <v>51</v>
      </c>
      <c r="E225" s="49" t="s">
        <v>15</v>
      </c>
      <c r="F225" s="49" t="s">
        <v>16</v>
      </c>
      <c r="G225" s="49" t="s">
        <v>17</v>
      </c>
      <c r="H225" s="49" t="s">
        <v>18</v>
      </c>
      <c r="I225" s="49" t="s">
        <v>19</v>
      </c>
      <c r="J225" s="87" t="s">
        <v>203</v>
      </c>
      <c r="K225" s="83"/>
    </row>
    <row r="226" spans="1:11" ht="23.25" customHeight="1">
      <c r="A226" s="1408"/>
      <c r="B226" s="50" t="s">
        <v>12</v>
      </c>
      <c r="C226" s="50" t="s">
        <v>12</v>
      </c>
      <c r="D226" s="51" t="s">
        <v>12</v>
      </c>
      <c r="E226" s="51" t="s">
        <v>12</v>
      </c>
      <c r="F226" s="51" t="s">
        <v>12</v>
      </c>
      <c r="G226" s="51" t="s">
        <v>12</v>
      </c>
      <c r="H226" s="51" t="s">
        <v>20</v>
      </c>
      <c r="I226" s="51" t="s">
        <v>12</v>
      </c>
      <c r="J226" s="84"/>
      <c r="K226" s="84"/>
    </row>
    <row r="227" spans="1:11" ht="23.4">
      <c r="A227" s="63" t="s">
        <v>52</v>
      </c>
      <c r="B227" s="50">
        <f t="shared" ref="B227:I227" si="21">+B12</f>
        <v>0</v>
      </c>
      <c r="C227" s="50">
        <f t="shared" si="21"/>
        <v>0</v>
      </c>
      <c r="D227" s="50">
        <f t="shared" si="21"/>
        <v>0</v>
      </c>
      <c r="E227" s="50">
        <f t="shared" si="21"/>
        <v>0</v>
      </c>
      <c r="F227" s="50">
        <f t="shared" si="21"/>
        <v>0</v>
      </c>
      <c r="G227" s="50">
        <f t="shared" si="21"/>
        <v>0</v>
      </c>
      <c r="H227" s="50">
        <f t="shared" si="21"/>
        <v>687</v>
      </c>
      <c r="I227" s="50">
        <f t="shared" si="21"/>
        <v>0</v>
      </c>
      <c r="J227" s="50">
        <v>0</v>
      </c>
      <c r="K227" s="52">
        <f>+K12</f>
        <v>0</v>
      </c>
    </row>
    <row r="228" spans="1:11" ht="23.4">
      <c r="A228" s="63" t="s">
        <v>53</v>
      </c>
      <c r="B228" s="50">
        <f t="shared" ref="B228:K228" si="22">+B37</f>
        <v>0</v>
      </c>
      <c r="C228" s="50">
        <f t="shared" si="22"/>
        <v>0</v>
      </c>
      <c r="D228" s="50">
        <f t="shared" si="22"/>
        <v>0</v>
      </c>
      <c r="E228" s="50">
        <f t="shared" si="22"/>
        <v>0</v>
      </c>
      <c r="F228" s="50">
        <f t="shared" si="22"/>
        <v>0</v>
      </c>
      <c r="G228" s="50">
        <f t="shared" si="22"/>
        <v>0</v>
      </c>
      <c r="H228" s="50">
        <f t="shared" si="22"/>
        <v>687</v>
      </c>
      <c r="I228" s="50">
        <f t="shared" si="22"/>
        <v>0</v>
      </c>
      <c r="J228" s="50">
        <f t="shared" si="22"/>
        <v>0</v>
      </c>
      <c r="K228" s="51">
        <f t="shared" si="22"/>
        <v>0</v>
      </c>
    </row>
    <row r="229" spans="1:11" ht="23.4">
      <c r="A229" s="63" t="s">
        <v>54</v>
      </c>
      <c r="B229" s="50">
        <f t="shared" ref="B229:K229" si="23">+B63</f>
        <v>0</v>
      </c>
      <c r="C229" s="50">
        <f t="shared" si="23"/>
        <v>0</v>
      </c>
      <c r="D229" s="50">
        <f t="shared" si="23"/>
        <v>0</v>
      </c>
      <c r="E229" s="50">
        <f t="shared" si="23"/>
        <v>0</v>
      </c>
      <c r="F229" s="50">
        <f t="shared" si="23"/>
        <v>0</v>
      </c>
      <c r="G229" s="50">
        <f t="shared" si="23"/>
        <v>0</v>
      </c>
      <c r="H229" s="50">
        <f t="shared" si="23"/>
        <v>687</v>
      </c>
      <c r="I229" s="50">
        <f t="shared" si="23"/>
        <v>0</v>
      </c>
      <c r="J229" s="50">
        <f t="shared" si="23"/>
        <v>0</v>
      </c>
      <c r="K229" s="51">
        <f t="shared" si="23"/>
        <v>0</v>
      </c>
    </row>
    <row r="230" spans="1:11" ht="23.4">
      <c r="A230" s="63" t="s">
        <v>55</v>
      </c>
      <c r="B230" s="50">
        <f t="shared" ref="B230:K230" si="24">+B89</f>
        <v>0</v>
      </c>
      <c r="C230" s="50">
        <f t="shared" si="24"/>
        <v>0</v>
      </c>
      <c r="D230" s="50">
        <f t="shared" si="24"/>
        <v>0</v>
      </c>
      <c r="E230" s="50">
        <f t="shared" si="24"/>
        <v>0</v>
      </c>
      <c r="F230" s="50">
        <f t="shared" si="24"/>
        <v>0</v>
      </c>
      <c r="G230" s="50">
        <f t="shared" si="24"/>
        <v>0</v>
      </c>
      <c r="H230" s="50">
        <f t="shared" si="24"/>
        <v>687</v>
      </c>
      <c r="I230" s="50">
        <f t="shared" si="24"/>
        <v>0</v>
      </c>
      <c r="J230" s="50">
        <f t="shared" si="24"/>
        <v>0</v>
      </c>
      <c r="K230" s="51">
        <f t="shared" si="24"/>
        <v>0</v>
      </c>
    </row>
    <row r="231" spans="1:11" ht="23.4">
      <c r="A231" s="63" t="s">
        <v>56</v>
      </c>
      <c r="B231" s="50">
        <f t="shared" ref="B231:I231" si="25">+B113</f>
        <v>0</v>
      </c>
      <c r="C231" s="50">
        <f t="shared" si="25"/>
        <v>0</v>
      </c>
      <c r="D231" s="50">
        <f t="shared" si="25"/>
        <v>0</v>
      </c>
      <c r="E231" s="50">
        <f t="shared" si="25"/>
        <v>0</v>
      </c>
      <c r="F231" s="50">
        <f t="shared" si="25"/>
        <v>0</v>
      </c>
      <c r="G231" s="50">
        <f t="shared" si="25"/>
        <v>0</v>
      </c>
      <c r="H231" s="50">
        <f t="shared" si="25"/>
        <v>687</v>
      </c>
      <c r="I231" s="50">
        <f t="shared" si="25"/>
        <v>0</v>
      </c>
      <c r="J231" s="50">
        <v>0</v>
      </c>
      <c r="K231" s="51">
        <f>+K113</f>
        <v>0</v>
      </c>
    </row>
    <row r="232" spans="1:11" ht="23.4">
      <c r="A232" s="63" t="s">
        <v>57</v>
      </c>
      <c r="B232" s="50">
        <f t="shared" ref="B232:K232" si="26">+B138</f>
        <v>0</v>
      </c>
      <c r="C232" s="50">
        <f t="shared" si="26"/>
        <v>0</v>
      </c>
      <c r="D232" s="50">
        <f t="shared" si="26"/>
        <v>0</v>
      </c>
      <c r="E232" s="50">
        <f t="shared" si="26"/>
        <v>0</v>
      </c>
      <c r="F232" s="50">
        <f t="shared" si="26"/>
        <v>0</v>
      </c>
      <c r="G232" s="50">
        <f t="shared" si="26"/>
        <v>0</v>
      </c>
      <c r="H232" s="50">
        <f t="shared" si="26"/>
        <v>687</v>
      </c>
      <c r="I232" s="50">
        <f t="shared" si="26"/>
        <v>0</v>
      </c>
      <c r="J232" s="50">
        <f t="shared" si="26"/>
        <v>0</v>
      </c>
      <c r="K232" s="52">
        <f t="shared" si="26"/>
        <v>0</v>
      </c>
    </row>
    <row r="233" spans="1:11" ht="27" thickBot="1">
      <c r="A233" s="53" t="s">
        <v>32</v>
      </c>
      <c r="B233" s="451">
        <f t="shared" ref="B233:K233" si="27">SUM(B227:B232)</f>
        <v>0</v>
      </c>
      <c r="C233" s="451">
        <f t="shared" si="27"/>
        <v>0</v>
      </c>
      <c r="D233" s="451">
        <f t="shared" si="27"/>
        <v>0</v>
      </c>
      <c r="E233" s="451">
        <f t="shared" si="27"/>
        <v>0</v>
      </c>
      <c r="F233" s="451">
        <f t="shared" si="27"/>
        <v>0</v>
      </c>
      <c r="G233" s="451">
        <f t="shared" si="27"/>
        <v>0</v>
      </c>
      <c r="H233" s="452" t="e">
        <f>+K233/G233</f>
        <v>#DIV/0!</v>
      </c>
      <c r="I233" s="451">
        <f t="shared" si="27"/>
        <v>0</v>
      </c>
      <c r="J233" s="451">
        <f t="shared" si="27"/>
        <v>0</v>
      </c>
      <c r="K233" s="451">
        <f t="shared" si="27"/>
        <v>0</v>
      </c>
    </row>
    <row r="238" spans="1:11" ht="23.4">
      <c r="J238" s="75"/>
    </row>
    <row r="242" spans="1:11" ht="23.4">
      <c r="A242" s="1415" t="s">
        <v>391</v>
      </c>
      <c r="B242" s="1415"/>
      <c r="C242" s="1415"/>
      <c r="D242" s="1415"/>
      <c r="E242" s="1415"/>
      <c r="F242" s="1415"/>
      <c r="G242" s="1415"/>
      <c r="H242" s="1415"/>
      <c r="I242" s="1415"/>
      <c r="J242" s="44"/>
      <c r="K242" s="44"/>
    </row>
    <row r="243" spans="1:11" ht="23.4">
      <c r="A243" s="1398" t="s">
        <v>238</v>
      </c>
      <c r="B243" s="1398"/>
      <c r="C243" s="1398"/>
      <c r="D243" s="1398"/>
      <c r="E243" s="1398"/>
      <c r="F243" s="1398"/>
      <c r="G243" s="1398"/>
      <c r="H243" s="1398"/>
      <c r="I243" s="1398"/>
      <c r="J243" s="44"/>
      <c r="K243" s="44"/>
    </row>
    <row r="244" spans="1:11" ht="23.4">
      <c r="A244" s="1398" t="s">
        <v>148</v>
      </c>
      <c r="B244" s="1398"/>
      <c r="C244" s="1398"/>
      <c r="D244" s="1398"/>
      <c r="E244" s="1398"/>
      <c r="F244" s="1398"/>
      <c r="G244" s="1398"/>
      <c r="H244" s="1398"/>
      <c r="I244" s="1398"/>
      <c r="J244" s="44"/>
      <c r="K244" s="44"/>
    </row>
    <row r="245" spans="1:11" ht="23.4">
      <c r="A245" s="1406" t="s">
        <v>23</v>
      </c>
      <c r="B245" s="45"/>
      <c r="C245" s="1403" t="s">
        <v>50</v>
      </c>
      <c r="D245" s="1404"/>
      <c r="E245" s="1404"/>
      <c r="F245" s="1404"/>
      <c r="G245" s="1404"/>
      <c r="H245" s="1405"/>
      <c r="I245" s="45"/>
      <c r="J245" s="80"/>
      <c r="K245" s="80"/>
    </row>
    <row r="246" spans="1:11" ht="23.4">
      <c r="A246" s="1407"/>
      <c r="B246" s="46" t="s">
        <v>2</v>
      </c>
      <c r="C246" s="47" t="s">
        <v>5</v>
      </c>
      <c r="D246" s="48" t="s">
        <v>6</v>
      </c>
      <c r="E246" s="48" t="s">
        <v>7</v>
      </c>
      <c r="F246" s="48" t="s">
        <v>8</v>
      </c>
      <c r="G246" s="48" t="s">
        <v>9</v>
      </c>
      <c r="H246" s="48" t="s">
        <v>10</v>
      </c>
      <c r="I246" s="49" t="s">
        <v>11</v>
      </c>
      <c r="J246" s="87" t="s">
        <v>202</v>
      </c>
      <c r="K246" s="82" t="s">
        <v>204</v>
      </c>
    </row>
    <row r="247" spans="1:11" ht="23.4">
      <c r="A247" s="1407"/>
      <c r="B247" s="46" t="s">
        <v>4</v>
      </c>
      <c r="C247" s="46" t="s">
        <v>13</v>
      </c>
      <c r="D247" s="49" t="s">
        <v>51</v>
      </c>
      <c r="E247" s="49" t="s">
        <v>15</v>
      </c>
      <c r="F247" s="49" t="s">
        <v>16</v>
      </c>
      <c r="G247" s="49" t="s">
        <v>17</v>
      </c>
      <c r="H247" s="49" t="s">
        <v>18</v>
      </c>
      <c r="I247" s="49" t="s">
        <v>19</v>
      </c>
      <c r="J247" s="87" t="s">
        <v>203</v>
      </c>
      <c r="K247" s="83"/>
    </row>
    <row r="248" spans="1:11" ht="23.4">
      <c r="A248" s="1408"/>
      <c r="B248" s="50" t="s">
        <v>12</v>
      </c>
      <c r="C248" s="50" t="s">
        <v>12</v>
      </c>
      <c r="D248" s="51" t="s">
        <v>12</v>
      </c>
      <c r="E248" s="51" t="s">
        <v>12</v>
      </c>
      <c r="F248" s="51" t="s">
        <v>12</v>
      </c>
      <c r="G248" s="51" t="s">
        <v>12</v>
      </c>
      <c r="H248" s="51" t="s">
        <v>20</v>
      </c>
      <c r="I248" s="51" t="s">
        <v>12</v>
      </c>
      <c r="J248" s="84"/>
      <c r="K248" s="84"/>
    </row>
    <row r="249" spans="1:11" ht="23.4">
      <c r="A249" s="63" t="s">
        <v>52</v>
      </c>
      <c r="B249" s="50">
        <f t="shared" ref="B249:J249" si="28">+B13</f>
        <v>0</v>
      </c>
      <c r="C249" s="50">
        <f t="shared" si="28"/>
        <v>0</v>
      </c>
      <c r="D249" s="50">
        <f t="shared" si="28"/>
        <v>0</v>
      </c>
      <c r="E249" s="50">
        <f t="shared" si="28"/>
        <v>0</v>
      </c>
      <c r="F249" s="50">
        <f t="shared" si="28"/>
        <v>0</v>
      </c>
      <c r="G249" s="50">
        <f t="shared" si="28"/>
        <v>0</v>
      </c>
      <c r="H249" s="50">
        <f t="shared" si="28"/>
        <v>0</v>
      </c>
      <c r="I249" s="50">
        <f t="shared" si="28"/>
        <v>0</v>
      </c>
      <c r="J249" s="50">
        <f t="shared" si="28"/>
        <v>0</v>
      </c>
      <c r="K249" s="52">
        <f>+H249*G249</f>
        <v>0</v>
      </c>
    </row>
    <row r="250" spans="1:11" ht="23.4">
      <c r="A250" s="63" t="s">
        <v>53</v>
      </c>
      <c r="B250" s="50">
        <f t="shared" ref="B250:J250" si="29">+B38</f>
        <v>360</v>
      </c>
      <c r="C250" s="50">
        <f t="shared" si="29"/>
        <v>0</v>
      </c>
      <c r="D250" s="50">
        <f t="shared" si="29"/>
        <v>0</v>
      </c>
      <c r="E250" s="50">
        <f t="shared" si="29"/>
        <v>0</v>
      </c>
      <c r="F250" s="50">
        <f t="shared" si="29"/>
        <v>0</v>
      </c>
      <c r="G250" s="50">
        <f t="shared" si="29"/>
        <v>0</v>
      </c>
      <c r="H250" s="50">
        <f t="shared" si="29"/>
        <v>700</v>
      </c>
      <c r="I250" s="50">
        <f t="shared" si="29"/>
        <v>360</v>
      </c>
      <c r="J250" s="50">
        <f t="shared" si="29"/>
        <v>14</v>
      </c>
      <c r="K250" s="52">
        <f>+H250*G250</f>
        <v>0</v>
      </c>
    </row>
    <row r="251" spans="1:11" ht="23.4">
      <c r="A251" s="63" t="s">
        <v>54</v>
      </c>
      <c r="B251" s="50">
        <f t="shared" ref="B251:J251" si="30">+B64</f>
        <v>115</v>
      </c>
      <c r="C251" s="50">
        <f t="shared" si="30"/>
        <v>0</v>
      </c>
      <c r="D251" s="50">
        <f t="shared" si="30"/>
        <v>0</v>
      </c>
      <c r="E251" s="50">
        <f t="shared" si="30"/>
        <v>0</v>
      </c>
      <c r="F251" s="50">
        <f t="shared" si="30"/>
        <v>0</v>
      </c>
      <c r="G251" s="50">
        <f t="shared" si="30"/>
        <v>0</v>
      </c>
      <c r="H251" s="50">
        <f t="shared" si="30"/>
        <v>700</v>
      </c>
      <c r="I251" s="50">
        <f t="shared" si="30"/>
        <v>115</v>
      </c>
      <c r="J251" s="50">
        <f t="shared" si="30"/>
        <v>10</v>
      </c>
      <c r="K251" s="52">
        <f>+H251*G251</f>
        <v>0</v>
      </c>
    </row>
    <row r="252" spans="1:11" ht="23.4">
      <c r="A252" s="63" t="s">
        <v>55</v>
      </c>
      <c r="B252" s="50">
        <f t="shared" ref="B252:J252" si="31">+B90</f>
        <v>122</v>
      </c>
      <c r="C252" s="50">
        <f t="shared" si="31"/>
        <v>0</v>
      </c>
      <c r="D252" s="50">
        <f t="shared" si="31"/>
        <v>0</v>
      </c>
      <c r="E252" s="50">
        <f t="shared" si="31"/>
        <v>0</v>
      </c>
      <c r="F252" s="50">
        <f t="shared" si="31"/>
        <v>0</v>
      </c>
      <c r="G252" s="50">
        <f t="shared" si="31"/>
        <v>0</v>
      </c>
      <c r="H252" s="50">
        <f t="shared" si="31"/>
        <v>0</v>
      </c>
      <c r="I252" s="50">
        <f t="shared" si="31"/>
        <v>122</v>
      </c>
      <c r="J252" s="50">
        <f t="shared" si="31"/>
        <v>11</v>
      </c>
      <c r="K252" s="52">
        <f>+H252*G252</f>
        <v>0</v>
      </c>
    </row>
    <row r="253" spans="1:11" ht="23.4">
      <c r="A253" s="63" t="s">
        <v>56</v>
      </c>
      <c r="B253" s="50">
        <f t="shared" ref="B253:K253" si="32">+B114</f>
        <v>0</v>
      </c>
      <c r="C253" s="50">
        <f t="shared" si="32"/>
        <v>0</v>
      </c>
      <c r="D253" s="50">
        <f t="shared" si="32"/>
        <v>0</v>
      </c>
      <c r="E253" s="50">
        <f t="shared" si="32"/>
        <v>0</v>
      </c>
      <c r="F253" s="50">
        <f t="shared" si="32"/>
        <v>0</v>
      </c>
      <c r="G253" s="50">
        <f t="shared" si="32"/>
        <v>0</v>
      </c>
      <c r="H253" s="50">
        <f t="shared" si="32"/>
        <v>0</v>
      </c>
      <c r="I253" s="50">
        <f t="shared" si="32"/>
        <v>0</v>
      </c>
      <c r="J253" s="50">
        <f t="shared" si="32"/>
        <v>0</v>
      </c>
      <c r="K253" s="52">
        <f t="shared" si="32"/>
        <v>0</v>
      </c>
    </row>
    <row r="254" spans="1:11" ht="23.4">
      <c r="A254" s="63" t="s">
        <v>57</v>
      </c>
      <c r="B254" s="50">
        <f t="shared" ref="B254:K254" si="33">+B139</f>
        <v>115</v>
      </c>
      <c r="C254" s="50">
        <f t="shared" si="33"/>
        <v>0</v>
      </c>
      <c r="D254" s="50">
        <f t="shared" si="33"/>
        <v>0</v>
      </c>
      <c r="E254" s="50">
        <f t="shared" si="33"/>
        <v>0</v>
      </c>
      <c r="F254" s="50">
        <f t="shared" si="33"/>
        <v>0</v>
      </c>
      <c r="G254" s="50">
        <f t="shared" si="33"/>
        <v>0</v>
      </c>
      <c r="H254" s="50">
        <f t="shared" si="33"/>
        <v>0</v>
      </c>
      <c r="I254" s="50">
        <f t="shared" si="33"/>
        <v>115</v>
      </c>
      <c r="J254" s="50">
        <f t="shared" si="33"/>
        <v>9</v>
      </c>
      <c r="K254" s="50">
        <f t="shared" si="33"/>
        <v>0</v>
      </c>
    </row>
    <row r="255" spans="1:11" ht="27" thickBot="1">
      <c r="A255" s="53" t="s">
        <v>32</v>
      </c>
      <c r="B255" s="451">
        <f t="shared" ref="B255:K255" si="34">SUM(B249:B254)</f>
        <v>712</v>
      </c>
      <c r="C255" s="451">
        <f t="shared" si="34"/>
        <v>0</v>
      </c>
      <c r="D255" s="451">
        <f t="shared" si="34"/>
        <v>0</v>
      </c>
      <c r="E255" s="451">
        <f t="shared" si="34"/>
        <v>0</v>
      </c>
      <c r="F255" s="451">
        <f t="shared" si="34"/>
        <v>0</v>
      </c>
      <c r="G255" s="451">
        <f t="shared" si="34"/>
        <v>0</v>
      </c>
      <c r="H255" s="452" t="e">
        <f>+K255/G255</f>
        <v>#DIV/0!</v>
      </c>
      <c r="I255" s="451">
        <f t="shared" si="34"/>
        <v>712</v>
      </c>
      <c r="J255" s="451">
        <f t="shared" si="34"/>
        <v>44</v>
      </c>
      <c r="K255" s="451">
        <f t="shared" si="34"/>
        <v>0</v>
      </c>
    </row>
    <row r="265" spans="1:11" ht="23.4">
      <c r="A265" s="1415" t="s">
        <v>391</v>
      </c>
      <c r="B265" s="1415"/>
      <c r="C265" s="1415"/>
      <c r="D265" s="1415"/>
      <c r="E265" s="1415"/>
      <c r="F265" s="1415"/>
      <c r="G265" s="1415"/>
      <c r="H265" s="1415"/>
      <c r="I265" s="1415"/>
      <c r="J265" s="44"/>
      <c r="K265" s="44"/>
    </row>
    <row r="266" spans="1:11" ht="23.4">
      <c r="A266" s="1398" t="s">
        <v>271</v>
      </c>
      <c r="B266" s="1398"/>
      <c r="C266" s="1398"/>
      <c r="D266" s="1398"/>
      <c r="E266" s="1398"/>
      <c r="F266" s="1398"/>
      <c r="G266" s="1398"/>
      <c r="H266" s="1398"/>
      <c r="I266" s="1398"/>
      <c r="J266" s="44"/>
      <c r="K266" s="44"/>
    </row>
    <row r="267" spans="1:11" ht="23.4">
      <c r="A267" s="1398" t="s">
        <v>148</v>
      </c>
      <c r="B267" s="1398"/>
      <c r="C267" s="1398"/>
      <c r="D267" s="1398"/>
      <c r="E267" s="1398"/>
      <c r="F267" s="1398"/>
      <c r="G267" s="1398"/>
      <c r="H267" s="1398"/>
      <c r="I267" s="1398"/>
      <c r="J267" s="44"/>
      <c r="K267" s="44"/>
    </row>
    <row r="268" spans="1:11" ht="23.4">
      <c r="A268" s="1400" t="s">
        <v>255</v>
      </c>
      <c r="B268" s="45"/>
      <c r="C268" s="1403" t="s">
        <v>50</v>
      </c>
      <c r="D268" s="1404"/>
      <c r="E268" s="1404"/>
      <c r="F268" s="1404"/>
      <c r="G268" s="1404"/>
      <c r="H268" s="1405"/>
      <c r="I268" s="45"/>
      <c r="J268" s="80"/>
      <c r="K268" s="80"/>
    </row>
    <row r="269" spans="1:11" ht="23.4">
      <c r="A269" s="1401"/>
      <c r="B269" s="46" t="s">
        <v>2</v>
      </c>
      <c r="C269" s="47" t="s">
        <v>5</v>
      </c>
      <c r="D269" s="48" t="s">
        <v>6</v>
      </c>
      <c r="E269" s="48" t="s">
        <v>7</v>
      </c>
      <c r="F269" s="48" t="s">
        <v>8</v>
      </c>
      <c r="G269" s="48" t="s">
        <v>9</v>
      </c>
      <c r="H269" s="48" t="s">
        <v>10</v>
      </c>
      <c r="I269" s="49" t="s">
        <v>11</v>
      </c>
      <c r="J269" s="87" t="s">
        <v>202</v>
      </c>
      <c r="K269" s="82" t="s">
        <v>204</v>
      </c>
    </row>
    <row r="270" spans="1:11" ht="23.4">
      <c r="A270" s="1401"/>
      <c r="B270" s="46" t="s">
        <v>4</v>
      </c>
      <c r="C270" s="46" t="s">
        <v>13</v>
      </c>
      <c r="D270" s="49" t="s">
        <v>51</v>
      </c>
      <c r="E270" s="49" t="s">
        <v>15</v>
      </c>
      <c r="F270" s="49" t="s">
        <v>16</v>
      </c>
      <c r="G270" s="49" t="s">
        <v>17</v>
      </c>
      <c r="H270" s="49" t="s">
        <v>18</v>
      </c>
      <c r="I270" s="49" t="s">
        <v>19</v>
      </c>
      <c r="J270" s="87" t="s">
        <v>203</v>
      </c>
      <c r="K270" s="83"/>
    </row>
    <row r="271" spans="1:11" ht="23.4">
      <c r="A271" s="1402"/>
      <c r="B271" s="50" t="s">
        <v>12</v>
      </c>
      <c r="C271" s="50" t="s">
        <v>12</v>
      </c>
      <c r="D271" s="51" t="s">
        <v>12</v>
      </c>
      <c r="E271" s="51" t="s">
        <v>12</v>
      </c>
      <c r="F271" s="51" t="s">
        <v>12</v>
      </c>
      <c r="G271" s="51" t="s">
        <v>12</v>
      </c>
      <c r="H271" s="51" t="s">
        <v>20</v>
      </c>
      <c r="I271" s="51" t="s">
        <v>12</v>
      </c>
      <c r="J271" s="84"/>
      <c r="K271" s="84"/>
    </row>
    <row r="272" spans="1:11" ht="23.4">
      <c r="A272" s="63" t="s">
        <v>52</v>
      </c>
      <c r="B272" s="50">
        <v>0</v>
      </c>
      <c r="C272" s="50">
        <f t="shared" ref="C272:K272" si="35">+C15</f>
        <v>0</v>
      </c>
      <c r="D272" s="50">
        <f t="shared" si="35"/>
        <v>0</v>
      </c>
      <c r="E272" s="50">
        <f t="shared" si="35"/>
        <v>0</v>
      </c>
      <c r="F272" s="50">
        <f t="shared" si="35"/>
        <v>0</v>
      </c>
      <c r="G272" s="50">
        <f t="shared" si="35"/>
        <v>0</v>
      </c>
      <c r="H272" s="50">
        <f t="shared" si="35"/>
        <v>0</v>
      </c>
      <c r="I272" s="50">
        <f t="shared" si="35"/>
        <v>0</v>
      </c>
      <c r="J272" s="50">
        <f t="shared" si="35"/>
        <v>0</v>
      </c>
      <c r="K272" s="52">
        <f t="shared" si="35"/>
        <v>0</v>
      </c>
    </row>
    <row r="273" spans="1:11" ht="23.4">
      <c r="A273" s="63" t="s">
        <v>53</v>
      </c>
      <c r="B273" s="50">
        <f t="shared" ref="B273:K273" si="36">+B40</f>
        <v>38</v>
      </c>
      <c r="C273" s="50">
        <f t="shared" si="36"/>
        <v>0</v>
      </c>
      <c r="D273" s="50">
        <f t="shared" si="36"/>
        <v>0</v>
      </c>
      <c r="E273" s="50">
        <f t="shared" si="36"/>
        <v>0</v>
      </c>
      <c r="F273" s="50">
        <f t="shared" si="36"/>
        <v>0</v>
      </c>
      <c r="G273" s="50">
        <f t="shared" si="36"/>
        <v>0</v>
      </c>
      <c r="H273" s="50">
        <f t="shared" si="36"/>
        <v>0</v>
      </c>
      <c r="I273" s="50">
        <f t="shared" si="36"/>
        <v>38</v>
      </c>
      <c r="J273" s="50">
        <f t="shared" si="36"/>
        <v>4</v>
      </c>
      <c r="K273" s="51">
        <f t="shared" si="36"/>
        <v>0</v>
      </c>
    </row>
    <row r="274" spans="1:11" ht="23.4">
      <c r="A274" s="63" t="s">
        <v>54</v>
      </c>
      <c r="B274" s="50">
        <f t="shared" ref="B274:K274" si="37">+B66</f>
        <v>30</v>
      </c>
      <c r="C274" s="50">
        <f t="shared" si="37"/>
        <v>0</v>
      </c>
      <c r="D274" s="50">
        <f t="shared" si="37"/>
        <v>0</v>
      </c>
      <c r="E274" s="50">
        <f t="shared" si="37"/>
        <v>0</v>
      </c>
      <c r="F274" s="50">
        <f t="shared" si="37"/>
        <v>0</v>
      </c>
      <c r="G274" s="50">
        <f t="shared" si="37"/>
        <v>0</v>
      </c>
      <c r="H274" s="50">
        <f t="shared" si="37"/>
        <v>0</v>
      </c>
      <c r="I274" s="50">
        <f t="shared" si="37"/>
        <v>30</v>
      </c>
      <c r="J274" s="50">
        <f t="shared" si="37"/>
        <v>2</v>
      </c>
      <c r="K274" s="51">
        <f t="shared" si="37"/>
        <v>0</v>
      </c>
    </row>
    <row r="275" spans="1:11" ht="23.4">
      <c r="A275" s="63" t="s">
        <v>55</v>
      </c>
      <c r="B275" s="50">
        <f t="shared" ref="B275:K275" si="38">+B92</f>
        <v>40</v>
      </c>
      <c r="C275" s="50">
        <f t="shared" si="38"/>
        <v>0</v>
      </c>
      <c r="D275" s="50">
        <f t="shared" si="38"/>
        <v>0</v>
      </c>
      <c r="E275" s="50">
        <f t="shared" si="38"/>
        <v>0</v>
      </c>
      <c r="F275" s="50">
        <f t="shared" si="38"/>
        <v>0</v>
      </c>
      <c r="G275" s="50">
        <f t="shared" si="38"/>
        <v>0</v>
      </c>
      <c r="H275" s="50">
        <f t="shared" si="38"/>
        <v>0</v>
      </c>
      <c r="I275" s="50">
        <f t="shared" si="38"/>
        <v>40</v>
      </c>
      <c r="J275" s="50">
        <f t="shared" si="38"/>
        <v>0</v>
      </c>
      <c r="K275" s="51">
        <f t="shared" si="38"/>
        <v>0</v>
      </c>
    </row>
    <row r="276" spans="1:11" ht="23.4">
      <c r="A276" s="63" t="s">
        <v>56</v>
      </c>
      <c r="B276" s="50">
        <f t="shared" ref="B276:K276" si="39">+B116</f>
        <v>0</v>
      </c>
      <c r="C276" s="50">
        <f t="shared" si="39"/>
        <v>0</v>
      </c>
      <c r="D276" s="50">
        <f t="shared" si="39"/>
        <v>0</v>
      </c>
      <c r="E276" s="50">
        <f t="shared" si="39"/>
        <v>0</v>
      </c>
      <c r="F276" s="50">
        <f t="shared" si="39"/>
        <v>0</v>
      </c>
      <c r="G276" s="50">
        <f t="shared" si="39"/>
        <v>0</v>
      </c>
      <c r="H276" s="50">
        <f t="shared" si="39"/>
        <v>0</v>
      </c>
      <c r="I276" s="50">
        <f t="shared" si="39"/>
        <v>0</v>
      </c>
      <c r="J276" s="50">
        <f t="shared" si="39"/>
        <v>0</v>
      </c>
      <c r="K276" s="51">
        <f t="shared" si="39"/>
        <v>0</v>
      </c>
    </row>
    <row r="277" spans="1:11" ht="23.4">
      <c r="A277" s="63" t="s">
        <v>57</v>
      </c>
      <c r="B277" s="50">
        <f t="shared" ref="B277:K277" si="40">+B141</f>
        <v>25</v>
      </c>
      <c r="C277" s="50">
        <f t="shared" si="40"/>
        <v>0</v>
      </c>
      <c r="D277" s="50">
        <f t="shared" si="40"/>
        <v>0</v>
      </c>
      <c r="E277" s="50">
        <f t="shared" si="40"/>
        <v>0</v>
      </c>
      <c r="F277" s="50">
        <f t="shared" si="40"/>
        <v>0</v>
      </c>
      <c r="G277" s="50">
        <f t="shared" si="40"/>
        <v>0</v>
      </c>
      <c r="H277" s="50">
        <f t="shared" si="40"/>
        <v>0</v>
      </c>
      <c r="I277" s="50">
        <f t="shared" si="40"/>
        <v>25</v>
      </c>
      <c r="J277" s="50">
        <f t="shared" si="40"/>
        <v>3</v>
      </c>
      <c r="K277" s="51">
        <f t="shared" si="40"/>
        <v>0</v>
      </c>
    </row>
    <row r="278" spans="1:11" ht="27" thickBot="1">
      <c r="A278" s="53" t="s">
        <v>32</v>
      </c>
      <c r="B278" s="451">
        <f t="shared" ref="B278:K278" si="41">SUM(B272:B277)</f>
        <v>133</v>
      </c>
      <c r="C278" s="451">
        <f t="shared" si="41"/>
        <v>0</v>
      </c>
      <c r="D278" s="451">
        <f t="shared" si="41"/>
        <v>0</v>
      </c>
      <c r="E278" s="451">
        <f t="shared" si="41"/>
        <v>0</v>
      </c>
      <c r="F278" s="451">
        <f t="shared" si="41"/>
        <v>0</v>
      </c>
      <c r="G278" s="451">
        <f t="shared" si="41"/>
        <v>0</v>
      </c>
      <c r="H278" s="452" t="e">
        <f>+K278/G278</f>
        <v>#DIV/0!</v>
      </c>
      <c r="I278" s="451">
        <f t="shared" si="41"/>
        <v>133</v>
      </c>
      <c r="J278" s="451">
        <f t="shared" si="41"/>
        <v>9</v>
      </c>
      <c r="K278" s="451">
        <f t="shared" si="41"/>
        <v>0</v>
      </c>
    </row>
    <row r="288" spans="1:11" ht="23.4">
      <c r="A288" s="1415" t="s">
        <v>391</v>
      </c>
      <c r="B288" s="1415"/>
      <c r="C288" s="1415"/>
      <c r="D288" s="1415"/>
      <c r="E288" s="1415"/>
      <c r="F288" s="1415"/>
      <c r="G288" s="1415"/>
      <c r="H288" s="1415"/>
      <c r="I288" s="1415"/>
      <c r="J288" s="44"/>
      <c r="K288" s="44"/>
    </row>
    <row r="289" spans="1:11" ht="23.4">
      <c r="A289" s="1398" t="s">
        <v>272</v>
      </c>
      <c r="B289" s="1398"/>
      <c r="C289" s="1398"/>
      <c r="D289" s="1398"/>
      <c r="E289" s="1398"/>
      <c r="F289" s="1398"/>
      <c r="G289" s="1398"/>
      <c r="H289" s="1398"/>
      <c r="I289" s="1398"/>
      <c r="J289" s="44"/>
      <c r="K289" s="44"/>
    </row>
    <row r="290" spans="1:11" ht="23.4">
      <c r="A290" s="1398" t="s">
        <v>148</v>
      </c>
      <c r="B290" s="1398"/>
      <c r="C290" s="1398"/>
      <c r="D290" s="1398"/>
      <c r="E290" s="1398"/>
      <c r="F290" s="1398"/>
      <c r="G290" s="1398"/>
      <c r="H290" s="1398"/>
      <c r="I290" s="1398"/>
      <c r="J290" s="44"/>
      <c r="K290" s="44"/>
    </row>
    <row r="291" spans="1:11" ht="23.25" customHeight="1">
      <c r="A291" s="1400" t="s">
        <v>256</v>
      </c>
      <c r="B291" s="45"/>
      <c r="C291" s="1403" t="s">
        <v>50</v>
      </c>
      <c r="D291" s="1404"/>
      <c r="E291" s="1404"/>
      <c r="F291" s="1404"/>
      <c r="G291" s="1404"/>
      <c r="H291" s="1405"/>
      <c r="I291" s="45"/>
      <c r="J291" s="80"/>
      <c r="K291" s="80"/>
    </row>
    <row r="292" spans="1:11" ht="23.25" customHeight="1">
      <c r="A292" s="1401"/>
      <c r="B292" s="46" t="s">
        <v>2</v>
      </c>
      <c r="C292" s="47" t="s">
        <v>5</v>
      </c>
      <c r="D292" s="48" t="s">
        <v>6</v>
      </c>
      <c r="E292" s="48" t="s">
        <v>7</v>
      </c>
      <c r="F292" s="48" t="s">
        <v>8</v>
      </c>
      <c r="G292" s="48" t="s">
        <v>9</v>
      </c>
      <c r="H292" s="48" t="s">
        <v>10</v>
      </c>
      <c r="I292" s="49" t="s">
        <v>11</v>
      </c>
      <c r="J292" s="87" t="s">
        <v>202</v>
      </c>
      <c r="K292" s="82" t="s">
        <v>204</v>
      </c>
    </row>
    <row r="293" spans="1:11" ht="23.25" customHeight="1">
      <c r="A293" s="1401"/>
      <c r="B293" s="46" t="s">
        <v>4</v>
      </c>
      <c r="C293" s="46" t="s">
        <v>13</v>
      </c>
      <c r="D293" s="49" t="s">
        <v>51</v>
      </c>
      <c r="E293" s="49" t="s">
        <v>15</v>
      </c>
      <c r="F293" s="49" t="s">
        <v>16</v>
      </c>
      <c r="G293" s="49" t="s">
        <v>17</v>
      </c>
      <c r="H293" s="49" t="s">
        <v>18</v>
      </c>
      <c r="I293" s="49" t="s">
        <v>19</v>
      </c>
      <c r="J293" s="87" t="s">
        <v>203</v>
      </c>
      <c r="K293" s="83"/>
    </row>
    <row r="294" spans="1:11" ht="23.25" customHeight="1">
      <c r="A294" s="1402"/>
      <c r="B294" s="50" t="s">
        <v>12</v>
      </c>
      <c r="C294" s="50" t="s">
        <v>12</v>
      </c>
      <c r="D294" s="51" t="s">
        <v>12</v>
      </c>
      <c r="E294" s="51" t="s">
        <v>12</v>
      </c>
      <c r="F294" s="51" t="s">
        <v>12</v>
      </c>
      <c r="G294" s="51" t="s">
        <v>12</v>
      </c>
      <c r="H294" s="51" t="s">
        <v>20</v>
      </c>
      <c r="I294" s="51" t="s">
        <v>12</v>
      </c>
      <c r="J294" s="84"/>
      <c r="K294" s="84"/>
    </row>
    <row r="295" spans="1:11" ht="23.4">
      <c r="A295" s="63" t="s">
        <v>52</v>
      </c>
      <c r="B295" s="50">
        <f t="shared" ref="B295:K295" si="42">+B16</f>
        <v>0</v>
      </c>
      <c r="C295" s="50">
        <f t="shared" si="42"/>
        <v>0</v>
      </c>
      <c r="D295" s="50">
        <f t="shared" si="42"/>
        <v>0</v>
      </c>
      <c r="E295" s="50">
        <f t="shared" si="42"/>
        <v>0</v>
      </c>
      <c r="F295" s="50">
        <f t="shared" si="42"/>
        <v>0</v>
      </c>
      <c r="G295" s="50">
        <f t="shared" si="42"/>
        <v>0</v>
      </c>
      <c r="H295" s="50">
        <f t="shared" si="42"/>
        <v>0</v>
      </c>
      <c r="I295" s="50">
        <f t="shared" si="42"/>
        <v>0</v>
      </c>
      <c r="J295" s="50">
        <f t="shared" si="42"/>
        <v>0</v>
      </c>
      <c r="K295" s="50">
        <f t="shared" si="42"/>
        <v>0</v>
      </c>
    </row>
    <row r="296" spans="1:11" ht="23.4">
      <c r="A296" s="63" t="s">
        <v>53</v>
      </c>
      <c r="B296" s="50">
        <f t="shared" ref="B296:K296" si="43">+B41</f>
        <v>0</v>
      </c>
      <c r="C296" s="50">
        <f t="shared" si="43"/>
        <v>0</v>
      </c>
      <c r="D296" s="50">
        <f t="shared" si="43"/>
        <v>0</v>
      </c>
      <c r="E296" s="50">
        <f t="shared" si="43"/>
        <v>0</v>
      </c>
      <c r="F296" s="50">
        <f t="shared" si="43"/>
        <v>0</v>
      </c>
      <c r="G296" s="50">
        <f t="shared" si="43"/>
        <v>0</v>
      </c>
      <c r="H296" s="50">
        <f t="shared" si="43"/>
        <v>124</v>
      </c>
      <c r="I296" s="50">
        <f t="shared" si="43"/>
        <v>0</v>
      </c>
      <c r="J296" s="50">
        <f t="shared" si="43"/>
        <v>16</v>
      </c>
      <c r="K296" s="51">
        <f t="shared" si="43"/>
        <v>0</v>
      </c>
    </row>
    <row r="297" spans="1:11" ht="23.4">
      <c r="A297" s="63" t="s">
        <v>54</v>
      </c>
      <c r="B297" s="50">
        <f t="shared" ref="B297:K297" si="44">+B67</f>
        <v>0</v>
      </c>
      <c r="C297" s="50">
        <f t="shared" si="44"/>
        <v>0</v>
      </c>
      <c r="D297" s="50">
        <f t="shared" si="44"/>
        <v>0</v>
      </c>
      <c r="E297" s="50">
        <f t="shared" si="44"/>
        <v>0</v>
      </c>
      <c r="F297" s="50">
        <f t="shared" si="44"/>
        <v>0</v>
      </c>
      <c r="G297" s="50">
        <f t="shared" si="44"/>
        <v>0</v>
      </c>
      <c r="H297" s="50">
        <f t="shared" si="44"/>
        <v>124</v>
      </c>
      <c r="I297" s="50">
        <f t="shared" si="44"/>
        <v>0</v>
      </c>
      <c r="J297" s="50">
        <f t="shared" si="44"/>
        <v>12</v>
      </c>
      <c r="K297" s="51">
        <f t="shared" si="44"/>
        <v>0</v>
      </c>
    </row>
    <row r="298" spans="1:11" ht="23.4">
      <c r="A298" s="63" t="s">
        <v>55</v>
      </c>
      <c r="B298" s="50">
        <f t="shared" ref="B298:K298" si="45">+B93</f>
        <v>0</v>
      </c>
      <c r="C298" s="50">
        <f t="shared" si="45"/>
        <v>0</v>
      </c>
      <c r="D298" s="50">
        <f t="shared" si="45"/>
        <v>0</v>
      </c>
      <c r="E298" s="50">
        <f t="shared" si="45"/>
        <v>0</v>
      </c>
      <c r="F298" s="50">
        <f t="shared" si="45"/>
        <v>0</v>
      </c>
      <c r="G298" s="50">
        <f t="shared" si="45"/>
        <v>0</v>
      </c>
      <c r="H298" s="50">
        <f t="shared" si="45"/>
        <v>124</v>
      </c>
      <c r="I298" s="50">
        <f t="shared" si="45"/>
        <v>0</v>
      </c>
      <c r="J298" s="50">
        <f t="shared" si="45"/>
        <v>10</v>
      </c>
      <c r="K298" s="51">
        <f t="shared" si="45"/>
        <v>0</v>
      </c>
    </row>
    <row r="299" spans="1:11" ht="23.4">
      <c r="A299" s="63" t="s">
        <v>56</v>
      </c>
      <c r="B299" s="50">
        <v>0</v>
      </c>
      <c r="C299" s="50">
        <v>0</v>
      </c>
      <c r="D299" s="50">
        <f>+D147</f>
        <v>0</v>
      </c>
      <c r="E299" s="50">
        <f>+E147</f>
        <v>0</v>
      </c>
      <c r="F299" s="50">
        <f>+F147</f>
        <v>0</v>
      </c>
      <c r="G299" s="50">
        <v>0</v>
      </c>
      <c r="H299" s="50">
        <v>0</v>
      </c>
      <c r="I299" s="50">
        <v>0</v>
      </c>
      <c r="J299" s="50"/>
      <c r="K299" s="51">
        <v>0</v>
      </c>
    </row>
    <row r="300" spans="1:11" ht="23.4">
      <c r="A300" s="63" t="s">
        <v>57</v>
      </c>
      <c r="B300" s="50">
        <f t="shared" ref="B300:K300" si="46">+B142</f>
        <v>0</v>
      </c>
      <c r="C300" s="50">
        <f t="shared" si="46"/>
        <v>0</v>
      </c>
      <c r="D300" s="50">
        <f t="shared" si="46"/>
        <v>0</v>
      </c>
      <c r="E300" s="50">
        <f t="shared" si="46"/>
        <v>0</v>
      </c>
      <c r="F300" s="50">
        <f t="shared" si="46"/>
        <v>0</v>
      </c>
      <c r="G300" s="50">
        <f t="shared" si="46"/>
        <v>0</v>
      </c>
      <c r="H300" s="50">
        <f t="shared" si="46"/>
        <v>124</v>
      </c>
      <c r="I300" s="50">
        <f t="shared" si="46"/>
        <v>0</v>
      </c>
      <c r="J300" s="50">
        <f t="shared" si="46"/>
        <v>14</v>
      </c>
      <c r="K300" s="51">
        <f t="shared" si="46"/>
        <v>0</v>
      </c>
    </row>
    <row r="301" spans="1:11" ht="27" thickBot="1">
      <c r="A301" s="53" t="s">
        <v>32</v>
      </c>
      <c r="B301" s="451">
        <f t="shared" ref="B301:K301" si="47">SUM(B295:B300)</f>
        <v>0</v>
      </c>
      <c r="C301" s="451">
        <f t="shared" si="47"/>
        <v>0</v>
      </c>
      <c r="D301" s="451">
        <f t="shared" si="47"/>
        <v>0</v>
      </c>
      <c r="E301" s="451">
        <f t="shared" si="47"/>
        <v>0</v>
      </c>
      <c r="F301" s="451">
        <f t="shared" si="47"/>
        <v>0</v>
      </c>
      <c r="G301" s="451">
        <f t="shared" si="47"/>
        <v>0</v>
      </c>
      <c r="H301" s="452" t="e">
        <f>+K301/G301</f>
        <v>#DIV/0!</v>
      </c>
      <c r="I301" s="451">
        <f t="shared" si="47"/>
        <v>0</v>
      </c>
      <c r="J301" s="451">
        <f t="shared" si="47"/>
        <v>52</v>
      </c>
      <c r="K301" s="451">
        <f t="shared" si="47"/>
        <v>0</v>
      </c>
    </row>
    <row r="310" spans="1:11" ht="23.4">
      <c r="A310" s="1415" t="s">
        <v>391</v>
      </c>
      <c r="B310" s="1415"/>
      <c r="C310" s="1415"/>
      <c r="D310" s="1415"/>
      <c r="E310" s="1415"/>
      <c r="F310" s="1415"/>
      <c r="G310" s="1415"/>
      <c r="H310" s="1415"/>
      <c r="I310" s="1415"/>
      <c r="J310" s="44"/>
      <c r="K310" s="44"/>
    </row>
    <row r="311" spans="1:11" ht="23.4">
      <c r="A311" s="1398" t="s">
        <v>298</v>
      </c>
      <c r="B311" s="1398"/>
      <c r="C311" s="1398"/>
      <c r="D311" s="1398"/>
      <c r="E311" s="1398"/>
      <c r="F311" s="1398"/>
      <c r="G311" s="1398"/>
      <c r="H311" s="1398"/>
      <c r="I311" s="1398"/>
      <c r="J311" s="44"/>
      <c r="K311" s="44"/>
    </row>
    <row r="312" spans="1:11" ht="23.4">
      <c r="A312" s="1398" t="s">
        <v>148</v>
      </c>
      <c r="B312" s="1398"/>
      <c r="C312" s="1398"/>
      <c r="D312" s="1398"/>
      <c r="E312" s="1398"/>
      <c r="F312" s="1398"/>
      <c r="G312" s="1398"/>
      <c r="H312" s="1398"/>
      <c r="I312" s="1398"/>
      <c r="J312" s="44"/>
      <c r="K312" s="44"/>
    </row>
    <row r="313" spans="1:11" ht="23.25" customHeight="1">
      <c r="A313" s="1419" t="s">
        <v>298</v>
      </c>
      <c r="B313" s="45"/>
      <c r="C313" s="1403" t="s">
        <v>50</v>
      </c>
      <c r="D313" s="1404"/>
      <c r="E313" s="1404"/>
      <c r="F313" s="1404"/>
      <c r="G313" s="1404"/>
      <c r="H313" s="1405"/>
      <c r="I313" s="45"/>
      <c r="J313" s="80"/>
      <c r="K313" s="80"/>
    </row>
    <row r="314" spans="1:11" ht="23.25" customHeight="1">
      <c r="A314" s="1420"/>
      <c r="B314" s="46" t="s">
        <v>2</v>
      </c>
      <c r="C314" s="47" t="s">
        <v>5</v>
      </c>
      <c r="D314" s="48" t="s">
        <v>6</v>
      </c>
      <c r="E314" s="48" t="s">
        <v>7</v>
      </c>
      <c r="F314" s="48" t="s">
        <v>8</v>
      </c>
      <c r="G314" s="48" t="s">
        <v>9</v>
      </c>
      <c r="H314" s="48" t="s">
        <v>10</v>
      </c>
      <c r="I314" s="49" t="s">
        <v>11</v>
      </c>
      <c r="J314" s="87" t="s">
        <v>202</v>
      </c>
      <c r="K314" s="82" t="s">
        <v>204</v>
      </c>
    </row>
    <row r="315" spans="1:11" ht="23.25" customHeight="1">
      <c r="A315" s="1420"/>
      <c r="B315" s="46" t="s">
        <v>4</v>
      </c>
      <c r="C315" s="46" t="s">
        <v>13</v>
      </c>
      <c r="D315" s="49" t="s">
        <v>51</v>
      </c>
      <c r="E315" s="49" t="s">
        <v>15</v>
      </c>
      <c r="F315" s="49" t="s">
        <v>16</v>
      </c>
      <c r="G315" s="49" t="s">
        <v>17</v>
      </c>
      <c r="H315" s="49" t="s">
        <v>18</v>
      </c>
      <c r="I315" s="49" t="s">
        <v>19</v>
      </c>
      <c r="J315" s="87" t="s">
        <v>203</v>
      </c>
      <c r="K315" s="83"/>
    </row>
    <row r="316" spans="1:11" ht="23.25" customHeight="1">
      <c r="A316" s="1421"/>
      <c r="B316" s="50" t="s">
        <v>12</v>
      </c>
      <c r="C316" s="50" t="s">
        <v>12</v>
      </c>
      <c r="D316" s="51" t="s">
        <v>12</v>
      </c>
      <c r="E316" s="51" t="s">
        <v>12</v>
      </c>
      <c r="F316" s="51" t="s">
        <v>12</v>
      </c>
      <c r="G316" s="51" t="s">
        <v>12</v>
      </c>
      <c r="H316" s="51" t="s">
        <v>20</v>
      </c>
      <c r="I316" s="51" t="s">
        <v>12</v>
      </c>
      <c r="J316" s="84"/>
      <c r="K316" s="84"/>
    </row>
    <row r="317" spans="1:11" ht="23.4">
      <c r="A317" s="63" t="s">
        <v>52</v>
      </c>
      <c r="B317" s="50"/>
      <c r="C317" s="50"/>
      <c r="D317" s="50"/>
      <c r="E317" s="50"/>
      <c r="F317" s="50"/>
      <c r="G317" s="50"/>
      <c r="H317" s="50"/>
      <c r="I317" s="50"/>
      <c r="J317" s="50"/>
      <c r="K317" s="52"/>
    </row>
    <row r="318" spans="1:11" ht="23.4">
      <c r="A318" s="63" t="s">
        <v>53</v>
      </c>
      <c r="B318" s="50">
        <f>+B45</f>
        <v>0</v>
      </c>
      <c r="C318" s="50">
        <f t="shared" ref="C318:J318" si="48">+C45</f>
        <v>0</v>
      </c>
      <c r="D318" s="50">
        <f t="shared" si="48"/>
        <v>0</v>
      </c>
      <c r="E318" s="50">
        <f t="shared" si="48"/>
        <v>0</v>
      </c>
      <c r="F318" s="50">
        <f t="shared" si="48"/>
        <v>0</v>
      </c>
      <c r="G318" s="50">
        <f t="shared" si="48"/>
        <v>0</v>
      </c>
      <c r="H318" s="50">
        <f t="shared" si="48"/>
        <v>0</v>
      </c>
      <c r="I318" s="50">
        <f t="shared" si="48"/>
        <v>0</v>
      </c>
      <c r="J318" s="50">
        <f t="shared" si="48"/>
        <v>0</v>
      </c>
      <c r="K318" s="50">
        <f>+H318*G318</f>
        <v>0</v>
      </c>
    </row>
    <row r="319" spans="1:11" ht="24.6">
      <c r="A319" s="63" t="s">
        <v>54</v>
      </c>
      <c r="B319" s="50">
        <f>+B71</f>
        <v>0</v>
      </c>
      <c r="C319" s="50">
        <f t="shared" ref="C319:J319" si="49">+C71</f>
        <v>0</v>
      </c>
      <c r="D319" s="50">
        <f t="shared" si="49"/>
        <v>0</v>
      </c>
      <c r="E319" s="50">
        <f t="shared" si="49"/>
        <v>0</v>
      </c>
      <c r="F319" s="50">
        <f t="shared" si="49"/>
        <v>0</v>
      </c>
      <c r="G319" s="50">
        <f t="shared" si="49"/>
        <v>0</v>
      </c>
      <c r="H319" s="50">
        <f t="shared" si="49"/>
        <v>225</v>
      </c>
      <c r="I319" s="50">
        <f t="shared" si="49"/>
        <v>0</v>
      </c>
      <c r="J319" s="50">
        <f t="shared" si="49"/>
        <v>0</v>
      </c>
      <c r="K319" s="384">
        <f>+H319*G319</f>
        <v>0</v>
      </c>
    </row>
    <row r="320" spans="1:11" ht="23.4">
      <c r="A320" s="63" t="s">
        <v>55</v>
      </c>
      <c r="B320" s="50"/>
      <c r="C320" s="50"/>
      <c r="D320" s="50"/>
      <c r="E320" s="50"/>
      <c r="F320" s="50"/>
      <c r="G320" s="50"/>
      <c r="H320" s="50"/>
      <c r="I320" s="50"/>
      <c r="J320" s="50"/>
      <c r="K320" s="51"/>
    </row>
    <row r="321" spans="1:11" ht="23.4">
      <c r="A321" s="63" t="s">
        <v>56</v>
      </c>
      <c r="B321" s="50"/>
      <c r="C321" s="50"/>
      <c r="D321" s="50"/>
      <c r="E321" s="50"/>
      <c r="F321" s="50"/>
      <c r="G321" s="50"/>
      <c r="H321" s="50"/>
      <c r="I321" s="50"/>
      <c r="J321" s="50"/>
      <c r="K321" s="51"/>
    </row>
    <row r="322" spans="1:11" ht="23.4">
      <c r="A322" s="63" t="s">
        <v>57</v>
      </c>
      <c r="B322" s="50">
        <f t="shared" ref="B322:J322" si="50">+B146</f>
        <v>0</v>
      </c>
      <c r="C322" s="50">
        <f t="shared" si="50"/>
        <v>0</v>
      </c>
      <c r="D322" s="50">
        <f t="shared" si="50"/>
        <v>0</v>
      </c>
      <c r="E322" s="50">
        <f t="shared" si="50"/>
        <v>0</v>
      </c>
      <c r="F322" s="50">
        <f t="shared" si="50"/>
        <v>0</v>
      </c>
      <c r="G322" s="50">
        <f t="shared" si="50"/>
        <v>0</v>
      </c>
      <c r="H322" s="50">
        <f t="shared" si="50"/>
        <v>0</v>
      </c>
      <c r="I322" s="50">
        <f t="shared" si="50"/>
        <v>0</v>
      </c>
      <c r="J322" s="50">
        <f t="shared" si="50"/>
        <v>0</v>
      </c>
      <c r="K322" s="52">
        <f>+H322*G322</f>
        <v>0</v>
      </c>
    </row>
    <row r="323" spans="1:11" ht="27" thickBot="1">
      <c r="A323" s="53" t="s">
        <v>32</v>
      </c>
      <c r="B323" s="451">
        <f t="shared" ref="B323:K323" si="51">SUM(B317:B322)</f>
        <v>0</v>
      </c>
      <c r="C323" s="451">
        <f t="shared" si="51"/>
        <v>0</v>
      </c>
      <c r="D323" s="451">
        <f t="shared" si="51"/>
        <v>0</v>
      </c>
      <c r="E323" s="451">
        <f t="shared" si="51"/>
        <v>0</v>
      </c>
      <c r="F323" s="451">
        <f t="shared" si="51"/>
        <v>0</v>
      </c>
      <c r="G323" s="451">
        <f t="shared" si="51"/>
        <v>0</v>
      </c>
      <c r="H323" s="452" t="e">
        <f>+K323/G323</f>
        <v>#DIV/0!</v>
      </c>
      <c r="I323" s="451">
        <f t="shared" si="51"/>
        <v>0</v>
      </c>
      <c r="J323" s="451">
        <f t="shared" si="51"/>
        <v>0</v>
      </c>
      <c r="K323" s="451">
        <f t="shared" si="51"/>
        <v>0</v>
      </c>
    </row>
    <row r="333" spans="1:11" ht="23.4">
      <c r="A333" s="1415" t="s">
        <v>391</v>
      </c>
      <c r="B333" s="1415"/>
      <c r="C333" s="1415"/>
      <c r="D333" s="1415"/>
      <c r="E333" s="1415"/>
      <c r="F333" s="1415"/>
      <c r="G333" s="1415"/>
      <c r="H333" s="1415"/>
      <c r="I333" s="1415"/>
      <c r="J333" s="44"/>
      <c r="K333" s="44"/>
    </row>
    <row r="334" spans="1:11" ht="23.4">
      <c r="A334" s="1398" t="s">
        <v>273</v>
      </c>
      <c r="B334" s="1398"/>
      <c r="C334" s="1398"/>
      <c r="D334" s="1398"/>
      <c r="E334" s="1398"/>
      <c r="F334" s="1398"/>
      <c r="G334" s="1398"/>
      <c r="H334" s="1398"/>
      <c r="I334" s="1398"/>
      <c r="J334" s="44"/>
      <c r="K334" s="44"/>
    </row>
    <row r="335" spans="1:11" ht="23.4">
      <c r="A335" s="1398" t="s">
        <v>148</v>
      </c>
      <c r="B335" s="1398"/>
      <c r="C335" s="1398"/>
      <c r="D335" s="1398"/>
      <c r="E335" s="1398"/>
      <c r="F335" s="1398"/>
      <c r="G335" s="1398"/>
      <c r="H335" s="1398"/>
      <c r="I335" s="1398"/>
      <c r="J335" s="44"/>
      <c r="K335" s="44"/>
    </row>
    <row r="336" spans="1:11" ht="23.25" customHeight="1">
      <c r="A336" s="1412" t="s">
        <v>273</v>
      </c>
      <c r="B336" s="45"/>
      <c r="C336" s="1403" t="s">
        <v>50</v>
      </c>
      <c r="D336" s="1404"/>
      <c r="E336" s="1404"/>
      <c r="F336" s="1404"/>
      <c r="G336" s="1404"/>
      <c r="H336" s="1405"/>
      <c r="I336" s="45"/>
      <c r="J336" s="80"/>
      <c r="K336" s="80"/>
    </row>
    <row r="337" spans="1:11" ht="23.25" customHeight="1">
      <c r="A337" s="1413"/>
      <c r="B337" s="46" t="s">
        <v>2</v>
      </c>
      <c r="C337" s="47" t="s">
        <v>5</v>
      </c>
      <c r="D337" s="48" t="s">
        <v>6</v>
      </c>
      <c r="E337" s="48" t="s">
        <v>7</v>
      </c>
      <c r="F337" s="48" t="s">
        <v>8</v>
      </c>
      <c r="G337" s="48" t="s">
        <v>9</v>
      </c>
      <c r="H337" s="48" t="s">
        <v>10</v>
      </c>
      <c r="I337" s="49" t="s">
        <v>11</v>
      </c>
      <c r="J337" s="87" t="s">
        <v>202</v>
      </c>
      <c r="K337" s="82" t="s">
        <v>204</v>
      </c>
    </row>
    <row r="338" spans="1:11" ht="23.25" customHeight="1">
      <c r="A338" s="1413"/>
      <c r="B338" s="46" t="s">
        <v>4</v>
      </c>
      <c r="C338" s="46" t="s">
        <v>13</v>
      </c>
      <c r="D338" s="49" t="s">
        <v>51</v>
      </c>
      <c r="E338" s="49" t="s">
        <v>15</v>
      </c>
      <c r="F338" s="49" t="s">
        <v>16</v>
      </c>
      <c r="G338" s="49" t="s">
        <v>17</v>
      </c>
      <c r="H338" s="49" t="s">
        <v>18</v>
      </c>
      <c r="I338" s="49" t="s">
        <v>19</v>
      </c>
      <c r="J338" s="87" t="s">
        <v>203</v>
      </c>
      <c r="K338" s="83"/>
    </row>
    <row r="339" spans="1:11" ht="23.25" customHeight="1">
      <c r="A339" s="1414"/>
      <c r="B339" s="50" t="s">
        <v>12</v>
      </c>
      <c r="C339" s="50" t="s">
        <v>12</v>
      </c>
      <c r="D339" s="51" t="s">
        <v>12</v>
      </c>
      <c r="E339" s="51" t="s">
        <v>12</v>
      </c>
      <c r="F339" s="51" t="s">
        <v>12</v>
      </c>
      <c r="G339" s="51" t="s">
        <v>12</v>
      </c>
      <c r="H339" s="51" t="s">
        <v>20</v>
      </c>
      <c r="I339" s="51" t="s">
        <v>12</v>
      </c>
      <c r="J339" s="84"/>
      <c r="K339" s="84"/>
    </row>
    <row r="340" spans="1:11" ht="23.4">
      <c r="A340" s="63" t="s">
        <v>52</v>
      </c>
      <c r="B340" s="50"/>
      <c r="C340" s="50"/>
      <c r="D340" s="50"/>
      <c r="E340" s="50"/>
      <c r="F340" s="50"/>
      <c r="G340" s="50"/>
      <c r="H340" s="50"/>
      <c r="I340" s="50"/>
      <c r="J340" s="50"/>
      <c r="K340" s="52"/>
    </row>
    <row r="341" spans="1:11" ht="23.4">
      <c r="A341" s="63" t="s">
        <v>53</v>
      </c>
      <c r="B341" s="50">
        <f t="shared" ref="B341:J341" si="52">+B46</f>
        <v>0</v>
      </c>
      <c r="C341" s="50">
        <f t="shared" si="52"/>
        <v>0</v>
      </c>
      <c r="D341" s="50">
        <f t="shared" si="52"/>
        <v>0</v>
      </c>
      <c r="E341" s="50">
        <f t="shared" si="52"/>
        <v>0</v>
      </c>
      <c r="F341" s="50">
        <f t="shared" si="52"/>
        <v>0</v>
      </c>
      <c r="G341" s="50">
        <f t="shared" si="52"/>
        <v>0</v>
      </c>
      <c r="H341" s="50">
        <f t="shared" si="52"/>
        <v>0</v>
      </c>
      <c r="I341" s="50">
        <f t="shared" si="52"/>
        <v>0</v>
      </c>
      <c r="J341" s="50">
        <f t="shared" si="52"/>
        <v>0</v>
      </c>
      <c r="K341" s="51">
        <f>+H341*G341</f>
        <v>0</v>
      </c>
    </row>
    <row r="342" spans="1:11" ht="23.4">
      <c r="A342" s="63" t="s">
        <v>54</v>
      </c>
      <c r="B342" s="50">
        <f t="shared" ref="B342:J342" si="53">+B72</f>
        <v>0</v>
      </c>
      <c r="C342" s="50">
        <f t="shared" si="53"/>
        <v>0</v>
      </c>
      <c r="D342" s="50">
        <f t="shared" si="53"/>
        <v>0</v>
      </c>
      <c r="E342" s="50">
        <f t="shared" si="53"/>
        <v>0</v>
      </c>
      <c r="F342" s="50">
        <f t="shared" si="53"/>
        <v>0</v>
      </c>
      <c r="G342" s="50">
        <f t="shared" si="53"/>
        <v>0</v>
      </c>
      <c r="H342" s="50">
        <f t="shared" si="53"/>
        <v>0</v>
      </c>
      <c r="I342" s="50">
        <f t="shared" si="53"/>
        <v>0</v>
      </c>
      <c r="J342" s="50">
        <f t="shared" si="53"/>
        <v>0</v>
      </c>
      <c r="K342" s="51">
        <f>+G342*H342</f>
        <v>0</v>
      </c>
    </row>
    <row r="343" spans="1:11" ht="23.4">
      <c r="A343" s="63" t="s">
        <v>55</v>
      </c>
      <c r="B343" s="50"/>
      <c r="C343" s="50"/>
      <c r="D343" s="50"/>
      <c r="E343" s="50"/>
      <c r="F343" s="50"/>
      <c r="G343" s="50"/>
      <c r="H343" s="50"/>
      <c r="I343" s="50"/>
      <c r="J343" s="50"/>
      <c r="K343" s="51"/>
    </row>
    <row r="344" spans="1:11" ht="23.4">
      <c r="A344" s="63" t="s">
        <v>56</v>
      </c>
      <c r="B344" s="50"/>
      <c r="C344" s="50"/>
      <c r="D344" s="50"/>
      <c r="E344" s="50"/>
      <c r="F344" s="50"/>
      <c r="G344" s="50"/>
      <c r="H344" s="50"/>
      <c r="I344" s="50"/>
      <c r="J344" s="50"/>
      <c r="K344" s="51"/>
    </row>
    <row r="345" spans="1:11" ht="23.4">
      <c r="A345" s="63" t="s">
        <v>57</v>
      </c>
      <c r="B345" s="50"/>
      <c r="C345" s="50"/>
      <c r="D345" s="50"/>
      <c r="E345" s="50"/>
      <c r="F345" s="50"/>
      <c r="G345" s="50"/>
      <c r="H345" s="50"/>
      <c r="I345" s="50"/>
      <c r="J345" s="50"/>
      <c r="K345" s="52">
        <f>+K146</f>
        <v>0</v>
      </c>
    </row>
    <row r="346" spans="1:11" ht="27" thickBot="1">
      <c r="A346" s="53" t="s">
        <v>32</v>
      </c>
      <c r="B346" s="451">
        <f t="shared" ref="B346:K346" si="54">SUM(B340:B345)</f>
        <v>0</v>
      </c>
      <c r="C346" s="451">
        <f t="shared" si="54"/>
        <v>0</v>
      </c>
      <c r="D346" s="451">
        <f t="shared" si="54"/>
        <v>0</v>
      </c>
      <c r="E346" s="451">
        <f t="shared" si="54"/>
        <v>0</v>
      </c>
      <c r="F346" s="451">
        <f t="shared" si="54"/>
        <v>0</v>
      </c>
      <c r="G346" s="451">
        <f t="shared" si="54"/>
        <v>0</v>
      </c>
      <c r="H346" s="452" t="e">
        <f>+K346/G346</f>
        <v>#DIV/0!</v>
      </c>
      <c r="I346" s="451">
        <f t="shared" si="54"/>
        <v>0</v>
      </c>
      <c r="J346" s="451">
        <f t="shared" si="54"/>
        <v>0</v>
      </c>
      <c r="K346" s="451">
        <f t="shared" si="54"/>
        <v>0</v>
      </c>
    </row>
    <row r="354" spans="1:11" ht="23.4">
      <c r="A354" s="1416" t="s">
        <v>391</v>
      </c>
      <c r="B354" s="1416"/>
      <c r="C354" s="1416"/>
      <c r="D354" s="1416"/>
      <c r="E354" s="1416"/>
      <c r="F354" s="1416"/>
      <c r="G354" s="1416"/>
      <c r="H354" s="1416"/>
      <c r="I354" s="1416"/>
      <c r="J354" s="1416"/>
      <c r="K354" s="1416"/>
    </row>
    <row r="355" spans="1:11" ht="23.4">
      <c r="A355" s="1417" t="s">
        <v>27</v>
      </c>
      <c r="B355" s="1417"/>
      <c r="C355" s="1417"/>
      <c r="D355" s="1417"/>
      <c r="E355" s="1417"/>
      <c r="F355" s="1417"/>
      <c r="G355" s="1417"/>
      <c r="H355" s="1417"/>
      <c r="I355" s="1417"/>
      <c r="J355" s="1417"/>
      <c r="K355" s="1417"/>
    </row>
    <row r="356" spans="1:11" ht="23.4">
      <c r="A356" s="1418" t="s">
        <v>148</v>
      </c>
      <c r="B356" s="1418"/>
      <c r="C356" s="1418"/>
      <c r="D356" s="1418"/>
      <c r="E356" s="1418"/>
      <c r="F356" s="1418"/>
      <c r="G356" s="1418"/>
      <c r="H356" s="1418"/>
      <c r="I356" s="1418"/>
      <c r="J356" s="1418"/>
      <c r="K356" s="1418"/>
    </row>
    <row r="357" spans="1:11" ht="23.25" customHeight="1">
      <c r="A357" s="1412" t="s">
        <v>27</v>
      </c>
      <c r="B357" s="395"/>
      <c r="C357" s="1409" t="s">
        <v>50</v>
      </c>
      <c r="D357" s="1410"/>
      <c r="E357" s="1410"/>
      <c r="F357" s="1410"/>
      <c r="G357" s="1410"/>
      <c r="H357" s="1411"/>
      <c r="I357" s="395"/>
      <c r="J357" s="396"/>
      <c r="K357" s="396"/>
    </row>
    <row r="358" spans="1:11" ht="23.25" customHeight="1">
      <c r="A358" s="1413"/>
      <c r="B358" s="397" t="s">
        <v>2</v>
      </c>
      <c r="C358" s="398" t="s">
        <v>5</v>
      </c>
      <c r="D358" s="399" t="s">
        <v>6</v>
      </c>
      <c r="E358" s="399" t="s">
        <v>7</v>
      </c>
      <c r="F358" s="399" t="s">
        <v>8</v>
      </c>
      <c r="G358" s="399" t="s">
        <v>9</v>
      </c>
      <c r="H358" s="399" t="s">
        <v>10</v>
      </c>
      <c r="I358" s="400" t="s">
        <v>11</v>
      </c>
      <c r="J358" s="401" t="s">
        <v>202</v>
      </c>
      <c r="K358" s="402" t="s">
        <v>204</v>
      </c>
    </row>
    <row r="359" spans="1:11" ht="23.25" customHeight="1">
      <c r="A359" s="1413"/>
      <c r="B359" s="397" t="s">
        <v>4</v>
      </c>
      <c r="C359" s="397" t="s">
        <v>13</v>
      </c>
      <c r="D359" s="400" t="s">
        <v>51</v>
      </c>
      <c r="E359" s="400" t="s">
        <v>15</v>
      </c>
      <c r="F359" s="400" t="s">
        <v>16</v>
      </c>
      <c r="G359" s="400" t="s">
        <v>17</v>
      </c>
      <c r="H359" s="400" t="s">
        <v>18</v>
      </c>
      <c r="I359" s="400" t="s">
        <v>19</v>
      </c>
      <c r="J359" s="401" t="s">
        <v>203</v>
      </c>
      <c r="K359" s="403"/>
    </row>
    <row r="360" spans="1:11" ht="23.25" customHeight="1">
      <c r="A360" s="1414"/>
      <c r="B360" s="404" t="s">
        <v>12</v>
      </c>
      <c r="C360" s="404" t="s">
        <v>12</v>
      </c>
      <c r="D360" s="405" t="s">
        <v>12</v>
      </c>
      <c r="E360" s="405" t="s">
        <v>12</v>
      </c>
      <c r="F360" s="405" t="s">
        <v>12</v>
      </c>
      <c r="G360" s="405" t="s">
        <v>12</v>
      </c>
      <c r="H360" s="405" t="s">
        <v>20</v>
      </c>
      <c r="I360" s="405" t="s">
        <v>12</v>
      </c>
      <c r="J360" s="406"/>
      <c r="K360" s="406"/>
    </row>
    <row r="361" spans="1:11" ht="23.4">
      <c r="A361" s="407" t="s">
        <v>52</v>
      </c>
      <c r="B361" s="404">
        <f t="shared" ref="B361:J361" si="55">+B18</f>
        <v>0</v>
      </c>
      <c r="C361" s="404">
        <f t="shared" si="55"/>
        <v>0</v>
      </c>
      <c r="D361" s="404">
        <f t="shared" si="55"/>
        <v>0</v>
      </c>
      <c r="E361" s="404">
        <f t="shared" si="55"/>
        <v>0</v>
      </c>
      <c r="F361" s="404">
        <f t="shared" si="55"/>
        <v>0</v>
      </c>
      <c r="G361" s="404">
        <f t="shared" si="55"/>
        <v>0</v>
      </c>
      <c r="H361" s="404">
        <f t="shared" si="55"/>
        <v>0</v>
      </c>
      <c r="I361" s="404">
        <f t="shared" si="55"/>
        <v>0</v>
      </c>
      <c r="J361" s="404">
        <f t="shared" si="55"/>
        <v>0</v>
      </c>
      <c r="K361" s="404">
        <f t="shared" ref="K361:K366" si="56">+H361*G361</f>
        <v>0</v>
      </c>
    </row>
    <row r="362" spans="1:11" ht="23.4">
      <c r="A362" s="407" t="s">
        <v>53</v>
      </c>
      <c r="B362" s="404">
        <f t="shared" ref="B362:J362" si="57">+B43</f>
        <v>1208</v>
      </c>
      <c r="C362" s="404">
        <f t="shared" si="57"/>
        <v>0</v>
      </c>
      <c r="D362" s="404">
        <f t="shared" si="57"/>
        <v>0</v>
      </c>
      <c r="E362" s="404">
        <f t="shared" si="57"/>
        <v>0</v>
      </c>
      <c r="F362" s="404">
        <f t="shared" si="57"/>
        <v>0</v>
      </c>
      <c r="G362" s="404">
        <f t="shared" si="57"/>
        <v>0</v>
      </c>
      <c r="H362" s="404">
        <f t="shared" si="57"/>
        <v>3000</v>
      </c>
      <c r="I362" s="404">
        <f t="shared" si="57"/>
        <v>1208</v>
      </c>
      <c r="J362" s="404">
        <f t="shared" si="57"/>
        <v>533</v>
      </c>
      <c r="K362" s="408">
        <f t="shared" si="56"/>
        <v>0</v>
      </c>
    </row>
    <row r="363" spans="1:11" ht="23.4">
      <c r="A363" s="407" t="s">
        <v>54</v>
      </c>
      <c r="B363" s="404">
        <f t="shared" ref="B363:J363" si="58">+B69</f>
        <v>243</v>
      </c>
      <c r="C363" s="404">
        <f t="shared" si="58"/>
        <v>0</v>
      </c>
      <c r="D363" s="404">
        <f t="shared" si="58"/>
        <v>0</v>
      </c>
      <c r="E363" s="404">
        <f t="shared" si="58"/>
        <v>0</v>
      </c>
      <c r="F363" s="404">
        <f t="shared" si="58"/>
        <v>0</v>
      </c>
      <c r="G363" s="404">
        <f t="shared" si="58"/>
        <v>0</v>
      </c>
      <c r="H363" s="404">
        <f t="shared" si="58"/>
        <v>3000</v>
      </c>
      <c r="I363" s="404">
        <f t="shared" si="58"/>
        <v>243</v>
      </c>
      <c r="J363" s="404">
        <f t="shared" si="58"/>
        <v>183</v>
      </c>
      <c r="K363" s="405">
        <f t="shared" si="56"/>
        <v>0</v>
      </c>
    </row>
    <row r="364" spans="1:11" ht="23.4">
      <c r="A364" s="407" t="s">
        <v>55</v>
      </c>
      <c r="B364" s="404">
        <f t="shared" ref="B364:J364" si="59">+B95</f>
        <v>440</v>
      </c>
      <c r="C364" s="404">
        <f t="shared" si="59"/>
        <v>0</v>
      </c>
      <c r="D364" s="404">
        <f t="shared" si="59"/>
        <v>0</v>
      </c>
      <c r="E364" s="404">
        <f t="shared" si="59"/>
        <v>0</v>
      </c>
      <c r="F364" s="404">
        <f t="shared" si="59"/>
        <v>0</v>
      </c>
      <c r="G364" s="404">
        <f t="shared" si="59"/>
        <v>0</v>
      </c>
      <c r="H364" s="404">
        <f t="shared" si="59"/>
        <v>3000</v>
      </c>
      <c r="I364" s="404">
        <f t="shared" si="59"/>
        <v>440</v>
      </c>
      <c r="J364" s="404">
        <f t="shared" si="59"/>
        <v>45</v>
      </c>
      <c r="K364" s="405">
        <f t="shared" si="56"/>
        <v>0</v>
      </c>
    </row>
    <row r="365" spans="1:11" ht="23.4">
      <c r="A365" s="407" t="s">
        <v>56</v>
      </c>
      <c r="B365" s="404">
        <f t="shared" ref="B365:J365" si="60">+B119</f>
        <v>1</v>
      </c>
      <c r="C365" s="404">
        <f t="shared" si="60"/>
        <v>0</v>
      </c>
      <c r="D365" s="404">
        <f t="shared" si="60"/>
        <v>0</v>
      </c>
      <c r="E365" s="404">
        <f t="shared" si="60"/>
        <v>0</v>
      </c>
      <c r="F365" s="404">
        <f t="shared" si="60"/>
        <v>0</v>
      </c>
      <c r="G365" s="404">
        <f t="shared" si="60"/>
        <v>0</v>
      </c>
      <c r="H365" s="404">
        <f t="shared" si="60"/>
        <v>3000</v>
      </c>
      <c r="I365" s="404">
        <f t="shared" si="60"/>
        <v>1</v>
      </c>
      <c r="J365" s="404">
        <f t="shared" si="60"/>
        <v>2</v>
      </c>
      <c r="K365" s="405">
        <f t="shared" si="56"/>
        <v>0</v>
      </c>
    </row>
    <row r="366" spans="1:11" ht="23.4">
      <c r="A366" s="407" t="s">
        <v>57</v>
      </c>
      <c r="B366" s="404">
        <f t="shared" ref="B366:J366" si="61">+B144</f>
        <v>837</v>
      </c>
      <c r="C366" s="404">
        <f t="shared" si="61"/>
        <v>0</v>
      </c>
      <c r="D366" s="404">
        <f t="shared" si="61"/>
        <v>0</v>
      </c>
      <c r="E366" s="404">
        <f t="shared" si="61"/>
        <v>0</v>
      </c>
      <c r="F366" s="404">
        <f t="shared" si="61"/>
        <v>0</v>
      </c>
      <c r="G366" s="404">
        <f t="shared" si="61"/>
        <v>0</v>
      </c>
      <c r="H366" s="404">
        <f t="shared" si="61"/>
        <v>3000</v>
      </c>
      <c r="I366" s="404">
        <f t="shared" si="61"/>
        <v>837</v>
      </c>
      <c r="J366" s="404">
        <f t="shared" si="61"/>
        <v>302</v>
      </c>
      <c r="K366" s="408">
        <f t="shared" si="56"/>
        <v>0</v>
      </c>
    </row>
    <row r="367" spans="1:11" ht="27" thickBot="1">
      <c r="A367" s="409" t="s">
        <v>32</v>
      </c>
      <c r="B367" s="451">
        <f t="shared" ref="B367:K367" si="62">SUM(B361:B366)</f>
        <v>2729</v>
      </c>
      <c r="C367" s="451">
        <f t="shared" si="62"/>
        <v>0</v>
      </c>
      <c r="D367" s="451">
        <f t="shared" si="62"/>
        <v>0</v>
      </c>
      <c r="E367" s="451">
        <f t="shared" si="62"/>
        <v>0</v>
      </c>
      <c r="F367" s="451">
        <f t="shared" si="62"/>
        <v>0</v>
      </c>
      <c r="G367" s="451">
        <f t="shared" si="62"/>
        <v>0</v>
      </c>
      <c r="H367" s="452" t="e">
        <f>+K367/G367</f>
        <v>#DIV/0!</v>
      </c>
      <c r="I367" s="451">
        <f t="shared" si="62"/>
        <v>2729</v>
      </c>
      <c r="J367" s="451">
        <f t="shared" si="62"/>
        <v>1065</v>
      </c>
      <c r="K367" s="451">
        <f t="shared" si="62"/>
        <v>0</v>
      </c>
    </row>
    <row r="376" spans="1:11" ht="23.4">
      <c r="A376" s="1415" t="s">
        <v>391</v>
      </c>
      <c r="B376" s="1415"/>
      <c r="C376" s="1415"/>
      <c r="D376" s="1415"/>
      <c r="E376" s="1415"/>
      <c r="F376" s="1415"/>
      <c r="G376" s="1415"/>
      <c r="H376" s="1415"/>
      <c r="I376" s="1415"/>
      <c r="J376" s="1415"/>
      <c r="K376" s="1415"/>
    </row>
    <row r="377" spans="1:11" ht="23.4">
      <c r="A377" s="1398" t="s">
        <v>274</v>
      </c>
      <c r="B377" s="1398"/>
      <c r="C377" s="1398"/>
      <c r="D377" s="1398"/>
      <c r="E377" s="1398"/>
      <c r="F377" s="1398"/>
      <c r="G377" s="1398"/>
      <c r="H377" s="1398"/>
      <c r="I377" s="1398"/>
      <c r="J377" s="1398"/>
      <c r="K377" s="1398"/>
    </row>
    <row r="378" spans="1:11" ht="23.4">
      <c r="A378" s="1399" t="s">
        <v>148</v>
      </c>
      <c r="B378" s="1399"/>
      <c r="C378" s="1399"/>
      <c r="D378" s="1399"/>
      <c r="E378" s="1399"/>
      <c r="F378" s="1399"/>
      <c r="G378" s="1399"/>
      <c r="H378" s="1399"/>
      <c r="I378" s="1399"/>
      <c r="J378" s="1399"/>
      <c r="K378" s="1399"/>
    </row>
    <row r="379" spans="1:11" ht="23.25" customHeight="1">
      <c r="A379" s="1412" t="s">
        <v>28</v>
      </c>
      <c r="B379" s="45"/>
      <c r="C379" s="1403" t="s">
        <v>50</v>
      </c>
      <c r="D379" s="1404"/>
      <c r="E379" s="1404"/>
      <c r="F379" s="1404"/>
      <c r="G379" s="1404"/>
      <c r="H379" s="1405"/>
      <c r="I379" s="45"/>
      <c r="J379" s="80"/>
      <c r="K379" s="80"/>
    </row>
    <row r="380" spans="1:11" ht="23.25" customHeight="1">
      <c r="A380" s="1413"/>
      <c r="B380" s="46" t="s">
        <v>2</v>
      </c>
      <c r="C380" s="47" t="s">
        <v>5</v>
      </c>
      <c r="D380" s="48" t="s">
        <v>6</v>
      </c>
      <c r="E380" s="48" t="s">
        <v>7</v>
      </c>
      <c r="F380" s="48" t="s">
        <v>8</v>
      </c>
      <c r="G380" s="48" t="s">
        <v>9</v>
      </c>
      <c r="H380" s="48" t="s">
        <v>10</v>
      </c>
      <c r="I380" s="49" t="s">
        <v>11</v>
      </c>
      <c r="J380" s="87" t="s">
        <v>202</v>
      </c>
      <c r="K380" s="82" t="s">
        <v>204</v>
      </c>
    </row>
    <row r="381" spans="1:11" ht="23.25" customHeight="1">
      <c r="A381" s="1413"/>
      <c r="B381" s="46" t="s">
        <v>4</v>
      </c>
      <c r="C381" s="46" t="s">
        <v>13</v>
      </c>
      <c r="D381" s="49" t="s">
        <v>51</v>
      </c>
      <c r="E381" s="49" t="s">
        <v>15</v>
      </c>
      <c r="F381" s="49" t="s">
        <v>16</v>
      </c>
      <c r="G381" s="49" t="s">
        <v>17</v>
      </c>
      <c r="H381" s="49" t="s">
        <v>18</v>
      </c>
      <c r="I381" s="49" t="s">
        <v>19</v>
      </c>
      <c r="J381" s="87" t="s">
        <v>203</v>
      </c>
      <c r="K381" s="83"/>
    </row>
    <row r="382" spans="1:11" ht="23.25" customHeight="1">
      <c r="A382" s="1414"/>
      <c r="B382" s="50" t="s">
        <v>12</v>
      </c>
      <c r="C382" s="50" t="s">
        <v>12</v>
      </c>
      <c r="D382" s="51" t="s">
        <v>12</v>
      </c>
      <c r="E382" s="51" t="s">
        <v>12</v>
      </c>
      <c r="F382" s="51" t="s">
        <v>12</v>
      </c>
      <c r="G382" s="51" t="s">
        <v>12</v>
      </c>
      <c r="H382" s="51" t="s">
        <v>20</v>
      </c>
      <c r="I382" s="51" t="s">
        <v>12</v>
      </c>
      <c r="J382" s="84"/>
      <c r="K382" s="84"/>
    </row>
    <row r="383" spans="1:11" ht="23.4">
      <c r="A383" s="63" t="s">
        <v>52</v>
      </c>
      <c r="B383" s="50">
        <f t="shared" ref="B383:K383" si="63">+B19</f>
        <v>0</v>
      </c>
      <c r="C383" s="50">
        <f t="shared" si="63"/>
        <v>0</v>
      </c>
      <c r="D383" s="50">
        <f t="shared" si="63"/>
        <v>0</v>
      </c>
      <c r="E383" s="50">
        <f t="shared" si="63"/>
        <v>0</v>
      </c>
      <c r="F383" s="50">
        <f t="shared" si="63"/>
        <v>0</v>
      </c>
      <c r="G383" s="50">
        <f t="shared" si="63"/>
        <v>0</v>
      </c>
      <c r="H383" s="50">
        <f t="shared" si="63"/>
        <v>0</v>
      </c>
      <c r="I383" s="50">
        <f t="shared" si="63"/>
        <v>0</v>
      </c>
      <c r="J383" s="50">
        <f t="shared" si="63"/>
        <v>0</v>
      </c>
      <c r="K383" s="52">
        <f t="shared" si="63"/>
        <v>0</v>
      </c>
    </row>
    <row r="384" spans="1:11" ht="23.4">
      <c r="A384" s="63" t="s">
        <v>53</v>
      </c>
      <c r="B384" s="50">
        <f t="shared" ref="B384:K384" si="64">+B44</f>
        <v>2710</v>
      </c>
      <c r="C384" s="50">
        <f t="shared" si="64"/>
        <v>800</v>
      </c>
      <c r="D384" s="163">
        <f t="shared" si="64"/>
        <v>1100</v>
      </c>
      <c r="E384" s="163">
        <f t="shared" si="64"/>
        <v>0</v>
      </c>
      <c r="F384" s="163">
        <f t="shared" si="64"/>
        <v>0</v>
      </c>
      <c r="G384" s="163">
        <f t="shared" si="64"/>
        <v>1850</v>
      </c>
      <c r="H384" s="50">
        <f t="shared" si="64"/>
        <v>12000</v>
      </c>
      <c r="I384" s="50">
        <f t="shared" si="64"/>
        <v>2760</v>
      </c>
      <c r="J384" s="50">
        <f t="shared" si="64"/>
        <v>370</v>
      </c>
      <c r="K384" s="51">
        <f t="shared" si="64"/>
        <v>22200000</v>
      </c>
    </row>
    <row r="385" spans="1:11" ht="23.4">
      <c r="A385" s="63" t="s">
        <v>54</v>
      </c>
      <c r="B385" s="50">
        <f t="shared" ref="B385:K385" si="65">+B70</f>
        <v>1240</v>
      </c>
      <c r="C385" s="50">
        <f t="shared" si="65"/>
        <v>300</v>
      </c>
      <c r="D385" s="50">
        <f t="shared" si="65"/>
        <v>500</v>
      </c>
      <c r="E385" s="50">
        <f t="shared" si="65"/>
        <v>0</v>
      </c>
      <c r="F385" s="50">
        <f t="shared" si="65"/>
        <v>0</v>
      </c>
      <c r="G385" s="50">
        <f t="shared" si="65"/>
        <v>750</v>
      </c>
      <c r="H385" s="50">
        <f t="shared" si="65"/>
        <v>12000</v>
      </c>
      <c r="I385" s="50">
        <f t="shared" si="65"/>
        <v>1290</v>
      </c>
      <c r="J385" s="50">
        <f t="shared" si="65"/>
        <v>263</v>
      </c>
      <c r="K385" s="51">
        <f t="shared" si="65"/>
        <v>9000000</v>
      </c>
    </row>
    <row r="386" spans="1:11" ht="23.4">
      <c r="A386" s="63" t="s">
        <v>55</v>
      </c>
      <c r="B386" s="50">
        <f t="shared" ref="B386:K386" si="66">+B96</f>
        <v>1360</v>
      </c>
      <c r="C386" s="50">
        <f t="shared" si="66"/>
        <v>400</v>
      </c>
      <c r="D386" s="50">
        <f t="shared" si="66"/>
        <v>400</v>
      </c>
      <c r="E386" s="50">
        <f t="shared" si="66"/>
        <v>0</v>
      </c>
      <c r="F386" s="50">
        <f t="shared" si="66"/>
        <v>0</v>
      </c>
      <c r="G386" s="50">
        <f t="shared" si="66"/>
        <v>800</v>
      </c>
      <c r="H386" s="50">
        <f t="shared" si="66"/>
        <v>12000</v>
      </c>
      <c r="I386" s="50">
        <f t="shared" si="66"/>
        <v>1360</v>
      </c>
      <c r="J386" s="50">
        <f t="shared" si="66"/>
        <v>244</v>
      </c>
      <c r="K386" s="51">
        <f t="shared" si="66"/>
        <v>9600000</v>
      </c>
    </row>
    <row r="387" spans="1:11" ht="23.4">
      <c r="A387" s="63" t="s">
        <v>56</v>
      </c>
      <c r="B387" s="50"/>
      <c r="C387" s="50"/>
      <c r="D387" s="50"/>
      <c r="E387" s="50"/>
      <c r="F387" s="50"/>
      <c r="G387" s="50"/>
      <c r="H387" s="50"/>
      <c r="I387" s="50"/>
      <c r="J387" s="50"/>
      <c r="K387" s="51">
        <f>+K148</f>
        <v>0</v>
      </c>
    </row>
    <row r="388" spans="1:11" ht="23.4">
      <c r="A388" s="63" t="s">
        <v>57</v>
      </c>
      <c r="B388" s="50">
        <f t="shared" ref="B388:K388" si="67">+B145</f>
        <v>2850</v>
      </c>
      <c r="C388" s="50">
        <f t="shared" si="67"/>
        <v>500</v>
      </c>
      <c r="D388" s="50">
        <f t="shared" si="67"/>
        <v>1500</v>
      </c>
      <c r="E388" s="50">
        <f t="shared" si="67"/>
        <v>0</v>
      </c>
      <c r="F388" s="50">
        <f t="shared" si="67"/>
        <v>0</v>
      </c>
      <c r="G388" s="50">
        <f t="shared" si="67"/>
        <v>1965</v>
      </c>
      <c r="H388" s="50">
        <f t="shared" si="67"/>
        <v>12000</v>
      </c>
      <c r="I388" s="50">
        <f t="shared" si="67"/>
        <v>2885</v>
      </c>
      <c r="J388" s="50">
        <f t="shared" si="67"/>
        <v>449</v>
      </c>
      <c r="K388" s="50">
        <f t="shared" si="67"/>
        <v>23580000</v>
      </c>
    </row>
    <row r="389" spans="1:11" ht="27" thickBot="1">
      <c r="A389" s="53" t="s">
        <v>32</v>
      </c>
      <c r="B389" s="451">
        <f t="shared" ref="B389:K389" si="68">SUM(B383:B388)</f>
        <v>8160</v>
      </c>
      <c r="C389" s="451">
        <f t="shared" si="68"/>
        <v>2000</v>
      </c>
      <c r="D389" s="451">
        <f t="shared" si="68"/>
        <v>3500</v>
      </c>
      <c r="E389" s="451">
        <f t="shared" si="68"/>
        <v>0</v>
      </c>
      <c r="F389" s="451">
        <f t="shared" si="68"/>
        <v>0</v>
      </c>
      <c r="G389" s="451">
        <f t="shared" si="68"/>
        <v>5365</v>
      </c>
      <c r="H389" s="452">
        <f>+K389/G389</f>
        <v>12000</v>
      </c>
      <c r="I389" s="451">
        <f t="shared" si="68"/>
        <v>8295</v>
      </c>
      <c r="J389" s="451">
        <f t="shared" si="68"/>
        <v>1326</v>
      </c>
      <c r="K389" s="451">
        <f t="shared" si="68"/>
        <v>64380000</v>
      </c>
    </row>
    <row r="400" spans="1:11" ht="23.4">
      <c r="A400" s="1415" t="s">
        <v>391</v>
      </c>
      <c r="B400" s="1415"/>
      <c r="C400" s="1415"/>
      <c r="D400" s="1415"/>
      <c r="E400" s="1415"/>
      <c r="F400" s="1415"/>
      <c r="G400" s="1415"/>
      <c r="H400" s="1415"/>
      <c r="I400" s="1415"/>
      <c r="J400" s="1415"/>
      <c r="K400" s="1415"/>
    </row>
    <row r="401" spans="1:11" ht="23.4">
      <c r="A401" s="1398" t="s">
        <v>383</v>
      </c>
      <c r="B401" s="1398"/>
      <c r="C401" s="1398"/>
      <c r="D401" s="1398"/>
      <c r="E401" s="1398"/>
      <c r="F401" s="1398"/>
      <c r="G401" s="1398"/>
      <c r="H401" s="1398"/>
      <c r="I401" s="1398"/>
      <c r="J401" s="1398"/>
      <c r="K401" s="1398"/>
    </row>
    <row r="402" spans="1:11" ht="23.4">
      <c r="A402" s="1399" t="s">
        <v>148</v>
      </c>
      <c r="B402" s="1399"/>
      <c r="C402" s="1399"/>
      <c r="D402" s="1399"/>
      <c r="E402" s="1399"/>
      <c r="F402" s="1399"/>
      <c r="G402" s="1399"/>
      <c r="H402" s="1399"/>
      <c r="I402" s="1399"/>
      <c r="J402" s="1399"/>
      <c r="K402" s="1399"/>
    </row>
    <row r="403" spans="1:11" ht="23.25" customHeight="1">
      <c r="A403" s="1412" t="s">
        <v>384</v>
      </c>
      <c r="B403" s="45"/>
      <c r="C403" s="1403" t="s">
        <v>50</v>
      </c>
      <c r="D403" s="1404"/>
      <c r="E403" s="1404"/>
      <c r="F403" s="1404"/>
      <c r="G403" s="1404"/>
      <c r="H403" s="1405"/>
      <c r="I403" s="45"/>
      <c r="J403" s="80"/>
      <c r="K403" s="80"/>
    </row>
    <row r="404" spans="1:11" ht="23.25" customHeight="1">
      <c r="A404" s="1413"/>
      <c r="B404" s="46" t="s">
        <v>2</v>
      </c>
      <c r="C404" s="47" t="s">
        <v>5</v>
      </c>
      <c r="D404" s="48" t="s">
        <v>6</v>
      </c>
      <c r="E404" s="48" t="s">
        <v>7</v>
      </c>
      <c r="F404" s="48" t="s">
        <v>8</v>
      </c>
      <c r="G404" s="48" t="s">
        <v>9</v>
      </c>
      <c r="H404" s="48" t="s">
        <v>10</v>
      </c>
      <c r="I404" s="49" t="s">
        <v>11</v>
      </c>
      <c r="J404" s="87" t="s">
        <v>202</v>
      </c>
      <c r="K404" s="82" t="s">
        <v>204</v>
      </c>
    </row>
    <row r="405" spans="1:11" ht="23.25" customHeight="1">
      <c r="A405" s="1413"/>
      <c r="B405" s="46" t="s">
        <v>4</v>
      </c>
      <c r="C405" s="46" t="s">
        <v>13</v>
      </c>
      <c r="D405" s="49" t="s">
        <v>51</v>
      </c>
      <c r="E405" s="49" t="s">
        <v>15</v>
      </c>
      <c r="F405" s="49" t="s">
        <v>16</v>
      </c>
      <c r="G405" s="49" t="s">
        <v>17</v>
      </c>
      <c r="H405" s="49" t="s">
        <v>18</v>
      </c>
      <c r="I405" s="49" t="s">
        <v>19</v>
      </c>
      <c r="J405" s="87" t="s">
        <v>203</v>
      </c>
      <c r="K405" s="83"/>
    </row>
    <row r="406" spans="1:11" ht="23.25" customHeight="1">
      <c r="A406" s="1414"/>
      <c r="B406" s="50" t="s">
        <v>12</v>
      </c>
      <c r="C406" s="50" t="s">
        <v>12</v>
      </c>
      <c r="D406" s="51" t="s">
        <v>12</v>
      </c>
      <c r="E406" s="51" t="s">
        <v>12</v>
      </c>
      <c r="F406" s="51" t="s">
        <v>12</v>
      </c>
      <c r="G406" s="51" t="s">
        <v>12</v>
      </c>
      <c r="H406" s="51" t="s">
        <v>20</v>
      </c>
      <c r="I406" s="51" t="s">
        <v>12</v>
      </c>
      <c r="J406" s="84"/>
      <c r="K406" s="84"/>
    </row>
    <row r="407" spans="1:11" ht="23.4">
      <c r="A407" s="63" t="s">
        <v>52</v>
      </c>
      <c r="B407" s="50"/>
      <c r="C407" s="50">
        <v>0</v>
      </c>
      <c r="D407" s="50">
        <v>0</v>
      </c>
      <c r="E407" s="50">
        <f>+E51</f>
        <v>0</v>
      </c>
      <c r="F407" s="50">
        <v>0</v>
      </c>
      <c r="G407" s="50">
        <v>0</v>
      </c>
      <c r="H407" s="50">
        <f>+H51</f>
        <v>0</v>
      </c>
      <c r="I407" s="50">
        <v>0</v>
      </c>
      <c r="J407" s="50">
        <v>0</v>
      </c>
      <c r="K407" s="52">
        <f>+K51</f>
        <v>0</v>
      </c>
    </row>
    <row r="408" spans="1:11" ht="23.4">
      <c r="A408" s="63" t="s">
        <v>53</v>
      </c>
      <c r="B408" s="50">
        <v>0</v>
      </c>
      <c r="C408" s="50">
        <v>0</v>
      </c>
      <c r="D408" s="50">
        <v>0</v>
      </c>
      <c r="E408" s="50">
        <f>+E76</f>
        <v>0</v>
      </c>
      <c r="F408" s="50">
        <v>0</v>
      </c>
      <c r="G408" s="50">
        <v>0</v>
      </c>
      <c r="H408" s="50">
        <f>+H76</f>
        <v>0</v>
      </c>
      <c r="I408" s="50">
        <v>0</v>
      </c>
      <c r="J408" s="50">
        <v>0</v>
      </c>
      <c r="K408" s="51">
        <f>+K76</f>
        <v>0</v>
      </c>
    </row>
    <row r="409" spans="1:11" ht="23.4">
      <c r="A409" s="63" t="s">
        <v>54</v>
      </c>
      <c r="B409" s="50">
        <v>0</v>
      </c>
      <c r="C409" s="50">
        <v>0</v>
      </c>
      <c r="D409" s="50">
        <v>0</v>
      </c>
      <c r="E409" s="50">
        <f>+E100</f>
        <v>0</v>
      </c>
      <c r="F409" s="50">
        <v>0</v>
      </c>
      <c r="G409" s="50">
        <v>0</v>
      </c>
      <c r="H409" s="50">
        <f>+H100</f>
        <v>0</v>
      </c>
      <c r="I409" s="50">
        <v>0</v>
      </c>
      <c r="J409" s="50">
        <v>0</v>
      </c>
      <c r="K409" s="51">
        <f>+K100</f>
        <v>0</v>
      </c>
    </row>
    <row r="410" spans="1:11" ht="23.4">
      <c r="A410" s="63" t="s">
        <v>55</v>
      </c>
      <c r="B410" s="50">
        <v>0</v>
      </c>
      <c r="C410" s="50">
        <v>0</v>
      </c>
      <c r="D410" s="50">
        <f>+D124</f>
        <v>0</v>
      </c>
      <c r="E410" s="50">
        <f>+E124</f>
        <v>0</v>
      </c>
      <c r="F410" s="50">
        <v>0</v>
      </c>
      <c r="G410" s="50">
        <v>0</v>
      </c>
      <c r="H410" s="50">
        <f>+H124</f>
        <v>0</v>
      </c>
      <c r="I410" s="50">
        <v>0</v>
      </c>
      <c r="J410" s="50">
        <v>0</v>
      </c>
      <c r="K410" s="51">
        <f>+K124</f>
        <v>0</v>
      </c>
    </row>
    <row r="411" spans="1:11" ht="23.4">
      <c r="A411" s="63" t="s">
        <v>56</v>
      </c>
      <c r="B411" s="50"/>
      <c r="C411" s="50"/>
      <c r="D411" s="50"/>
      <c r="E411" s="50"/>
      <c r="F411" s="50"/>
      <c r="G411" s="50"/>
      <c r="H411" s="50"/>
      <c r="I411" s="50"/>
      <c r="J411" s="50"/>
      <c r="K411" s="51"/>
    </row>
    <row r="412" spans="1:11" ht="23.4">
      <c r="A412" s="63" t="s">
        <v>57</v>
      </c>
      <c r="B412" s="50">
        <f t="shared" ref="B412:K412" si="69">+B170</f>
        <v>0</v>
      </c>
      <c r="C412" s="50">
        <f t="shared" si="69"/>
        <v>0</v>
      </c>
      <c r="D412" s="50">
        <f t="shared" si="69"/>
        <v>0</v>
      </c>
      <c r="E412" s="50">
        <f t="shared" si="69"/>
        <v>0</v>
      </c>
      <c r="F412" s="50">
        <f t="shared" si="69"/>
        <v>0</v>
      </c>
      <c r="G412" s="50">
        <f t="shared" si="69"/>
        <v>0</v>
      </c>
      <c r="H412" s="50">
        <f t="shared" si="69"/>
        <v>0</v>
      </c>
      <c r="I412" s="50">
        <f t="shared" si="69"/>
        <v>0</v>
      </c>
      <c r="J412" s="50">
        <f t="shared" si="69"/>
        <v>0</v>
      </c>
      <c r="K412" s="52">
        <f t="shared" si="69"/>
        <v>0</v>
      </c>
    </row>
    <row r="413" spans="1:11" ht="27" thickBot="1">
      <c r="A413" s="53" t="s">
        <v>32</v>
      </c>
      <c r="B413" s="451">
        <f t="shared" ref="B413:K413" si="70">SUM(B407:B412)</f>
        <v>0</v>
      </c>
      <c r="C413" s="451">
        <f t="shared" si="70"/>
        <v>0</v>
      </c>
      <c r="D413" s="451">
        <f t="shared" si="70"/>
        <v>0</v>
      </c>
      <c r="E413" s="451">
        <f t="shared" si="70"/>
        <v>0</v>
      </c>
      <c r="F413" s="451">
        <f t="shared" si="70"/>
        <v>0</v>
      </c>
      <c r="G413" s="451">
        <f t="shared" si="70"/>
        <v>0</v>
      </c>
      <c r="H413" s="452" t="e">
        <f>+K413/G413</f>
        <v>#DIV/0!</v>
      </c>
      <c r="I413" s="451">
        <f t="shared" si="70"/>
        <v>0</v>
      </c>
      <c r="J413" s="451">
        <f t="shared" si="70"/>
        <v>0</v>
      </c>
      <c r="K413" s="451">
        <f t="shared" si="70"/>
        <v>0</v>
      </c>
    </row>
    <row r="422" spans="1:11" ht="23.4">
      <c r="A422" s="1415" t="s">
        <v>391</v>
      </c>
      <c r="B422" s="1415"/>
      <c r="C422" s="1415"/>
      <c r="D422" s="1415"/>
      <c r="E422" s="1415"/>
      <c r="F422" s="1415"/>
      <c r="G422" s="1415"/>
      <c r="H422" s="1415"/>
      <c r="I422" s="1415"/>
      <c r="J422" s="1415"/>
      <c r="K422" s="1415"/>
    </row>
    <row r="423" spans="1:11" ht="23.4">
      <c r="A423" s="1398" t="s">
        <v>277</v>
      </c>
      <c r="B423" s="1398"/>
      <c r="C423" s="1398"/>
      <c r="D423" s="1398"/>
      <c r="E423" s="1398"/>
      <c r="F423" s="1398"/>
      <c r="G423" s="1398"/>
      <c r="H423" s="1398"/>
      <c r="I423" s="1398"/>
      <c r="J423" s="1398"/>
      <c r="K423" s="1398"/>
    </row>
    <row r="424" spans="1:11" ht="23.4">
      <c r="A424" s="1399" t="s">
        <v>148</v>
      </c>
      <c r="B424" s="1399"/>
      <c r="C424" s="1399"/>
      <c r="D424" s="1399"/>
      <c r="E424" s="1399"/>
      <c r="F424" s="1399"/>
      <c r="G424" s="1399"/>
      <c r="H424" s="1399"/>
      <c r="I424" s="1399"/>
      <c r="J424" s="1399"/>
      <c r="K424" s="1399"/>
    </row>
    <row r="425" spans="1:11" ht="23.25" customHeight="1">
      <c r="A425" s="1400" t="s">
        <v>277</v>
      </c>
      <c r="B425" s="45"/>
      <c r="C425" s="1403" t="s">
        <v>50</v>
      </c>
      <c r="D425" s="1404"/>
      <c r="E425" s="1404"/>
      <c r="F425" s="1404"/>
      <c r="G425" s="1404"/>
      <c r="H425" s="1405"/>
      <c r="I425" s="45"/>
      <c r="J425" s="80"/>
      <c r="K425" s="80"/>
    </row>
    <row r="426" spans="1:11" ht="23.25" customHeight="1">
      <c r="A426" s="1401"/>
      <c r="B426" s="46" t="s">
        <v>2</v>
      </c>
      <c r="C426" s="47" t="s">
        <v>5</v>
      </c>
      <c r="D426" s="48" t="s">
        <v>6</v>
      </c>
      <c r="E426" s="48" t="s">
        <v>7</v>
      </c>
      <c r="F426" s="48" t="s">
        <v>8</v>
      </c>
      <c r="G426" s="48" t="s">
        <v>9</v>
      </c>
      <c r="H426" s="48" t="s">
        <v>10</v>
      </c>
      <c r="I426" s="49" t="s">
        <v>11</v>
      </c>
      <c r="J426" s="87" t="s">
        <v>202</v>
      </c>
      <c r="K426" s="82" t="s">
        <v>204</v>
      </c>
    </row>
    <row r="427" spans="1:11" ht="23.25" customHeight="1">
      <c r="A427" s="1401"/>
      <c r="B427" s="46" t="s">
        <v>4</v>
      </c>
      <c r="C427" s="46" t="s">
        <v>13</v>
      </c>
      <c r="D427" s="49" t="s">
        <v>51</v>
      </c>
      <c r="E427" s="49" t="s">
        <v>15</v>
      </c>
      <c r="F427" s="49" t="s">
        <v>16</v>
      </c>
      <c r="G427" s="49" t="s">
        <v>17</v>
      </c>
      <c r="H427" s="49" t="s">
        <v>18</v>
      </c>
      <c r="I427" s="49" t="s">
        <v>19</v>
      </c>
      <c r="J427" s="87" t="s">
        <v>203</v>
      </c>
      <c r="K427" s="83"/>
    </row>
    <row r="428" spans="1:11" ht="23.25" customHeight="1">
      <c r="A428" s="1402"/>
      <c r="B428" s="50" t="s">
        <v>12</v>
      </c>
      <c r="C428" s="50" t="s">
        <v>12</v>
      </c>
      <c r="D428" s="51" t="s">
        <v>12</v>
      </c>
      <c r="E428" s="51" t="s">
        <v>12</v>
      </c>
      <c r="F428" s="51" t="s">
        <v>12</v>
      </c>
      <c r="G428" s="51" t="s">
        <v>12</v>
      </c>
      <c r="H428" s="51" t="s">
        <v>20</v>
      </c>
      <c r="I428" s="51" t="s">
        <v>12</v>
      </c>
      <c r="J428" s="84"/>
      <c r="K428" s="84"/>
    </row>
    <row r="429" spans="1:11" ht="23.4">
      <c r="A429" s="63" t="s">
        <v>52</v>
      </c>
      <c r="B429" s="50">
        <f t="shared" ref="B429:K429" si="71">+B17</f>
        <v>0</v>
      </c>
      <c r="C429" s="50">
        <f t="shared" si="71"/>
        <v>0</v>
      </c>
      <c r="D429" s="50">
        <f t="shared" si="71"/>
        <v>0</v>
      </c>
      <c r="E429" s="50">
        <f t="shared" si="71"/>
        <v>0</v>
      </c>
      <c r="F429" s="50">
        <f t="shared" si="71"/>
        <v>0</v>
      </c>
      <c r="G429" s="50">
        <f t="shared" si="71"/>
        <v>0</v>
      </c>
      <c r="H429" s="50">
        <f t="shared" si="71"/>
        <v>0</v>
      </c>
      <c r="I429" s="50">
        <f t="shared" si="71"/>
        <v>0</v>
      </c>
      <c r="J429" s="50">
        <f t="shared" si="71"/>
        <v>0</v>
      </c>
      <c r="K429" s="52">
        <f t="shared" si="71"/>
        <v>0</v>
      </c>
    </row>
    <row r="430" spans="1:11" ht="23.4">
      <c r="A430" s="63" t="s">
        <v>53</v>
      </c>
      <c r="B430" s="50">
        <f t="shared" ref="B430:K430" si="72">+B42</f>
        <v>0</v>
      </c>
      <c r="C430" s="50">
        <f t="shared" si="72"/>
        <v>0</v>
      </c>
      <c r="D430" s="50">
        <f t="shared" si="72"/>
        <v>0</v>
      </c>
      <c r="E430" s="50">
        <f t="shared" si="72"/>
        <v>0</v>
      </c>
      <c r="F430" s="50">
        <f t="shared" si="72"/>
        <v>0</v>
      </c>
      <c r="G430" s="50">
        <f t="shared" si="72"/>
        <v>0</v>
      </c>
      <c r="H430" s="50">
        <f t="shared" si="72"/>
        <v>0</v>
      </c>
      <c r="I430" s="50">
        <f t="shared" si="72"/>
        <v>0</v>
      </c>
      <c r="J430" s="50">
        <f t="shared" si="72"/>
        <v>0</v>
      </c>
      <c r="K430" s="51">
        <f t="shared" si="72"/>
        <v>0</v>
      </c>
    </row>
    <row r="431" spans="1:11" ht="23.4">
      <c r="A431" s="63" t="s">
        <v>54</v>
      </c>
      <c r="B431" s="50">
        <f t="shared" ref="B431:K431" si="73">+B68</f>
        <v>0</v>
      </c>
      <c r="C431" s="50">
        <f t="shared" si="73"/>
        <v>0</v>
      </c>
      <c r="D431" s="50">
        <f t="shared" si="73"/>
        <v>0</v>
      </c>
      <c r="E431" s="50">
        <f t="shared" si="73"/>
        <v>0</v>
      </c>
      <c r="F431" s="50">
        <f t="shared" si="73"/>
        <v>0</v>
      </c>
      <c r="G431" s="50">
        <f t="shared" si="73"/>
        <v>0</v>
      </c>
      <c r="H431" s="50">
        <f t="shared" si="73"/>
        <v>0</v>
      </c>
      <c r="I431" s="50">
        <f t="shared" si="73"/>
        <v>0</v>
      </c>
      <c r="J431" s="50">
        <f t="shared" si="73"/>
        <v>0</v>
      </c>
      <c r="K431" s="51">
        <f t="shared" si="73"/>
        <v>0</v>
      </c>
    </row>
    <row r="432" spans="1:11" ht="23.4">
      <c r="A432" s="63" t="s">
        <v>55</v>
      </c>
      <c r="B432" s="50">
        <f t="shared" ref="B432:K432" si="74">+B94</f>
        <v>0</v>
      </c>
      <c r="C432" s="50">
        <f t="shared" si="74"/>
        <v>0</v>
      </c>
      <c r="D432" s="50">
        <f t="shared" si="74"/>
        <v>0</v>
      </c>
      <c r="E432" s="50">
        <f t="shared" si="74"/>
        <v>0</v>
      </c>
      <c r="F432" s="50">
        <f t="shared" si="74"/>
        <v>0</v>
      </c>
      <c r="G432" s="50">
        <f t="shared" si="74"/>
        <v>0</v>
      </c>
      <c r="H432" s="50">
        <f t="shared" si="74"/>
        <v>0</v>
      </c>
      <c r="I432" s="50">
        <f t="shared" si="74"/>
        <v>0</v>
      </c>
      <c r="J432" s="50">
        <f t="shared" si="74"/>
        <v>0</v>
      </c>
      <c r="K432" s="51">
        <f t="shared" si="74"/>
        <v>0</v>
      </c>
    </row>
    <row r="433" spans="1:11" ht="23.4">
      <c r="A433" s="63" t="s">
        <v>56</v>
      </c>
      <c r="B433" s="50">
        <f t="shared" ref="B433:K433" si="75">+B118</f>
        <v>0</v>
      </c>
      <c r="C433" s="50">
        <f t="shared" si="75"/>
        <v>0</v>
      </c>
      <c r="D433" s="50">
        <f t="shared" si="75"/>
        <v>0</v>
      </c>
      <c r="E433" s="50">
        <f t="shared" si="75"/>
        <v>0</v>
      </c>
      <c r="F433" s="50">
        <f t="shared" si="75"/>
        <v>0</v>
      </c>
      <c r="G433" s="50">
        <f t="shared" si="75"/>
        <v>0</v>
      </c>
      <c r="H433" s="50">
        <f t="shared" si="75"/>
        <v>0</v>
      </c>
      <c r="I433" s="50">
        <f t="shared" si="75"/>
        <v>0</v>
      </c>
      <c r="J433" s="50">
        <f t="shared" si="75"/>
        <v>0</v>
      </c>
      <c r="K433" s="51">
        <f t="shared" si="75"/>
        <v>0</v>
      </c>
    </row>
    <row r="434" spans="1:11" ht="23.4">
      <c r="A434" s="63" t="s">
        <v>57</v>
      </c>
      <c r="B434" s="50">
        <f t="shared" ref="B434:K434" si="76">+B143</f>
        <v>0</v>
      </c>
      <c r="C434" s="50">
        <f t="shared" si="76"/>
        <v>0</v>
      </c>
      <c r="D434" s="50">
        <f t="shared" si="76"/>
        <v>0</v>
      </c>
      <c r="E434" s="50">
        <f t="shared" si="76"/>
        <v>0</v>
      </c>
      <c r="F434" s="50">
        <f t="shared" si="76"/>
        <v>0</v>
      </c>
      <c r="G434" s="50">
        <f t="shared" si="76"/>
        <v>0</v>
      </c>
      <c r="H434" s="50">
        <f t="shared" si="76"/>
        <v>0</v>
      </c>
      <c r="I434" s="50">
        <f t="shared" si="76"/>
        <v>0</v>
      </c>
      <c r="J434" s="50">
        <f t="shared" si="76"/>
        <v>0</v>
      </c>
      <c r="K434" s="51">
        <f t="shared" si="76"/>
        <v>0</v>
      </c>
    </row>
    <row r="435" spans="1:11" ht="27" thickBot="1">
      <c r="A435" s="53" t="s">
        <v>32</v>
      </c>
      <c r="B435" s="451">
        <f t="shared" ref="B435:K435" si="77">SUM(B429:B434)</f>
        <v>0</v>
      </c>
      <c r="C435" s="451">
        <f t="shared" si="77"/>
        <v>0</v>
      </c>
      <c r="D435" s="451">
        <f t="shared" si="77"/>
        <v>0</v>
      </c>
      <c r="E435" s="451">
        <f t="shared" si="77"/>
        <v>0</v>
      </c>
      <c r="F435" s="451">
        <f t="shared" si="77"/>
        <v>0</v>
      </c>
      <c r="G435" s="451">
        <f t="shared" si="77"/>
        <v>0</v>
      </c>
      <c r="H435" s="452" t="e">
        <f>+K435/G435</f>
        <v>#DIV/0!</v>
      </c>
      <c r="I435" s="451">
        <f t="shared" si="77"/>
        <v>0</v>
      </c>
      <c r="J435" s="451">
        <f t="shared" si="77"/>
        <v>0</v>
      </c>
      <c r="K435" s="451">
        <f t="shared" si="77"/>
        <v>0</v>
      </c>
    </row>
    <row r="444" spans="1:11" ht="23.4">
      <c r="A444" s="1415" t="s">
        <v>391</v>
      </c>
      <c r="B444" s="1415"/>
      <c r="C444" s="1415"/>
      <c r="D444" s="1415"/>
      <c r="E444" s="1415"/>
      <c r="F444" s="1415"/>
      <c r="G444" s="1415"/>
      <c r="H444" s="1415"/>
      <c r="I444" s="1415"/>
      <c r="J444" s="1415"/>
      <c r="K444" s="1415"/>
    </row>
    <row r="445" spans="1:11" ht="23.4">
      <c r="A445" s="1398" t="s">
        <v>190</v>
      </c>
      <c r="B445" s="1398"/>
      <c r="C445" s="1398"/>
      <c r="D445" s="1398"/>
      <c r="E445" s="1398"/>
      <c r="F445" s="1398"/>
      <c r="G445" s="1398"/>
      <c r="H445" s="1398"/>
      <c r="I445" s="1398"/>
      <c r="J445" s="1398"/>
      <c r="K445" s="1398"/>
    </row>
    <row r="446" spans="1:11" ht="23.4">
      <c r="A446" s="1399" t="s">
        <v>148</v>
      </c>
      <c r="B446" s="1399"/>
      <c r="C446" s="1399"/>
      <c r="D446" s="1399"/>
      <c r="E446" s="1399"/>
      <c r="F446" s="1399"/>
      <c r="G446" s="1399"/>
      <c r="H446" s="1399"/>
      <c r="I446" s="1399"/>
      <c r="J446" s="1399"/>
      <c r="K446" s="1399"/>
    </row>
    <row r="447" spans="1:11" ht="23.25" customHeight="1">
      <c r="A447" s="1400" t="s">
        <v>190</v>
      </c>
      <c r="B447" s="45"/>
      <c r="C447" s="1403" t="s">
        <v>50</v>
      </c>
      <c r="D447" s="1404"/>
      <c r="E447" s="1404"/>
      <c r="F447" s="1404"/>
      <c r="G447" s="1404"/>
      <c r="H447" s="1405"/>
      <c r="I447" s="45"/>
      <c r="J447" s="80"/>
      <c r="K447" s="80"/>
    </row>
    <row r="448" spans="1:11" ht="23.25" customHeight="1">
      <c r="A448" s="1401"/>
      <c r="B448" s="46" t="s">
        <v>2</v>
      </c>
      <c r="C448" s="47" t="s">
        <v>5</v>
      </c>
      <c r="D448" s="48" t="s">
        <v>6</v>
      </c>
      <c r="E448" s="48" t="s">
        <v>7</v>
      </c>
      <c r="F448" s="48" t="s">
        <v>8</v>
      </c>
      <c r="G448" s="48" t="s">
        <v>9</v>
      </c>
      <c r="H448" s="48" t="s">
        <v>10</v>
      </c>
      <c r="I448" s="49" t="s">
        <v>11</v>
      </c>
      <c r="J448" s="87" t="s">
        <v>202</v>
      </c>
      <c r="K448" s="82" t="s">
        <v>204</v>
      </c>
    </row>
    <row r="449" spans="1:11" ht="23.25" customHeight="1">
      <c r="A449" s="1401"/>
      <c r="B449" s="46" t="s">
        <v>4</v>
      </c>
      <c r="C449" s="46" t="s">
        <v>13</v>
      </c>
      <c r="D449" s="49" t="s">
        <v>51</v>
      </c>
      <c r="E449" s="49" t="s">
        <v>15</v>
      </c>
      <c r="F449" s="49" t="s">
        <v>16</v>
      </c>
      <c r="G449" s="49" t="s">
        <v>17</v>
      </c>
      <c r="H449" s="49" t="s">
        <v>18</v>
      </c>
      <c r="I449" s="49" t="s">
        <v>19</v>
      </c>
      <c r="J449" s="87" t="s">
        <v>203</v>
      </c>
      <c r="K449" s="83"/>
    </row>
    <row r="450" spans="1:11" ht="23.25" customHeight="1">
      <c r="A450" s="1402"/>
      <c r="B450" s="50" t="s">
        <v>12</v>
      </c>
      <c r="C450" s="50" t="s">
        <v>12</v>
      </c>
      <c r="D450" s="51" t="s">
        <v>12</v>
      </c>
      <c r="E450" s="51" t="s">
        <v>12</v>
      </c>
      <c r="F450" s="51" t="s">
        <v>12</v>
      </c>
      <c r="G450" s="51" t="s">
        <v>12</v>
      </c>
      <c r="H450" s="51" t="s">
        <v>20</v>
      </c>
      <c r="I450" s="51" t="s">
        <v>12</v>
      </c>
      <c r="J450" s="84"/>
      <c r="K450" s="84"/>
    </row>
    <row r="451" spans="1:11" ht="23.4">
      <c r="A451" s="63" t="s">
        <v>52</v>
      </c>
      <c r="B451" s="50">
        <f t="shared" ref="B451:K451" si="78">+B21</f>
        <v>0</v>
      </c>
      <c r="C451" s="50">
        <f t="shared" si="78"/>
        <v>0</v>
      </c>
      <c r="D451" s="50">
        <f t="shared" si="78"/>
        <v>0</v>
      </c>
      <c r="E451" s="50">
        <f t="shared" si="78"/>
        <v>0</v>
      </c>
      <c r="F451" s="50">
        <f t="shared" si="78"/>
        <v>0</v>
      </c>
      <c r="G451" s="50">
        <f t="shared" si="78"/>
        <v>0</v>
      </c>
      <c r="H451" s="50">
        <f t="shared" si="78"/>
        <v>0</v>
      </c>
      <c r="I451" s="50">
        <f t="shared" si="78"/>
        <v>0</v>
      </c>
      <c r="J451" s="50">
        <f t="shared" si="78"/>
        <v>0</v>
      </c>
      <c r="K451" s="52">
        <f t="shared" si="78"/>
        <v>0</v>
      </c>
    </row>
    <row r="452" spans="1:11" ht="23.4">
      <c r="A452" s="63" t="s">
        <v>53</v>
      </c>
      <c r="B452" s="50">
        <f t="shared" ref="B452:J452" si="79">+B49</f>
        <v>0</v>
      </c>
      <c r="C452" s="50">
        <f t="shared" si="79"/>
        <v>0</v>
      </c>
      <c r="D452" s="50">
        <f t="shared" si="79"/>
        <v>0</v>
      </c>
      <c r="E452" s="50">
        <f t="shared" si="79"/>
        <v>0</v>
      </c>
      <c r="F452" s="50">
        <f t="shared" si="79"/>
        <v>0</v>
      </c>
      <c r="G452" s="50">
        <f t="shared" si="79"/>
        <v>0</v>
      </c>
      <c r="H452" s="50">
        <f t="shared" si="79"/>
        <v>0</v>
      </c>
      <c r="I452" s="50">
        <f t="shared" si="79"/>
        <v>0</v>
      </c>
      <c r="J452" s="50">
        <f t="shared" si="79"/>
        <v>0</v>
      </c>
      <c r="K452" s="51">
        <f>+G452*H452</f>
        <v>0</v>
      </c>
    </row>
    <row r="453" spans="1:11" ht="23.4">
      <c r="A453" s="63" t="s">
        <v>54</v>
      </c>
      <c r="B453" s="50">
        <f t="shared" ref="B453:J453" si="80">+B74</f>
        <v>0</v>
      </c>
      <c r="C453" s="50">
        <f t="shared" si="80"/>
        <v>0</v>
      </c>
      <c r="D453" s="50">
        <f t="shared" si="80"/>
        <v>0</v>
      </c>
      <c r="E453" s="50">
        <f t="shared" si="80"/>
        <v>0</v>
      </c>
      <c r="F453" s="50">
        <f t="shared" si="80"/>
        <v>0</v>
      </c>
      <c r="G453" s="50">
        <f t="shared" si="80"/>
        <v>0</v>
      </c>
      <c r="H453" s="50">
        <f t="shared" si="80"/>
        <v>0</v>
      </c>
      <c r="I453" s="50">
        <f t="shared" si="80"/>
        <v>0</v>
      </c>
      <c r="J453" s="50">
        <f t="shared" si="80"/>
        <v>0</v>
      </c>
      <c r="K453" s="51">
        <f>+G453*H453</f>
        <v>0</v>
      </c>
    </row>
    <row r="454" spans="1:11" ht="23.4">
      <c r="A454" s="63" t="s">
        <v>55</v>
      </c>
      <c r="B454" s="50">
        <f t="shared" ref="B454:J454" si="81">+B98</f>
        <v>0</v>
      </c>
      <c r="C454" s="50">
        <f t="shared" si="81"/>
        <v>0</v>
      </c>
      <c r="D454" s="50">
        <f t="shared" si="81"/>
        <v>0</v>
      </c>
      <c r="E454" s="50">
        <f t="shared" si="81"/>
        <v>0</v>
      </c>
      <c r="F454" s="50">
        <f t="shared" si="81"/>
        <v>0</v>
      </c>
      <c r="G454" s="50">
        <f t="shared" si="81"/>
        <v>0</v>
      </c>
      <c r="H454" s="50">
        <f t="shared" si="81"/>
        <v>0</v>
      </c>
      <c r="I454" s="50">
        <f t="shared" si="81"/>
        <v>0</v>
      </c>
      <c r="J454" s="50">
        <f t="shared" si="81"/>
        <v>0</v>
      </c>
      <c r="K454" s="51"/>
    </row>
    <row r="455" spans="1:11" ht="23.4">
      <c r="A455" s="63" t="s">
        <v>56</v>
      </c>
      <c r="B455" s="50">
        <f t="shared" ref="B455:J455" si="82">+B122</f>
        <v>0</v>
      </c>
      <c r="C455" s="50">
        <f t="shared" si="82"/>
        <v>0</v>
      </c>
      <c r="D455" s="50">
        <f t="shared" si="82"/>
        <v>0</v>
      </c>
      <c r="E455" s="50">
        <f t="shared" si="82"/>
        <v>0</v>
      </c>
      <c r="F455" s="50">
        <f t="shared" si="82"/>
        <v>0</v>
      </c>
      <c r="G455" s="50">
        <f t="shared" si="82"/>
        <v>0</v>
      </c>
      <c r="H455" s="50">
        <f t="shared" si="82"/>
        <v>0</v>
      </c>
      <c r="I455" s="50">
        <f t="shared" si="82"/>
        <v>0</v>
      </c>
      <c r="J455" s="50">
        <f t="shared" si="82"/>
        <v>0</v>
      </c>
      <c r="K455" s="51"/>
    </row>
    <row r="456" spans="1:11" ht="23.4">
      <c r="A456" s="63" t="s">
        <v>57</v>
      </c>
      <c r="B456" s="50">
        <f t="shared" ref="B456:J456" si="83">+B148</f>
        <v>0</v>
      </c>
      <c r="C456" s="50">
        <f t="shared" si="83"/>
        <v>0</v>
      </c>
      <c r="D456" s="50">
        <f t="shared" si="83"/>
        <v>0</v>
      </c>
      <c r="E456" s="50">
        <f t="shared" si="83"/>
        <v>0</v>
      </c>
      <c r="F456" s="50">
        <f t="shared" si="83"/>
        <v>0</v>
      </c>
      <c r="G456" s="50">
        <f t="shared" si="83"/>
        <v>0</v>
      </c>
      <c r="H456" s="50">
        <f t="shared" si="83"/>
        <v>0</v>
      </c>
      <c r="I456" s="50">
        <f t="shared" si="83"/>
        <v>0</v>
      </c>
      <c r="J456" s="50">
        <f t="shared" si="83"/>
        <v>0</v>
      </c>
      <c r="K456" s="51">
        <f>+H456*G456</f>
        <v>0</v>
      </c>
    </row>
    <row r="457" spans="1:11" ht="27" thickBot="1">
      <c r="A457" s="53" t="s">
        <v>32</v>
      </c>
      <c r="B457" s="451">
        <f t="shared" ref="B457:K457" si="84">SUM(B451:B456)</f>
        <v>0</v>
      </c>
      <c r="C457" s="451">
        <f t="shared" si="84"/>
        <v>0</v>
      </c>
      <c r="D457" s="451">
        <f t="shared" si="84"/>
        <v>0</v>
      </c>
      <c r="E457" s="451">
        <f t="shared" si="84"/>
        <v>0</v>
      </c>
      <c r="F457" s="451">
        <f t="shared" si="84"/>
        <v>0</v>
      </c>
      <c r="G457" s="451">
        <f t="shared" si="84"/>
        <v>0</v>
      </c>
      <c r="H457" s="452" t="e">
        <f>+K457/G457</f>
        <v>#DIV/0!</v>
      </c>
      <c r="I457" s="451">
        <f t="shared" si="84"/>
        <v>0</v>
      </c>
      <c r="J457" s="451">
        <f t="shared" si="84"/>
        <v>0</v>
      </c>
      <c r="K457" s="451">
        <f t="shared" si="84"/>
        <v>0</v>
      </c>
    </row>
    <row r="465" spans="1:11" ht="23.4">
      <c r="A465" s="1415" t="s">
        <v>391</v>
      </c>
      <c r="B465" s="1415"/>
      <c r="C465" s="1415"/>
      <c r="D465" s="1415"/>
      <c r="E465" s="1415"/>
      <c r="F465" s="1415"/>
      <c r="G465" s="1415"/>
      <c r="H465" s="1415"/>
      <c r="I465" s="1415"/>
      <c r="J465" s="1415"/>
      <c r="K465" s="1415"/>
    </row>
    <row r="466" spans="1:11" ht="23.4">
      <c r="A466" s="1398" t="s">
        <v>327</v>
      </c>
      <c r="B466" s="1398"/>
      <c r="C466" s="1398"/>
      <c r="D466" s="1398"/>
      <c r="E466" s="1398"/>
      <c r="F466" s="1398"/>
      <c r="G466" s="1398"/>
      <c r="H466" s="1398"/>
      <c r="I466" s="1398"/>
      <c r="J466" s="1398"/>
      <c r="K466" s="1398"/>
    </row>
    <row r="467" spans="1:11" ht="23.4">
      <c r="A467" s="1399" t="s">
        <v>148</v>
      </c>
      <c r="B467" s="1399"/>
      <c r="C467" s="1399"/>
      <c r="D467" s="1399"/>
      <c r="E467" s="1399"/>
      <c r="F467" s="1399"/>
      <c r="G467" s="1399"/>
      <c r="H467" s="1399"/>
      <c r="I467" s="1399"/>
      <c r="J467" s="1399"/>
      <c r="K467" s="1399"/>
    </row>
    <row r="468" spans="1:11" ht="23.25" customHeight="1">
      <c r="A468" s="1400" t="s">
        <v>327</v>
      </c>
      <c r="B468" s="45"/>
      <c r="C468" s="1403" t="s">
        <v>50</v>
      </c>
      <c r="D468" s="1404"/>
      <c r="E468" s="1404"/>
      <c r="F468" s="1404"/>
      <c r="G468" s="1404"/>
      <c r="H468" s="1405"/>
      <c r="I468" s="45"/>
      <c r="J468" s="80"/>
      <c r="K468" s="80"/>
    </row>
    <row r="469" spans="1:11" ht="23.25" customHeight="1">
      <c r="A469" s="1401"/>
      <c r="B469" s="46" t="s">
        <v>2</v>
      </c>
      <c r="C469" s="47" t="s">
        <v>5</v>
      </c>
      <c r="D469" s="48" t="s">
        <v>6</v>
      </c>
      <c r="E469" s="48" t="s">
        <v>7</v>
      </c>
      <c r="F469" s="48" t="s">
        <v>8</v>
      </c>
      <c r="G469" s="48" t="s">
        <v>9</v>
      </c>
      <c r="H469" s="48" t="s">
        <v>10</v>
      </c>
      <c r="I469" s="49" t="s">
        <v>11</v>
      </c>
      <c r="J469" s="87" t="s">
        <v>202</v>
      </c>
      <c r="K469" s="82" t="s">
        <v>204</v>
      </c>
    </row>
    <row r="470" spans="1:11" ht="23.25" customHeight="1">
      <c r="A470" s="1401"/>
      <c r="B470" s="46" t="s">
        <v>4</v>
      </c>
      <c r="C470" s="46" t="s">
        <v>13</v>
      </c>
      <c r="D470" s="49" t="s">
        <v>51</v>
      </c>
      <c r="E470" s="49" t="s">
        <v>15</v>
      </c>
      <c r="F470" s="49" t="s">
        <v>16</v>
      </c>
      <c r="G470" s="49" t="s">
        <v>17</v>
      </c>
      <c r="H470" s="49" t="s">
        <v>18</v>
      </c>
      <c r="I470" s="49" t="s">
        <v>19</v>
      </c>
      <c r="J470" s="87" t="s">
        <v>203</v>
      </c>
      <c r="K470" s="83"/>
    </row>
    <row r="471" spans="1:11" ht="23.25" customHeight="1">
      <c r="A471" s="1402"/>
      <c r="B471" s="50" t="s">
        <v>12</v>
      </c>
      <c r="C471" s="50" t="s">
        <v>12</v>
      </c>
      <c r="D471" s="51" t="s">
        <v>12</v>
      </c>
      <c r="E471" s="51" t="s">
        <v>12</v>
      </c>
      <c r="F471" s="51" t="s">
        <v>12</v>
      </c>
      <c r="G471" s="51" t="s">
        <v>12</v>
      </c>
      <c r="H471" s="51" t="s">
        <v>20</v>
      </c>
      <c r="I471" s="51" t="s">
        <v>12</v>
      </c>
      <c r="J471" s="84"/>
      <c r="K471" s="84"/>
    </row>
    <row r="472" spans="1:11" ht="23.4">
      <c r="A472" s="63" t="s">
        <v>52</v>
      </c>
      <c r="B472" s="422">
        <f>+B22</f>
        <v>0</v>
      </c>
      <c r="C472" s="422">
        <f t="shared" ref="C472:J472" si="85">+C22</f>
        <v>0</v>
      </c>
      <c r="D472" s="50">
        <f t="shared" si="85"/>
        <v>0</v>
      </c>
      <c r="E472" s="50">
        <f t="shared" si="85"/>
        <v>0</v>
      </c>
      <c r="F472" s="50">
        <f t="shared" si="85"/>
        <v>0</v>
      </c>
      <c r="G472" s="422">
        <f t="shared" si="85"/>
        <v>0</v>
      </c>
      <c r="H472" s="50">
        <f t="shared" si="85"/>
        <v>0</v>
      </c>
      <c r="I472" s="422">
        <f t="shared" si="85"/>
        <v>0</v>
      </c>
      <c r="J472" s="50">
        <f t="shared" si="85"/>
        <v>0</v>
      </c>
      <c r="K472" s="468">
        <f t="shared" ref="K472:K477" si="86">+G472*H472</f>
        <v>0</v>
      </c>
    </row>
    <row r="473" spans="1:11" ht="23.4">
      <c r="A473" s="63" t="s">
        <v>53</v>
      </c>
      <c r="B473" s="422">
        <f>+B50</f>
        <v>0</v>
      </c>
      <c r="C473" s="422">
        <f t="shared" ref="C473:J473" si="87">+C50</f>
        <v>0</v>
      </c>
      <c r="D473" s="50">
        <f t="shared" si="87"/>
        <v>0</v>
      </c>
      <c r="E473" s="50">
        <f t="shared" si="87"/>
        <v>0</v>
      </c>
      <c r="F473" s="50">
        <f t="shared" si="87"/>
        <v>0</v>
      </c>
      <c r="G473" s="422">
        <f t="shared" si="87"/>
        <v>0</v>
      </c>
      <c r="H473" s="50">
        <f t="shared" si="87"/>
        <v>0</v>
      </c>
      <c r="I473" s="422">
        <f t="shared" si="87"/>
        <v>0</v>
      </c>
      <c r="J473" s="50">
        <f t="shared" si="87"/>
        <v>0</v>
      </c>
      <c r="K473" s="468">
        <f t="shared" si="86"/>
        <v>0</v>
      </c>
    </row>
    <row r="474" spans="1:11" ht="23.4">
      <c r="A474" s="63" t="s">
        <v>54</v>
      </c>
      <c r="B474" s="422">
        <f>+B75</f>
        <v>0</v>
      </c>
      <c r="C474" s="421">
        <f t="shared" ref="C474:J474" si="88">+C75</f>
        <v>0</v>
      </c>
      <c r="D474" s="50">
        <f t="shared" si="88"/>
        <v>0</v>
      </c>
      <c r="E474" s="50">
        <f t="shared" si="88"/>
        <v>0</v>
      </c>
      <c r="F474" s="50">
        <f t="shared" si="88"/>
        <v>0</v>
      </c>
      <c r="G474" s="422">
        <f t="shared" si="88"/>
        <v>0</v>
      </c>
      <c r="H474" s="50">
        <f t="shared" si="88"/>
        <v>0</v>
      </c>
      <c r="I474" s="421">
        <f t="shared" si="88"/>
        <v>0</v>
      </c>
      <c r="J474" s="50">
        <f t="shared" si="88"/>
        <v>0</v>
      </c>
      <c r="K474" s="468">
        <f t="shared" si="86"/>
        <v>0</v>
      </c>
    </row>
    <row r="475" spans="1:11" ht="23.4">
      <c r="A475" s="63" t="s">
        <v>55</v>
      </c>
      <c r="B475" s="422">
        <f>+B99</f>
        <v>0</v>
      </c>
      <c r="C475" s="421">
        <f t="shared" ref="C475:J475" si="89">+C99</f>
        <v>0</v>
      </c>
      <c r="D475" s="50">
        <f t="shared" si="89"/>
        <v>0</v>
      </c>
      <c r="E475" s="50">
        <f t="shared" si="89"/>
        <v>0</v>
      </c>
      <c r="F475" s="50">
        <f t="shared" si="89"/>
        <v>0</v>
      </c>
      <c r="G475" s="422">
        <f t="shared" si="89"/>
        <v>0</v>
      </c>
      <c r="H475" s="50">
        <f t="shared" si="89"/>
        <v>0</v>
      </c>
      <c r="I475" s="421">
        <f t="shared" si="89"/>
        <v>0</v>
      </c>
      <c r="J475" s="50">
        <f t="shared" si="89"/>
        <v>0</v>
      </c>
      <c r="K475" s="468">
        <f t="shared" si="86"/>
        <v>0</v>
      </c>
    </row>
    <row r="476" spans="1:11" ht="23.4">
      <c r="A476" s="63" t="s">
        <v>56</v>
      </c>
      <c r="B476" s="422">
        <f>+B123</f>
        <v>0</v>
      </c>
      <c r="C476" s="422">
        <f t="shared" ref="C476:J476" si="90">+C123</f>
        <v>0</v>
      </c>
      <c r="D476" s="50">
        <f t="shared" si="90"/>
        <v>0</v>
      </c>
      <c r="E476" s="50">
        <f t="shared" si="90"/>
        <v>0</v>
      </c>
      <c r="F476" s="50">
        <f t="shared" si="90"/>
        <v>0</v>
      </c>
      <c r="G476" s="422">
        <f t="shared" si="90"/>
        <v>0</v>
      </c>
      <c r="H476" s="50">
        <f t="shared" si="90"/>
        <v>0</v>
      </c>
      <c r="I476" s="422">
        <f t="shared" si="90"/>
        <v>0</v>
      </c>
      <c r="J476" s="50">
        <f t="shared" si="90"/>
        <v>0</v>
      </c>
      <c r="K476" s="468">
        <f t="shared" si="86"/>
        <v>0</v>
      </c>
    </row>
    <row r="477" spans="1:11" ht="23.4">
      <c r="A477" s="63" t="s">
        <v>57</v>
      </c>
      <c r="B477" s="422">
        <f>+B149</f>
        <v>0</v>
      </c>
      <c r="C477" s="422">
        <f t="shared" ref="C477:J477" si="91">+C149</f>
        <v>0</v>
      </c>
      <c r="D477" s="50">
        <f t="shared" si="91"/>
        <v>0</v>
      </c>
      <c r="E477" s="50">
        <f t="shared" si="91"/>
        <v>0</v>
      </c>
      <c r="F477" s="50">
        <f t="shared" si="91"/>
        <v>0</v>
      </c>
      <c r="G477" s="422">
        <f t="shared" si="91"/>
        <v>0</v>
      </c>
      <c r="H477" s="50">
        <f t="shared" si="91"/>
        <v>0</v>
      </c>
      <c r="I477" s="422">
        <f t="shared" si="91"/>
        <v>0</v>
      </c>
      <c r="J477" s="50">
        <f t="shared" si="91"/>
        <v>0</v>
      </c>
      <c r="K477" s="468">
        <f t="shared" si="86"/>
        <v>0</v>
      </c>
    </row>
    <row r="478" spans="1:11" ht="27" thickBot="1">
      <c r="A478" s="53" t="s">
        <v>32</v>
      </c>
      <c r="B478" s="451">
        <f t="shared" ref="B478:K478" si="92">SUM(B472:B477)</f>
        <v>0</v>
      </c>
      <c r="C478" s="451">
        <f t="shared" si="92"/>
        <v>0</v>
      </c>
      <c r="D478" s="451">
        <f t="shared" si="92"/>
        <v>0</v>
      </c>
      <c r="E478" s="451">
        <f t="shared" si="92"/>
        <v>0</v>
      </c>
      <c r="F478" s="451">
        <f t="shared" si="92"/>
        <v>0</v>
      </c>
      <c r="G478" s="451">
        <f t="shared" si="92"/>
        <v>0</v>
      </c>
      <c r="H478" s="452" t="e">
        <f>+K478/G478</f>
        <v>#DIV/0!</v>
      </c>
      <c r="I478" s="451">
        <f t="shared" si="92"/>
        <v>0</v>
      </c>
      <c r="J478" s="451">
        <f t="shared" si="92"/>
        <v>0</v>
      </c>
      <c r="K478" s="451">
        <f t="shared" si="92"/>
        <v>0</v>
      </c>
    </row>
    <row r="479" spans="1:11" ht="23.4">
      <c r="J479" s="41"/>
    </row>
    <row r="480" spans="1:11" ht="23.4">
      <c r="J480" s="39"/>
    </row>
    <row r="481" spans="10:10" ht="23.4">
      <c r="J481" s="39"/>
    </row>
    <row r="482" spans="10:10" ht="23.4">
      <c r="J482" s="75"/>
    </row>
    <row r="504" spans="10:10" ht="23.4">
      <c r="J504" s="41"/>
    </row>
    <row r="505" spans="10:10" ht="23.4">
      <c r="J505" s="41"/>
    </row>
    <row r="506" spans="10:10" ht="23.4">
      <c r="J506" s="39"/>
    </row>
    <row r="507" spans="10:10" ht="23.4">
      <c r="J507" s="39"/>
    </row>
    <row r="508" spans="10:10" ht="23.4">
      <c r="J508" s="75"/>
    </row>
  </sheetData>
  <mergeCells count="99">
    <mergeCell ref="A379:A382"/>
    <mergeCell ref="C379:H379"/>
    <mergeCell ref="C447:H447"/>
    <mergeCell ref="C425:H425"/>
    <mergeCell ref="A444:K444"/>
    <mergeCell ref="A422:K422"/>
    <mergeCell ref="A403:A406"/>
    <mergeCell ref="C403:H403"/>
    <mergeCell ref="C223:H223"/>
    <mergeCell ref="A244:I244"/>
    <mergeCell ref="A290:I290"/>
    <mergeCell ref="A268:A271"/>
    <mergeCell ref="A310:I310"/>
    <mergeCell ref="C268:H268"/>
    <mergeCell ref="A267:I267"/>
    <mergeCell ref="A200:I200"/>
    <mergeCell ref="A53:I53"/>
    <mergeCell ref="A54:I54"/>
    <mergeCell ref="C55:H55"/>
    <mergeCell ref="A78:I78"/>
    <mergeCell ref="A199:I199"/>
    <mergeCell ref="C156:H156"/>
    <mergeCell ref="A156:A159"/>
    <mergeCell ref="C4:H4"/>
    <mergeCell ref="A103:I103"/>
    <mergeCell ref="A104:I104"/>
    <mergeCell ref="C105:H105"/>
    <mergeCell ref="A155:I155"/>
    <mergeCell ref="C130:H130"/>
    <mergeCell ref="A153:I153"/>
    <mergeCell ref="A154:I154"/>
    <mergeCell ref="A26:I26"/>
    <mergeCell ref="A27:I27"/>
    <mergeCell ref="A28:I28"/>
    <mergeCell ref="C29:H29"/>
    <mergeCell ref="A1:K1"/>
    <mergeCell ref="A2:K2"/>
    <mergeCell ref="A3:K3"/>
    <mergeCell ref="A333:I333"/>
    <mergeCell ref="A265:I265"/>
    <mergeCell ref="A201:I201"/>
    <mergeCell ref="A52:I52"/>
    <mergeCell ref="A202:A205"/>
    <mergeCell ref="C202:H202"/>
    <mergeCell ref="A79:I79"/>
    <mergeCell ref="A102:I102"/>
    <mergeCell ref="C81:H81"/>
    <mergeCell ref="A80:I80"/>
    <mergeCell ref="A128:I128"/>
    <mergeCell ref="A129:I129"/>
    <mergeCell ref="A127:I127"/>
    <mergeCell ref="A220:I220"/>
    <mergeCell ref="A176:I176"/>
    <mergeCell ref="A177:I177"/>
    <mergeCell ref="A377:K377"/>
    <mergeCell ref="C291:H291"/>
    <mergeCell ref="A335:I335"/>
    <mergeCell ref="C179:H179"/>
    <mergeCell ref="A243:I243"/>
    <mergeCell ref="A223:A226"/>
    <mergeCell ref="A242:I242"/>
    <mergeCell ref="A178:I178"/>
    <mergeCell ref="A179:A182"/>
    <mergeCell ref="C313:H313"/>
    <mergeCell ref="A376:K376"/>
    <mergeCell ref="A221:I221"/>
    <mergeCell ref="A222:I222"/>
    <mergeCell ref="A465:K465"/>
    <mergeCell ref="A288:I288"/>
    <mergeCell ref="C336:H336"/>
    <mergeCell ref="A266:I266"/>
    <mergeCell ref="A312:I312"/>
    <mergeCell ref="A289:I289"/>
    <mergeCell ref="A402:K402"/>
    <mergeCell ref="A400:K400"/>
    <mergeCell ref="A334:I334"/>
    <mergeCell ref="A354:K354"/>
    <mergeCell ref="A355:K355"/>
    <mergeCell ref="A356:K356"/>
    <mergeCell ref="A313:A316"/>
    <mergeCell ref="A445:K445"/>
    <mergeCell ref="A446:K446"/>
    <mergeCell ref="A447:A450"/>
    <mergeCell ref="A466:K466"/>
    <mergeCell ref="A467:K467"/>
    <mergeCell ref="A468:A471"/>
    <mergeCell ref="C468:H468"/>
    <mergeCell ref="A245:A248"/>
    <mergeCell ref="C245:H245"/>
    <mergeCell ref="A378:K378"/>
    <mergeCell ref="C357:H357"/>
    <mergeCell ref="A291:A294"/>
    <mergeCell ref="A357:A360"/>
    <mergeCell ref="A336:A339"/>
    <mergeCell ref="A423:K423"/>
    <mergeCell ref="A424:K424"/>
    <mergeCell ref="A425:A428"/>
    <mergeCell ref="A311:I311"/>
    <mergeCell ref="A401:K401"/>
  </mergeCells>
  <phoneticPr fontId="8" type="noConversion"/>
  <pageMargins left="0.15748031496062992" right="0.15748031496062992" top="0.39370078740157483" bottom="0.39370078740157483" header="0.51181102362204722" footer="0.51181102362204722"/>
  <pageSetup paperSize="9" scale="95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816"/>
  <sheetViews>
    <sheetView topLeftCell="A31" workbookViewId="0">
      <selection activeCell="A39" sqref="A39:XFD39"/>
    </sheetView>
  </sheetViews>
  <sheetFormatPr defaultRowHeight="13.2"/>
  <cols>
    <col min="1" max="1" width="18.33203125" customWidth="1"/>
    <col min="2" max="2" width="13.5546875" customWidth="1"/>
    <col min="3" max="3" width="12.5546875" customWidth="1"/>
    <col min="4" max="4" width="10.6640625" bestFit="1" customWidth="1"/>
    <col min="5" max="5" width="14.109375" customWidth="1"/>
    <col min="6" max="6" width="13.109375" bestFit="1" customWidth="1"/>
    <col min="7" max="7" width="12.33203125" bestFit="1" customWidth="1"/>
    <col min="8" max="8" width="12.88671875" bestFit="1" customWidth="1"/>
    <col min="9" max="10" width="14.44140625" customWidth="1"/>
    <col min="11" max="11" width="15.88671875" bestFit="1" customWidth="1"/>
    <col min="12" max="12" width="14.109375" bestFit="1" customWidth="1"/>
  </cols>
  <sheetData>
    <row r="1" spans="1:11" ht="24.6">
      <c r="A1" s="1267" t="s">
        <v>390</v>
      </c>
      <c r="B1" s="1267"/>
      <c r="C1" s="1267"/>
      <c r="D1" s="1267"/>
      <c r="E1" s="1267"/>
      <c r="F1" s="1267"/>
      <c r="G1" s="1267"/>
      <c r="H1" s="1267"/>
      <c r="I1" s="1267"/>
      <c r="J1" s="236"/>
      <c r="K1" s="237"/>
    </row>
    <row r="2" spans="1:11" ht="24.6">
      <c r="A2" s="1267" t="s">
        <v>374</v>
      </c>
      <c r="B2" s="1267"/>
      <c r="C2" s="1267"/>
      <c r="D2" s="1267"/>
      <c r="E2" s="1267"/>
      <c r="F2" s="1267"/>
      <c r="G2" s="1267"/>
      <c r="H2" s="1267"/>
      <c r="I2" s="1267"/>
      <c r="J2" s="236"/>
      <c r="K2" s="237"/>
    </row>
    <row r="3" spans="1:11" ht="24.6">
      <c r="A3" s="1268" t="s">
        <v>132</v>
      </c>
      <c r="B3" s="1268"/>
      <c r="C3" s="1268"/>
      <c r="D3" s="1268"/>
      <c r="E3" s="1268"/>
      <c r="F3" s="1268"/>
      <c r="G3" s="1268"/>
      <c r="H3" s="1268"/>
      <c r="I3" s="1268"/>
      <c r="J3" s="236"/>
      <c r="K3" s="237"/>
    </row>
    <row r="4" spans="1:11" ht="24.6">
      <c r="A4" s="243" t="s">
        <v>1</v>
      </c>
      <c r="B4" s="243" t="s">
        <v>2</v>
      </c>
      <c r="C4" s="1269" t="s">
        <v>3</v>
      </c>
      <c r="D4" s="1270"/>
      <c r="E4" s="1270"/>
      <c r="F4" s="1270"/>
      <c r="G4" s="1270"/>
      <c r="H4" s="1271"/>
      <c r="I4" s="238"/>
      <c r="J4" s="239"/>
      <c r="K4" s="239"/>
    </row>
    <row r="5" spans="1:11" ht="24.6">
      <c r="A5" s="244"/>
      <c r="B5" s="166" t="s">
        <v>4</v>
      </c>
      <c r="C5" s="166" t="s">
        <v>5</v>
      </c>
      <c r="D5" s="166" t="s">
        <v>6</v>
      </c>
      <c r="E5" s="166" t="s">
        <v>7</v>
      </c>
      <c r="F5" s="166" t="s">
        <v>8</v>
      </c>
      <c r="G5" s="166" t="s">
        <v>9</v>
      </c>
      <c r="H5" s="166" t="s">
        <v>10</v>
      </c>
      <c r="I5" s="166" t="s">
        <v>11</v>
      </c>
      <c r="J5" s="244" t="s">
        <v>202</v>
      </c>
      <c r="K5" s="166" t="s">
        <v>204</v>
      </c>
    </row>
    <row r="6" spans="1:11" ht="24.6">
      <c r="A6" s="244"/>
      <c r="B6" s="166" t="s">
        <v>12</v>
      </c>
      <c r="C6" s="166" t="s">
        <v>13</v>
      </c>
      <c r="D6" s="166" t="s">
        <v>14</v>
      </c>
      <c r="E6" s="166" t="s">
        <v>15</v>
      </c>
      <c r="F6" s="166" t="s">
        <v>16</v>
      </c>
      <c r="G6" s="166" t="s">
        <v>17</v>
      </c>
      <c r="H6" s="166" t="s">
        <v>18</v>
      </c>
      <c r="I6" s="166" t="s">
        <v>19</v>
      </c>
      <c r="J6" s="166" t="s">
        <v>203</v>
      </c>
      <c r="K6" s="165"/>
    </row>
    <row r="7" spans="1:11" ht="24.6">
      <c r="A7" s="245"/>
      <c r="B7" s="245"/>
      <c r="C7" s="168" t="s">
        <v>12</v>
      </c>
      <c r="D7" s="168" t="s">
        <v>12</v>
      </c>
      <c r="E7" s="168" t="s">
        <v>12</v>
      </c>
      <c r="F7" s="168" t="s">
        <v>12</v>
      </c>
      <c r="G7" s="168" t="s">
        <v>12</v>
      </c>
      <c r="H7" s="168" t="s">
        <v>20</v>
      </c>
      <c r="I7" s="245"/>
      <c r="J7" s="167"/>
      <c r="K7" s="165"/>
    </row>
    <row r="8" spans="1:11" ht="24.6">
      <c r="A8" s="169" t="s">
        <v>21</v>
      </c>
      <c r="B8" s="246">
        <f>ช่องคีย์!B113</f>
        <v>0</v>
      </c>
      <c r="C8" s="246">
        <f>ช่องคีย์!C113</f>
        <v>0</v>
      </c>
      <c r="D8" s="246">
        <f>ช่องคีย์!D113</f>
        <v>0</v>
      </c>
      <c r="E8" s="246">
        <f>ช่องคีย์!E113</f>
        <v>0</v>
      </c>
      <c r="F8" s="246">
        <f>ช่องคีย์!F113</f>
        <v>0</v>
      </c>
      <c r="G8" s="246">
        <f>ช่องคีย์!G113</f>
        <v>0</v>
      </c>
      <c r="H8" s="246">
        <f>ช่องคีย์!H113</f>
        <v>572</v>
      </c>
      <c r="I8" s="246">
        <f>ช่องคีย์!I113</f>
        <v>0</v>
      </c>
      <c r="J8" s="246">
        <f>ช่องคีย์!J113</f>
        <v>229</v>
      </c>
      <c r="K8" s="246">
        <f>+G8*H8</f>
        <v>0</v>
      </c>
    </row>
    <row r="9" spans="1:11" ht="24.6">
      <c r="A9" s="169" t="s">
        <v>261</v>
      </c>
      <c r="B9" s="246">
        <f>ช่องคีย์!DM113</f>
        <v>0</v>
      </c>
      <c r="C9" s="246">
        <f>ช่องคีย์!DD113</f>
        <v>0</v>
      </c>
      <c r="D9" s="246">
        <f>ช่องคีย์!DE113</f>
        <v>0</v>
      </c>
      <c r="E9" s="246">
        <f>ช่องคีย์!DF113</f>
        <v>0</v>
      </c>
      <c r="F9" s="246">
        <f>ช่องคีย์!DG113</f>
        <v>0</v>
      </c>
      <c r="G9" s="246">
        <f>ช่องคีย์!DH113</f>
        <v>0</v>
      </c>
      <c r="H9" s="246">
        <f>ช่องคีย์!DI113</f>
        <v>0</v>
      </c>
      <c r="I9" s="246">
        <f>ช่องคีย์!DJ113</f>
        <v>0</v>
      </c>
      <c r="J9" s="246">
        <f>ช่องคีย์!DK113</f>
        <v>0</v>
      </c>
      <c r="K9" s="246"/>
    </row>
    <row r="10" spans="1:11" ht="24.6">
      <c r="A10" s="169" t="s">
        <v>264</v>
      </c>
      <c r="B10" s="246">
        <f>ช่องคีย์!DC113</f>
        <v>0</v>
      </c>
      <c r="C10" s="246">
        <f>ช่องคีย์!DD113</f>
        <v>0</v>
      </c>
      <c r="D10" s="246">
        <f>ช่องคีย์!DE113</f>
        <v>0</v>
      </c>
      <c r="E10" s="246">
        <f>ช่องคีย์!DF113</f>
        <v>0</v>
      </c>
      <c r="F10" s="246">
        <f>ช่องคีย์!DG113</f>
        <v>0</v>
      </c>
      <c r="G10" s="246">
        <f>ช่องคีย์!DH113</f>
        <v>0</v>
      </c>
      <c r="H10" s="246">
        <f>ช่องคีย์!DI113</f>
        <v>0</v>
      </c>
      <c r="I10" s="246">
        <f>ช่องคีย์!DJ113</f>
        <v>0</v>
      </c>
      <c r="J10" s="246">
        <f>ช่องคีย์!DK113</f>
        <v>0</v>
      </c>
      <c r="K10" s="246">
        <v>0</v>
      </c>
    </row>
    <row r="11" spans="1:11" ht="24.6">
      <c r="A11" s="169" t="s">
        <v>22</v>
      </c>
      <c r="B11" s="246">
        <f>ช่องคีย์!L113</f>
        <v>135</v>
      </c>
      <c r="C11" s="246">
        <f>ช่องคีย์!M113</f>
        <v>40</v>
      </c>
      <c r="D11" s="246">
        <f>ช่องคีย์!N113</f>
        <v>0</v>
      </c>
      <c r="E11" s="246">
        <f>ช่องคีย์!O113</f>
        <v>0</v>
      </c>
      <c r="F11" s="246">
        <f>ช่องคีย์!P113</f>
        <v>0</v>
      </c>
      <c r="G11" s="246">
        <f>ช่องคีย์!Q113</f>
        <v>0</v>
      </c>
      <c r="H11" s="246">
        <f>ช่องคีย์!R113</f>
        <v>0</v>
      </c>
      <c r="I11" s="246">
        <f>ช่องคีย์!S113</f>
        <v>175</v>
      </c>
      <c r="J11" s="246">
        <f>ช่องคีย์!T113</f>
        <v>11</v>
      </c>
      <c r="K11" s="246">
        <v>0</v>
      </c>
    </row>
    <row r="12" spans="1:11" ht="24.6">
      <c r="A12" s="169" t="s">
        <v>265</v>
      </c>
      <c r="B12" s="246">
        <f>ช่องคีย์!DW113</f>
        <v>0</v>
      </c>
      <c r="C12" s="246">
        <f>ช่องคีย์!DX113</f>
        <v>0</v>
      </c>
      <c r="D12" s="246">
        <f>ช่องคีย์!DY113</f>
        <v>0</v>
      </c>
      <c r="E12" s="246">
        <f>ช่องคีย์!DZ113</f>
        <v>0</v>
      </c>
      <c r="F12" s="246">
        <f>ช่องคีย์!EA113</f>
        <v>0</v>
      </c>
      <c r="G12" s="246">
        <f>ช่องคีย์!EB113</f>
        <v>0</v>
      </c>
      <c r="H12" s="246">
        <f>ช่องคีย์!EC113</f>
        <v>0</v>
      </c>
      <c r="I12" s="246">
        <f>ช่องคีย์!ED113</f>
        <v>0</v>
      </c>
      <c r="J12" s="246">
        <f>ช่องคีย์!EE113</f>
        <v>0</v>
      </c>
      <c r="K12" s="246">
        <v>0</v>
      </c>
    </row>
    <row r="13" spans="1:11" ht="24.6">
      <c r="A13" s="169" t="s">
        <v>267</v>
      </c>
      <c r="B13" s="246">
        <f>ช่องคีย์!AF113</f>
        <v>0</v>
      </c>
      <c r="C13" s="246">
        <f>ช่องคีย์!AG113</f>
        <v>0</v>
      </c>
      <c r="D13" s="246">
        <f>ช่องคีย์!AH113</f>
        <v>0</v>
      </c>
      <c r="E13" s="246">
        <f>ช่องคีย์!AI113</f>
        <v>0</v>
      </c>
      <c r="F13" s="246">
        <f>ช่องคีย์!AJ113</f>
        <v>0</v>
      </c>
      <c r="G13" s="246">
        <f>ช่องคีย์!AK113</f>
        <v>0</v>
      </c>
      <c r="H13" s="246">
        <f>ช่องคีย์!AL113</f>
        <v>0</v>
      </c>
      <c r="I13" s="246">
        <f>ช่องคีย์!AM113</f>
        <v>0</v>
      </c>
      <c r="J13" s="246">
        <f>ช่องคีย์!AN113</f>
        <v>0</v>
      </c>
      <c r="K13" s="246">
        <v>0</v>
      </c>
    </row>
    <row r="14" spans="1:11" ht="24.6">
      <c r="A14" s="169" t="s">
        <v>188</v>
      </c>
      <c r="B14" s="246">
        <f>ช่องคีย์!AP113</f>
        <v>0</v>
      </c>
      <c r="C14" s="246">
        <f>ช่องคีย์!AQ113</f>
        <v>0</v>
      </c>
      <c r="D14" s="246">
        <f>ช่องคีย์!AR113</f>
        <v>0</v>
      </c>
      <c r="E14" s="246">
        <f>ช่องคีย์!AS113</f>
        <v>0</v>
      </c>
      <c r="F14" s="246">
        <f>ช่องคีย์!AT113</f>
        <v>0</v>
      </c>
      <c r="G14" s="246">
        <f>ช่องคีย์!AU113</f>
        <v>0</v>
      </c>
      <c r="H14" s="246">
        <f>ช่องคีย์!AV113</f>
        <v>0</v>
      </c>
      <c r="I14" s="246">
        <f>ช่องคีย์!AW113</f>
        <v>0</v>
      </c>
      <c r="J14" s="246">
        <f>ช่องคีย์!AX113</f>
        <v>0</v>
      </c>
      <c r="K14" s="246">
        <v>0</v>
      </c>
    </row>
    <row r="15" spans="1:11" ht="24.6">
      <c r="A15" s="169" t="s">
        <v>256</v>
      </c>
      <c r="B15" s="246">
        <f>ช่องคีย์!V113</f>
        <v>0</v>
      </c>
      <c r="C15" s="246">
        <f>ช่องคีย์!W113</f>
        <v>0</v>
      </c>
      <c r="D15" s="246">
        <f>ช่องคีย์!X113</f>
        <v>0</v>
      </c>
      <c r="E15" s="246">
        <f>ช่องคีย์!Y113</f>
        <v>0</v>
      </c>
      <c r="F15" s="246">
        <f>ช่องคีย์!Z113</f>
        <v>0</v>
      </c>
      <c r="G15" s="246">
        <f>ช่องคีย์!AA113</f>
        <v>0</v>
      </c>
      <c r="H15" s="246">
        <f>ช่องคีย์!AB113</f>
        <v>0</v>
      </c>
      <c r="I15" s="246">
        <f>ช่องคีย์!AC113</f>
        <v>0</v>
      </c>
      <c r="J15" s="246">
        <f>ช่องคีย์!AD113</f>
        <v>0</v>
      </c>
      <c r="K15" s="246">
        <v>0</v>
      </c>
    </row>
    <row r="16" spans="1:11" ht="24.6">
      <c r="A16" s="169" t="s">
        <v>255</v>
      </c>
      <c r="B16" s="246">
        <f>ช่องคีย์!CS113</f>
        <v>0</v>
      </c>
      <c r="C16" s="246">
        <f>ช่องคีย์!CT113</f>
        <v>0</v>
      </c>
      <c r="D16" s="246">
        <f>ช่องคีย์!CU113</f>
        <v>0</v>
      </c>
      <c r="E16" s="246">
        <f>ช่องคีย์!CV113</f>
        <v>0</v>
      </c>
      <c r="F16" s="246">
        <f>ช่องคีย์!CW113</f>
        <v>0</v>
      </c>
      <c r="G16" s="246">
        <f>ช่องคีย์!CX113</f>
        <v>0</v>
      </c>
      <c r="H16" s="246">
        <f>ช่องคีย์!CY113</f>
        <v>0</v>
      </c>
      <c r="I16" s="246">
        <f>ช่องคีย์!CZ113</f>
        <v>0</v>
      </c>
      <c r="J16" s="246">
        <f>ช่องคีย์!DA113</f>
        <v>0</v>
      </c>
      <c r="K16" s="246">
        <v>0</v>
      </c>
    </row>
    <row r="17" spans="1:11" ht="24.6">
      <c r="A17" s="169" t="s">
        <v>26</v>
      </c>
      <c r="B17" s="246">
        <f>ช่องคีย์!EG113</f>
        <v>0</v>
      </c>
      <c r="C17" s="246">
        <f>ช่องคีย์!EH113</f>
        <v>0</v>
      </c>
      <c r="D17" s="246">
        <f>ช่องคีย์!EI113</f>
        <v>0</v>
      </c>
      <c r="E17" s="246">
        <f>ช่องคีย์!EJ113</f>
        <v>0</v>
      </c>
      <c r="F17" s="246">
        <f>ช่องคีย์!EK113</f>
        <v>0</v>
      </c>
      <c r="G17" s="246">
        <f>ช่องคีย์!EL113</f>
        <v>0</v>
      </c>
      <c r="H17" s="246">
        <f>ช่องคีย์!EM113</f>
        <v>0</v>
      </c>
      <c r="I17" s="246">
        <f>ช่องคีย์!EN113</f>
        <v>0</v>
      </c>
      <c r="J17" s="246">
        <f>ช่องคีย์!EO113</f>
        <v>0</v>
      </c>
      <c r="K17" s="246">
        <v>0</v>
      </c>
    </row>
    <row r="18" spans="1:11" ht="24.6">
      <c r="A18" s="169" t="s">
        <v>27</v>
      </c>
      <c r="B18" s="246">
        <f>ช่องคีย์!AZ113</f>
        <v>0</v>
      </c>
      <c r="C18" s="246">
        <f>ช่องคีย์!BA113</f>
        <v>0</v>
      </c>
      <c r="D18" s="246">
        <f>ช่องคีย์!BB113</f>
        <v>0</v>
      </c>
      <c r="E18" s="246">
        <f>ช่องคีย์!BC113</f>
        <v>0</v>
      </c>
      <c r="F18" s="246">
        <f>ช่องคีย์!BD113</f>
        <v>0</v>
      </c>
      <c r="G18" s="246">
        <f>ช่องคีย์!BE113</f>
        <v>0</v>
      </c>
      <c r="H18" s="246">
        <f>ช่องคีย์!BF113</f>
        <v>0</v>
      </c>
      <c r="I18" s="246">
        <f>ช่องคีย์!BG113</f>
        <v>0</v>
      </c>
      <c r="J18" s="246">
        <f>ช่องคีย์!BH113</f>
        <v>0</v>
      </c>
      <c r="K18" s="246">
        <v>0</v>
      </c>
    </row>
    <row r="19" spans="1:11" ht="24.6">
      <c r="A19" s="169" t="s">
        <v>28</v>
      </c>
      <c r="B19" s="246">
        <f>ช่องคีย์!BJ113</f>
        <v>440</v>
      </c>
      <c r="C19" s="246">
        <f>ช่องคีย์!BK113</f>
        <v>100</v>
      </c>
      <c r="D19" s="246">
        <f>ช่องคีย์!BL113</f>
        <v>100</v>
      </c>
      <c r="E19" s="246">
        <f>ช่องคีย์!BM113</f>
        <v>0</v>
      </c>
      <c r="F19" s="246">
        <f>ช่องคีย์!BN113</f>
        <v>0</v>
      </c>
      <c r="G19" s="246">
        <f>ช่องคีย์!BO113</f>
        <v>200</v>
      </c>
      <c r="H19" s="246">
        <f>ช่องคีย์!BP113</f>
        <v>11250</v>
      </c>
      <c r="I19" s="246">
        <f>ช่องคีย์!BV113</f>
        <v>440</v>
      </c>
      <c r="J19" s="246">
        <f>ช่องคีย์!BW113</f>
        <v>37</v>
      </c>
      <c r="K19" s="246">
        <v>0</v>
      </c>
    </row>
    <row r="20" spans="1:11" ht="24.6">
      <c r="A20" s="169" t="s">
        <v>259</v>
      </c>
      <c r="B20" s="246">
        <f>ช่องคีย์!BY113</f>
        <v>0</v>
      </c>
      <c r="C20" s="246">
        <f>ช่องคีย์!BZ113</f>
        <v>0</v>
      </c>
      <c r="D20" s="246">
        <f>ช่องคีย์!CA113</f>
        <v>0</v>
      </c>
      <c r="E20" s="246">
        <f>ช่องคีย์!CB113</f>
        <v>0</v>
      </c>
      <c r="F20" s="246">
        <f>ช่องคีย์!CC113</f>
        <v>0</v>
      </c>
      <c r="G20" s="246">
        <f>ช่องคีย์!CD113</f>
        <v>0</v>
      </c>
      <c r="H20" s="246">
        <f>ช่องคีย์!CE113</f>
        <v>0</v>
      </c>
      <c r="I20" s="246">
        <f>ช่องคีย์!CF113</f>
        <v>0</v>
      </c>
      <c r="J20" s="246">
        <f>ช่องคีย์!CG113</f>
        <v>0</v>
      </c>
      <c r="K20" s="246">
        <v>0</v>
      </c>
    </row>
    <row r="21" spans="1:11" ht="24.6">
      <c r="A21" s="169" t="s">
        <v>275</v>
      </c>
      <c r="B21" s="246">
        <f>ช่องคีย์!CI113</f>
        <v>0</v>
      </c>
      <c r="C21" s="246">
        <f>ช่องคีย์!CJ113</f>
        <v>0</v>
      </c>
      <c r="D21" s="246">
        <f>ช่องคีย์!CK113</f>
        <v>0</v>
      </c>
      <c r="E21" s="246">
        <f>ช่องคีย์!CL113</f>
        <v>0</v>
      </c>
      <c r="F21" s="246">
        <f>ช่องคีย์!CM113</f>
        <v>0</v>
      </c>
      <c r="G21" s="246">
        <f>ช่องคีย์!CN113</f>
        <v>0</v>
      </c>
      <c r="H21" s="246">
        <f>ช่องคีย์!CO113</f>
        <v>0</v>
      </c>
      <c r="I21" s="246">
        <f>ช่องคีย์!CP113</f>
        <v>0</v>
      </c>
      <c r="J21" s="246">
        <f>ช่องคีย์!CQ113</f>
        <v>0</v>
      </c>
      <c r="K21" s="169"/>
    </row>
    <row r="22" spans="1:11" ht="24.6">
      <c r="A22" s="7" t="s">
        <v>327</v>
      </c>
      <c r="B22" s="414">
        <f>ช่องคีย์!GP113</f>
        <v>0</v>
      </c>
      <c r="C22" s="414">
        <f>ช่องคีย์!GQ113</f>
        <v>0</v>
      </c>
      <c r="D22" s="414">
        <f>ช่องคีย์!GR113</f>
        <v>0</v>
      </c>
      <c r="E22" s="414">
        <f>ช่องคีย์!GS113</f>
        <v>0</v>
      </c>
      <c r="F22" s="414">
        <f>ช่องคีย์!GT113</f>
        <v>0</v>
      </c>
      <c r="G22" s="414">
        <f>ช่องคีย์!GU113</f>
        <v>0</v>
      </c>
      <c r="H22" s="414">
        <f>ช่องคีย์!GV113</f>
        <v>0</v>
      </c>
      <c r="I22" s="414">
        <f>ช่องคีย์!GW113</f>
        <v>0</v>
      </c>
      <c r="J22" s="414">
        <f>ช่องคีย์!GX113</f>
        <v>0</v>
      </c>
      <c r="K22" s="35"/>
    </row>
    <row r="23" spans="1:11" ht="23.4">
      <c r="A23" s="11" t="s">
        <v>32</v>
      </c>
      <c r="B23" s="8">
        <f t="shared" ref="B23:G23" si="0">SUM(B8:B22)</f>
        <v>575</v>
      </c>
      <c r="C23" s="8">
        <f t="shared" si="0"/>
        <v>140</v>
      </c>
      <c r="D23" s="8">
        <f t="shared" si="0"/>
        <v>100</v>
      </c>
      <c r="E23" s="8">
        <f t="shared" si="0"/>
        <v>0</v>
      </c>
      <c r="F23" s="8">
        <f t="shared" si="0"/>
        <v>0</v>
      </c>
      <c r="G23" s="8">
        <f t="shared" si="0"/>
        <v>200</v>
      </c>
      <c r="H23" s="8"/>
      <c r="I23" s="8">
        <f>SUM(I8:I22)</f>
        <v>615</v>
      </c>
      <c r="J23" s="35">
        <f>SUM(J8:J22)</f>
        <v>277</v>
      </c>
      <c r="K23" s="34">
        <f>SUM(K8:K22)</f>
        <v>0</v>
      </c>
    </row>
    <row r="24" spans="1:11" ht="23.4">
      <c r="A24" s="14"/>
      <c r="B24" s="15"/>
      <c r="C24" s="15"/>
      <c r="D24" s="15"/>
      <c r="E24" s="15"/>
      <c r="F24" s="15"/>
      <c r="G24" s="15"/>
      <c r="H24" s="15"/>
      <c r="I24" s="15"/>
      <c r="J24" s="39"/>
      <c r="K24" s="106"/>
    </row>
    <row r="25" spans="1:11" ht="23.4">
      <c r="A25" s="14"/>
      <c r="B25" s="15"/>
      <c r="C25" s="15"/>
      <c r="D25" s="15"/>
      <c r="E25" s="15"/>
      <c r="F25" s="15"/>
      <c r="G25" s="15"/>
      <c r="H25" s="15"/>
      <c r="I25" s="15"/>
      <c r="J25" s="39"/>
      <c r="K25" s="106"/>
    </row>
    <row r="26" spans="1:11" ht="23.4">
      <c r="A26" s="1351" t="s">
        <v>390</v>
      </c>
      <c r="B26" s="1351"/>
      <c r="C26" s="1351"/>
      <c r="D26" s="1351"/>
      <c r="E26" s="1351"/>
      <c r="F26" s="1351"/>
      <c r="G26" s="1351"/>
      <c r="H26" s="1351"/>
      <c r="I26" s="1351"/>
      <c r="J26" s="14"/>
    </row>
    <row r="27" spans="1:11" ht="23.4">
      <c r="A27" s="1351" t="s">
        <v>373</v>
      </c>
      <c r="B27" s="1351"/>
      <c r="C27" s="1351"/>
      <c r="D27" s="1351"/>
      <c r="E27" s="1351"/>
      <c r="F27" s="1351"/>
      <c r="G27" s="1351"/>
      <c r="H27" s="1351"/>
      <c r="I27" s="1351"/>
      <c r="J27" s="14"/>
    </row>
    <row r="28" spans="1:11" ht="23.4">
      <c r="A28" s="1336" t="s">
        <v>133</v>
      </c>
      <c r="B28" s="1336"/>
      <c r="C28" s="1336"/>
      <c r="D28" s="1336"/>
      <c r="E28" s="1336"/>
      <c r="F28" s="1336"/>
      <c r="G28" s="1336"/>
      <c r="H28" s="1336"/>
      <c r="I28" s="1336"/>
      <c r="J28" s="14"/>
    </row>
    <row r="29" spans="1:11" ht="23.4">
      <c r="A29" s="1" t="s">
        <v>1</v>
      </c>
      <c r="B29" s="1" t="s">
        <v>2</v>
      </c>
      <c r="C29" s="1333" t="s">
        <v>3</v>
      </c>
      <c r="D29" s="1334"/>
      <c r="E29" s="1334"/>
      <c r="F29" s="1334"/>
      <c r="G29" s="1334"/>
      <c r="H29" s="1335"/>
      <c r="I29" s="2"/>
      <c r="J29" s="64"/>
      <c r="K29" s="64"/>
    </row>
    <row r="30" spans="1:11" ht="23.4">
      <c r="A30" s="3"/>
      <c r="B30" s="4" t="s">
        <v>4</v>
      </c>
      <c r="C30" s="4" t="s">
        <v>5</v>
      </c>
      <c r="D30" s="4" t="s">
        <v>6</v>
      </c>
      <c r="E30" s="4" t="s">
        <v>7</v>
      </c>
      <c r="F30" s="4" t="s">
        <v>8</v>
      </c>
      <c r="G30" s="4" t="s">
        <v>9</v>
      </c>
      <c r="H30" s="4" t="s">
        <v>10</v>
      </c>
      <c r="I30" s="3" t="s">
        <v>11</v>
      </c>
      <c r="J30" s="66" t="s">
        <v>202</v>
      </c>
      <c r="K30" s="4" t="s">
        <v>204</v>
      </c>
    </row>
    <row r="31" spans="1:11" ht="23.4">
      <c r="A31" s="3"/>
      <c r="B31" s="4" t="s">
        <v>12</v>
      </c>
      <c r="C31" s="4" t="s">
        <v>13</v>
      </c>
      <c r="D31" s="4" t="s">
        <v>14</v>
      </c>
      <c r="E31" s="4" t="s">
        <v>15</v>
      </c>
      <c r="F31" s="4" t="s">
        <v>16</v>
      </c>
      <c r="G31" s="4" t="s">
        <v>17</v>
      </c>
      <c r="H31" s="4" t="s">
        <v>18</v>
      </c>
      <c r="I31" s="3" t="s">
        <v>19</v>
      </c>
      <c r="J31" s="4" t="s">
        <v>203</v>
      </c>
      <c r="K31" s="65"/>
    </row>
    <row r="32" spans="1:11" ht="23.4">
      <c r="A32" s="5"/>
      <c r="B32" s="5"/>
      <c r="C32" s="6" t="s">
        <v>12</v>
      </c>
      <c r="D32" s="6" t="s">
        <v>12</v>
      </c>
      <c r="E32" s="6" t="s">
        <v>12</v>
      </c>
      <c r="F32" s="6" t="s">
        <v>12</v>
      </c>
      <c r="G32" s="6" t="s">
        <v>12</v>
      </c>
      <c r="H32" s="6" t="s">
        <v>20</v>
      </c>
      <c r="I32" s="5"/>
      <c r="J32" s="61"/>
      <c r="K32" s="61"/>
    </row>
    <row r="33" spans="1:11" ht="23.4">
      <c r="A33" s="7" t="s">
        <v>21</v>
      </c>
      <c r="B33" s="8">
        <f>ช่องคีย์!B114</f>
        <v>0</v>
      </c>
      <c r="C33" s="8">
        <f>ช่องคีย์!C114</f>
        <v>0</v>
      </c>
      <c r="D33" s="8">
        <f>ช่องคีย์!D114</f>
        <v>0</v>
      </c>
      <c r="E33" s="8">
        <f>ช่องคีย์!E114</f>
        <v>0</v>
      </c>
      <c r="F33" s="8">
        <f>ช่องคีย์!F114</f>
        <v>0</v>
      </c>
      <c r="G33" s="8">
        <f>ช่องคีย์!G114</f>
        <v>0</v>
      </c>
      <c r="H33" s="8">
        <f>ช่องคีย์!H114</f>
        <v>572</v>
      </c>
      <c r="I33" s="8">
        <f>ช่องคีย์!I114</f>
        <v>0</v>
      </c>
      <c r="J33" s="8">
        <f>ช่องคีย์!J114</f>
        <v>199</v>
      </c>
      <c r="K33" s="8">
        <f>+G33*H33</f>
        <v>0</v>
      </c>
    </row>
    <row r="34" spans="1:11" ht="23.4">
      <c r="A34" s="7" t="s">
        <v>261</v>
      </c>
      <c r="B34" s="8">
        <f>ช่องคีย์!DC114</f>
        <v>0</v>
      </c>
      <c r="C34" s="8">
        <f>ช่องคีย์!DD114</f>
        <v>0</v>
      </c>
      <c r="D34" s="8">
        <f>ช่องคีย์!DE114</f>
        <v>0</v>
      </c>
      <c r="E34" s="8">
        <f>ช่องคีย์!DF114</f>
        <v>0</v>
      </c>
      <c r="F34" s="8">
        <f>ช่องคีย์!DG114</f>
        <v>0</v>
      </c>
      <c r="G34" s="8">
        <f>ช่องคีย์!DH114</f>
        <v>0</v>
      </c>
      <c r="H34" s="8">
        <f>ช่องคีย์!DI114</f>
        <v>0</v>
      </c>
      <c r="I34" s="8">
        <f>ช่องคีย์!DJ114</f>
        <v>0</v>
      </c>
      <c r="J34" s="8">
        <f>ช่องคีย์!DK114</f>
        <v>0</v>
      </c>
      <c r="K34" s="8">
        <f t="shared" ref="K34:K50" si="1">+G34*H34</f>
        <v>0</v>
      </c>
    </row>
    <row r="35" spans="1:11" ht="23.4">
      <c r="A35" s="7" t="s">
        <v>262</v>
      </c>
      <c r="B35" s="8">
        <f>ช่องคีย์!DM114</f>
        <v>0</v>
      </c>
      <c r="C35" s="8">
        <f>ช่องคีย์!DN114</f>
        <v>0</v>
      </c>
      <c r="D35" s="8">
        <f>ช่องคีย์!DO114</f>
        <v>0</v>
      </c>
      <c r="E35" s="8">
        <f>ช่องคีย์!DP114</f>
        <v>0</v>
      </c>
      <c r="F35" s="8">
        <f>ช่องคีย์!DQ114</f>
        <v>0</v>
      </c>
      <c r="G35" s="8">
        <f>ช่องคีย์!DR114</f>
        <v>0</v>
      </c>
      <c r="H35" s="8">
        <f>ช่องคีย์!DS114</f>
        <v>0</v>
      </c>
      <c r="I35" s="8">
        <f>ช่องคีย์!DT114</f>
        <v>0</v>
      </c>
      <c r="J35" s="8">
        <f>ช่องคีย์!DU114</f>
        <v>0</v>
      </c>
      <c r="K35" s="8">
        <f t="shared" si="1"/>
        <v>0</v>
      </c>
    </row>
    <row r="36" spans="1:11" ht="23.4">
      <c r="A36" s="7" t="s">
        <v>22</v>
      </c>
      <c r="B36" s="8">
        <f>ช่องคีย์!L114</f>
        <v>280</v>
      </c>
      <c r="C36" s="8">
        <f>ช่องคีย์!M114</f>
        <v>50</v>
      </c>
      <c r="D36" s="8">
        <f>ช่องคีย์!N114</f>
        <v>0</v>
      </c>
      <c r="E36" s="8">
        <f>ช่องคีย์!O114</f>
        <v>0</v>
      </c>
      <c r="F36" s="8">
        <f>ช่องคีย์!P114</f>
        <v>0</v>
      </c>
      <c r="G36" s="8">
        <f>ช่องคีย์!Q114</f>
        <v>0</v>
      </c>
      <c r="H36" s="8">
        <f>ช่องคีย์!R114</f>
        <v>0</v>
      </c>
      <c r="I36" s="8">
        <f>ช่องคีย์!S114</f>
        <v>330</v>
      </c>
      <c r="J36" s="8">
        <f>ช่องคีย์!T114</f>
        <v>18</v>
      </c>
      <c r="K36" s="8">
        <f t="shared" si="1"/>
        <v>0</v>
      </c>
    </row>
    <row r="37" spans="1:11" ht="23.4">
      <c r="A37" s="7" t="s">
        <v>263</v>
      </c>
      <c r="B37" s="8">
        <f>ช่องคีย์!DW114</f>
        <v>0</v>
      </c>
      <c r="C37" s="8">
        <f>ช่องคีย์!DX114</f>
        <v>0</v>
      </c>
      <c r="D37" s="8">
        <f>ช่องคีย์!DY114</f>
        <v>0</v>
      </c>
      <c r="E37" s="8">
        <f>ช่องคีย์!DZ114</f>
        <v>0</v>
      </c>
      <c r="F37" s="8">
        <f>ช่องคีย์!EA114</f>
        <v>0</v>
      </c>
      <c r="G37" s="8">
        <f>ช่องคีย์!EB114</f>
        <v>0</v>
      </c>
      <c r="H37" s="8">
        <f>ช่องคีย์!EC114</f>
        <v>0</v>
      </c>
      <c r="I37" s="8">
        <f>ช่องคีย์!ED114</f>
        <v>0</v>
      </c>
      <c r="J37" s="8">
        <f>ช่องคีย์!EE114</f>
        <v>0</v>
      </c>
      <c r="K37" s="8">
        <f t="shared" si="1"/>
        <v>0</v>
      </c>
    </row>
    <row r="38" spans="1:11" ht="23.4">
      <c r="A38" s="7" t="s">
        <v>23</v>
      </c>
      <c r="B38" s="8">
        <f>ช่องคีย์!AF114</f>
        <v>0</v>
      </c>
      <c r="C38" s="8">
        <f>ช่องคีย์!AG114</f>
        <v>0</v>
      </c>
      <c r="D38" s="8">
        <f>ช่องคีย์!AH114</f>
        <v>0</v>
      </c>
      <c r="E38" s="8">
        <f>ช่องคีย์!AI114</f>
        <v>0</v>
      </c>
      <c r="F38" s="8">
        <f>ช่องคีย์!AJ114</f>
        <v>0</v>
      </c>
      <c r="G38" s="8">
        <f>ช่องคีย์!AK114</f>
        <v>0</v>
      </c>
      <c r="H38" s="8">
        <f>ช่องคีย์!AL114</f>
        <v>650</v>
      </c>
      <c r="I38" s="8">
        <f>ช่องคีย์!AM114</f>
        <v>0</v>
      </c>
      <c r="J38" s="8">
        <f>ช่องคีย์!AN114</f>
        <v>5</v>
      </c>
      <c r="K38" s="8">
        <f t="shared" si="1"/>
        <v>0</v>
      </c>
    </row>
    <row r="39" spans="1:11" ht="23.4">
      <c r="A39" s="7" t="s">
        <v>188</v>
      </c>
      <c r="B39" s="8">
        <f>ช่องคีย์!AP114</f>
        <v>0</v>
      </c>
      <c r="C39" s="8">
        <f>ช่องคีย์!AQ114</f>
        <v>0</v>
      </c>
      <c r="D39" s="8">
        <f>ช่องคีย์!AR114</f>
        <v>0</v>
      </c>
      <c r="E39" s="8">
        <f>ช่องคีย์!AS114</f>
        <v>0</v>
      </c>
      <c r="F39" s="8">
        <f>ช่องคีย์!AT114</f>
        <v>0</v>
      </c>
      <c r="G39" s="8">
        <f>ช่องคีย์!AU114</f>
        <v>0</v>
      </c>
      <c r="H39" s="8">
        <f>ช่องคีย์!AV114</f>
        <v>78</v>
      </c>
      <c r="I39" s="8">
        <f>ช่องคีย์!AW114</f>
        <v>0</v>
      </c>
      <c r="J39" s="8">
        <f>ช่องคีย์!AX114</f>
        <v>2</v>
      </c>
      <c r="K39" s="8">
        <f t="shared" si="1"/>
        <v>0</v>
      </c>
    </row>
    <row r="40" spans="1:11" ht="23.4">
      <c r="A40" s="7" t="s">
        <v>25</v>
      </c>
      <c r="B40" s="8">
        <f>ช่องคีย์!V114</f>
        <v>0</v>
      </c>
      <c r="C40" s="8">
        <f>ช่องคีย์!W114</f>
        <v>0</v>
      </c>
      <c r="D40" s="8">
        <f>ช่องคีย์!X114</f>
        <v>0</v>
      </c>
      <c r="E40" s="8">
        <f>ช่องคีย์!Y114</f>
        <v>0</v>
      </c>
      <c r="F40" s="8">
        <f>ช่องคีย์!Z114</f>
        <v>0</v>
      </c>
      <c r="G40" s="8">
        <f>ช่องคีย์!AA114</f>
        <v>0</v>
      </c>
      <c r="H40" s="8">
        <f>ช่องคีย์!AB114</f>
        <v>110</v>
      </c>
      <c r="I40" s="8">
        <f>ช่องคีย์!AC114</f>
        <v>0</v>
      </c>
      <c r="J40" s="8">
        <f>ช่องคีย์!AD114</f>
        <v>0</v>
      </c>
      <c r="K40" s="8">
        <f t="shared" si="1"/>
        <v>0</v>
      </c>
    </row>
    <row r="41" spans="1:11" ht="23.4">
      <c r="A41" s="7" t="s">
        <v>255</v>
      </c>
      <c r="B41" s="8">
        <f>ช่องคีย์!CS114</f>
        <v>0</v>
      </c>
      <c r="C41" s="8">
        <f>ช่องคีย์!CT114</f>
        <v>20</v>
      </c>
      <c r="D41" s="8">
        <f>ช่องคีย์!CU114</f>
        <v>0</v>
      </c>
      <c r="E41" s="8">
        <f>ช่องคีย์!CV114</f>
        <v>0</v>
      </c>
      <c r="F41" s="8">
        <f>ช่องคีย์!CW114</f>
        <v>0</v>
      </c>
      <c r="G41" s="8">
        <f>ช่องคีย์!CX114</f>
        <v>0</v>
      </c>
      <c r="H41" s="8">
        <f>ช่องคีย์!CY114</f>
        <v>0</v>
      </c>
      <c r="I41" s="8">
        <f>ช่องคีย์!CZ114</f>
        <v>20</v>
      </c>
      <c r="J41" s="8">
        <f>ช่องคีย์!DA114</f>
        <v>2</v>
      </c>
      <c r="K41" s="8">
        <f t="shared" si="1"/>
        <v>0</v>
      </c>
    </row>
    <row r="42" spans="1:11" ht="23.4">
      <c r="A42" s="7" t="s">
        <v>279</v>
      </c>
      <c r="B42" s="8">
        <f>ช่องคีย์!EG114</f>
        <v>0</v>
      </c>
      <c r="C42" s="8">
        <f>ช่องคีย์!EH114</f>
        <v>0</v>
      </c>
      <c r="D42" s="8">
        <f>ช่องคีย์!EI114</f>
        <v>0</v>
      </c>
      <c r="E42" s="8">
        <f>ช่องคีย์!EJ114</f>
        <v>0</v>
      </c>
      <c r="F42" s="8">
        <f>ช่องคีย์!EK114</f>
        <v>0</v>
      </c>
      <c r="G42" s="8">
        <f>ช่องคีย์!EL114</f>
        <v>0</v>
      </c>
      <c r="H42" s="8">
        <f>ช่องคีย์!EM114</f>
        <v>0</v>
      </c>
      <c r="I42" s="8">
        <f>ช่องคีย์!EN114</f>
        <v>0</v>
      </c>
      <c r="J42" s="8">
        <f>ช่องคีย์!EO114</f>
        <v>0</v>
      </c>
      <c r="K42" s="8">
        <f t="shared" si="1"/>
        <v>0</v>
      </c>
    </row>
    <row r="43" spans="1:11" ht="23.4">
      <c r="A43" s="7" t="s">
        <v>280</v>
      </c>
      <c r="B43" s="8">
        <f>ช่องคีย์!FL114</f>
        <v>0</v>
      </c>
      <c r="C43" s="8">
        <f>ช่องคีย์!FM114</f>
        <v>0</v>
      </c>
      <c r="D43" s="8">
        <f>ช่องคีย์!FN114</f>
        <v>0</v>
      </c>
      <c r="E43" s="8">
        <f>ช่องคีย์!FO114</f>
        <v>0</v>
      </c>
      <c r="F43" s="8">
        <f>ช่องคีย์!FP114</f>
        <v>0</v>
      </c>
      <c r="G43" s="8">
        <f>ช่องคีย์!FQ114</f>
        <v>0</v>
      </c>
      <c r="H43" s="8">
        <f>ช่องคีย์!FR114</f>
        <v>0</v>
      </c>
      <c r="I43" s="8">
        <f>ช่องคีย์!FS114</f>
        <v>0</v>
      </c>
      <c r="J43" s="8">
        <f>ช่องคีย์!FT114</f>
        <v>0</v>
      </c>
      <c r="K43" s="8">
        <f t="shared" si="1"/>
        <v>0</v>
      </c>
    </row>
    <row r="44" spans="1:11" ht="23.4">
      <c r="A44" s="7" t="s">
        <v>27</v>
      </c>
      <c r="B44" s="8">
        <f>ช่องคีย์!AZ114</f>
        <v>531</v>
      </c>
      <c r="C44" s="8">
        <f>ช่องคีย์!BA114</f>
        <v>0</v>
      </c>
      <c r="D44" s="8">
        <f>ช่องคีย์!BB114</f>
        <v>0</v>
      </c>
      <c r="E44" s="8">
        <f>ช่องคีย์!BC114</f>
        <v>0</v>
      </c>
      <c r="F44" s="8">
        <f>ช่องคีย์!BD114</f>
        <v>0</v>
      </c>
      <c r="G44" s="8">
        <f>ช่องคีย์!BE114</f>
        <v>0</v>
      </c>
      <c r="H44" s="8">
        <f>ช่องคีย์!BF114</f>
        <v>3000</v>
      </c>
      <c r="I44" s="8">
        <f>ช่องคีย์!BG114</f>
        <v>531</v>
      </c>
      <c r="J44" s="8">
        <f>ช่องคีย์!BH114</f>
        <v>134</v>
      </c>
      <c r="K44" s="8">
        <f t="shared" si="1"/>
        <v>0</v>
      </c>
    </row>
    <row r="45" spans="1:11" ht="23.4">
      <c r="A45" s="7" t="s">
        <v>28</v>
      </c>
      <c r="B45" s="8">
        <f>ช่องคีย์!BJ114</f>
        <v>850</v>
      </c>
      <c r="C45" s="8">
        <f>ช่องคีย์!BK114</f>
        <v>250</v>
      </c>
      <c r="D45" s="8">
        <f>ช่องคีย์!BL114</f>
        <v>300</v>
      </c>
      <c r="E45" s="8">
        <f>ช่องคีย์!BM114</f>
        <v>0</v>
      </c>
      <c r="F45" s="8">
        <f>ช่องคีย์!BN114</f>
        <v>0</v>
      </c>
      <c r="G45" s="8">
        <f>ช่องคีย์!BO114</f>
        <v>500</v>
      </c>
      <c r="H45" s="8">
        <f>ช่องคีย์!BP114</f>
        <v>11250</v>
      </c>
      <c r="I45" s="8">
        <f>ช่องคีย์!BV114</f>
        <v>900</v>
      </c>
      <c r="J45" s="8">
        <f>ช่องคีย์!BW114</f>
        <v>114</v>
      </c>
      <c r="K45" s="8">
        <f t="shared" si="1"/>
        <v>5625000</v>
      </c>
    </row>
    <row r="46" spans="1:11" ht="23.4">
      <c r="A46" s="7" t="s">
        <v>259</v>
      </c>
      <c r="B46" s="8">
        <f>ช่องคีย์!BY114</f>
        <v>0</v>
      </c>
      <c r="C46" s="8">
        <f>ช่องคีย์!BZ114</f>
        <v>50</v>
      </c>
      <c r="D46" s="8">
        <f>ช่องคีย์!CA114</f>
        <v>0</v>
      </c>
      <c r="E46" s="8">
        <f>ช่องคีย์!CB114</f>
        <v>0</v>
      </c>
      <c r="F46" s="8">
        <f>ช่องคีย์!CC114</f>
        <v>0</v>
      </c>
      <c r="G46" s="8">
        <f>ช่องคีย์!CD114</f>
        <v>0</v>
      </c>
      <c r="H46" s="8">
        <f>ช่องคีย์!CE114</f>
        <v>0</v>
      </c>
      <c r="I46" s="8">
        <f>ช่องคีย์!CF114</f>
        <v>50</v>
      </c>
      <c r="J46" s="8">
        <f>ช่องคีย์!CG114</f>
        <v>10</v>
      </c>
      <c r="K46" s="8">
        <f t="shared" si="1"/>
        <v>0</v>
      </c>
    </row>
    <row r="47" spans="1:11" ht="23.4">
      <c r="A47" s="7" t="s">
        <v>275</v>
      </c>
      <c r="B47" s="8">
        <f>ช่องคีย์!CI114</f>
        <v>0</v>
      </c>
      <c r="C47" s="8">
        <f>ช่องคีย์!CJ114</f>
        <v>0</v>
      </c>
      <c r="D47" s="8">
        <f>ช่องคีย์!CK114</f>
        <v>0</v>
      </c>
      <c r="E47" s="8">
        <f>ช่องคีย์!CL114</f>
        <v>0</v>
      </c>
      <c r="F47" s="8">
        <f>ช่องคีย์!CM114</f>
        <v>0</v>
      </c>
      <c r="G47" s="8">
        <f>ช่องคีย์!CN114</f>
        <v>0</v>
      </c>
      <c r="H47" s="8">
        <f>ช่องคีย์!CO114</f>
        <v>0</v>
      </c>
      <c r="I47" s="8">
        <f>ช่องคีย์!CP114</f>
        <v>0</v>
      </c>
      <c r="J47" s="8">
        <f>ช่องคีย์!CQ114</f>
        <v>0</v>
      </c>
      <c r="K47" s="8">
        <f t="shared" si="1"/>
        <v>0</v>
      </c>
    </row>
    <row r="48" spans="1:11" ht="23.4">
      <c r="A48" s="7" t="s">
        <v>30</v>
      </c>
      <c r="B48" s="8"/>
      <c r="C48" s="8"/>
      <c r="D48" s="8"/>
      <c r="E48" s="8"/>
      <c r="F48" s="8"/>
      <c r="G48" s="8"/>
      <c r="H48" s="8"/>
      <c r="I48" s="8"/>
      <c r="J48" s="60"/>
      <c r="K48" s="8">
        <f t="shared" si="1"/>
        <v>0</v>
      </c>
    </row>
    <row r="49" spans="1:11" ht="23.4">
      <c r="A49" s="7" t="s">
        <v>316</v>
      </c>
      <c r="B49" s="8">
        <f>ช่องคีย์!FV114</f>
        <v>0</v>
      </c>
      <c r="C49" s="8">
        <f>ช่องคีย์!FW114</f>
        <v>0</v>
      </c>
      <c r="D49" s="8">
        <f>ช่องคีย์!FX114</f>
        <v>0</v>
      </c>
      <c r="E49" s="8">
        <f>ช่องคีย์!FY114</f>
        <v>0</v>
      </c>
      <c r="F49" s="8">
        <f>ช่องคีย์!FZ114</f>
        <v>0</v>
      </c>
      <c r="G49" s="8">
        <f>ช่องคีย์!GA114</f>
        <v>0</v>
      </c>
      <c r="H49" s="8">
        <f>ช่องคีย์!GB114</f>
        <v>0</v>
      </c>
      <c r="I49" s="8">
        <f>ช่องคีย์!GC114</f>
        <v>0</v>
      </c>
      <c r="J49" s="8">
        <f>ช่องคีย์!GD114</f>
        <v>0</v>
      </c>
      <c r="K49" s="8">
        <f t="shared" si="1"/>
        <v>0</v>
      </c>
    </row>
    <row r="50" spans="1:11" ht="23.4">
      <c r="A50" s="7" t="s">
        <v>327</v>
      </c>
      <c r="B50" s="412">
        <f>ช่องคีย์!GP114</f>
        <v>0</v>
      </c>
      <c r="C50" s="412">
        <f>ช่องคีย์!GQ114</f>
        <v>0</v>
      </c>
      <c r="D50" s="412">
        <f>ช่องคีย์!GR114</f>
        <v>0</v>
      </c>
      <c r="E50" s="412">
        <f>ช่องคีย์!GS114</f>
        <v>0</v>
      </c>
      <c r="F50" s="412">
        <f>ช่องคีย์!GT114</f>
        <v>0</v>
      </c>
      <c r="G50" s="412">
        <f>ช่องคีย์!GU114</f>
        <v>0</v>
      </c>
      <c r="H50" s="412">
        <f>ช่องคีย์!GV114</f>
        <v>0</v>
      </c>
      <c r="I50" s="412">
        <f>ช่องคีย์!GW114</f>
        <v>0</v>
      </c>
      <c r="J50" s="412">
        <f>ช่องคีย์!GX114</f>
        <v>0</v>
      </c>
      <c r="K50" s="8">
        <f t="shared" si="1"/>
        <v>0</v>
      </c>
    </row>
    <row r="51" spans="1:11" ht="23.4">
      <c r="A51" s="11" t="s">
        <v>32</v>
      </c>
      <c r="B51" s="8">
        <f t="shared" ref="B51:G51" si="2">SUM(B33:B48)</f>
        <v>1661</v>
      </c>
      <c r="C51" s="8">
        <f t="shared" si="2"/>
        <v>370</v>
      </c>
      <c r="D51" s="8">
        <f t="shared" si="2"/>
        <v>300</v>
      </c>
      <c r="E51" s="8">
        <f t="shared" si="2"/>
        <v>0</v>
      </c>
      <c r="F51" s="8">
        <f t="shared" si="2"/>
        <v>0</v>
      </c>
      <c r="G51" s="8">
        <f t="shared" si="2"/>
        <v>500</v>
      </c>
      <c r="H51" s="8"/>
      <c r="I51" s="8">
        <f>SUM(I33:I48)</f>
        <v>1831</v>
      </c>
      <c r="J51" s="60"/>
      <c r="K51" s="37">
        <f>SUM(K33:K48)</f>
        <v>5625000</v>
      </c>
    </row>
    <row r="52" spans="1:11" ht="23.4">
      <c r="A52" s="13"/>
      <c r="B52" s="13"/>
      <c r="C52" s="13"/>
      <c r="D52" s="13"/>
      <c r="E52" s="13"/>
      <c r="F52" s="13"/>
      <c r="G52" s="13"/>
      <c r="H52" s="13"/>
      <c r="I52" s="13"/>
      <c r="J52" s="13"/>
    </row>
    <row r="53" spans="1:11" ht="23.4">
      <c r="A53" s="13"/>
      <c r="B53" s="13"/>
      <c r="C53" s="13"/>
      <c r="D53" s="13"/>
      <c r="E53" s="13"/>
      <c r="F53" s="13"/>
      <c r="G53" s="13"/>
      <c r="H53" s="13"/>
      <c r="I53" s="13"/>
      <c r="J53" s="13"/>
    </row>
    <row r="54" spans="1:11" ht="23.4">
      <c r="A54" s="13"/>
      <c r="B54" s="13"/>
      <c r="C54" s="13"/>
      <c r="D54" s="13"/>
      <c r="E54" s="13"/>
      <c r="F54" s="13"/>
      <c r="G54" s="13"/>
      <c r="H54" s="13"/>
      <c r="I54" s="13"/>
      <c r="J54" s="13"/>
    </row>
    <row r="55" spans="1:11" ht="23.4">
      <c r="A55" s="1351" t="s">
        <v>390</v>
      </c>
      <c r="B55" s="1351"/>
      <c r="C55" s="1351"/>
      <c r="D55" s="1351"/>
      <c r="E55" s="1351"/>
      <c r="F55" s="1351"/>
      <c r="G55" s="1351"/>
      <c r="H55" s="1351"/>
      <c r="I55" s="1351"/>
      <c r="J55" s="14"/>
    </row>
    <row r="56" spans="1:11" ht="23.4">
      <c r="A56" s="1351" t="s">
        <v>374</v>
      </c>
      <c r="B56" s="1351"/>
      <c r="C56" s="1351"/>
      <c r="D56" s="1351"/>
      <c r="E56" s="1351"/>
      <c r="F56" s="1351"/>
      <c r="G56" s="1351"/>
      <c r="H56" s="1351"/>
      <c r="I56" s="1351"/>
      <c r="J56" s="14"/>
    </row>
    <row r="57" spans="1:11" ht="23.4">
      <c r="A57" s="1336" t="s">
        <v>134</v>
      </c>
      <c r="B57" s="1336"/>
      <c r="C57" s="1336"/>
      <c r="D57" s="1336"/>
      <c r="E57" s="1336"/>
      <c r="F57" s="1336"/>
      <c r="G57" s="1336"/>
      <c r="H57" s="1336"/>
      <c r="I57" s="1336"/>
      <c r="J57" s="14"/>
    </row>
    <row r="58" spans="1:11" ht="23.4">
      <c r="A58" s="1" t="s">
        <v>1</v>
      </c>
      <c r="B58" s="1" t="s">
        <v>2</v>
      </c>
      <c r="C58" s="1333" t="s">
        <v>3</v>
      </c>
      <c r="D58" s="1334"/>
      <c r="E58" s="1334"/>
      <c r="F58" s="1334"/>
      <c r="G58" s="1334"/>
      <c r="H58" s="1335"/>
      <c r="I58" s="2"/>
      <c r="J58" s="64"/>
      <c r="K58" s="64"/>
    </row>
    <row r="59" spans="1:11" ht="23.4">
      <c r="A59" s="3"/>
      <c r="B59" s="4" t="s">
        <v>4</v>
      </c>
      <c r="C59" s="4" t="s">
        <v>5</v>
      </c>
      <c r="D59" s="4" t="s">
        <v>6</v>
      </c>
      <c r="E59" s="4" t="s">
        <v>7</v>
      </c>
      <c r="F59" s="4" t="s">
        <v>8</v>
      </c>
      <c r="G59" s="4" t="s">
        <v>9</v>
      </c>
      <c r="H59" s="4" t="s">
        <v>10</v>
      </c>
      <c r="I59" s="4" t="s">
        <v>11</v>
      </c>
      <c r="J59" s="66" t="s">
        <v>202</v>
      </c>
      <c r="K59" s="4" t="s">
        <v>204</v>
      </c>
    </row>
    <row r="60" spans="1:11" ht="23.4">
      <c r="A60" s="3"/>
      <c r="B60" s="4" t="s">
        <v>12</v>
      </c>
      <c r="C60" s="4" t="s">
        <v>13</v>
      </c>
      <c r="D60" s="4" t="s">
        <v>14</v>
      </c>
      <c r="E60" s="4" t="s">
        <v>15</v>
      </c>
      <c r="F60" s="4" t="s">
        <v>16</v>
      </c>
      <c r="G60" s="4" t="s">
        <v>17</v>
      </c>
      <c r="H60" s="4" t="s">
        <v>18</v>
      </c>
      <c r="I60" s="4" t="s">
        <v>19</v>
      </c>
      <c r="J60" s="4" t="s">
        <v>203</v>
      </c>
      <c r="K60" s="65"/>
    </row>
    <row r="61" spans="1:11" ht="23.4">
      <c r="A61" s="5"/>
      <c r="B61" s="5"/>
      <c r="C61" s="6" t="s">
        <v>12</v>
      </c>
      <c r="D61" s="6" t="s">
        <v>12</v>
      </c>
      <c r="E61" s="6" t="s">
        <v>12</v>
      </c>
      <c r="F61" s="6" t="s">
        <v>12</v>
      </c>
      <c r="G61" s="6" t="s">
        <v>12</v>
      </c>
      <c r="H61" s="6" t="s">
        <v>20</v>
      </c>
      <c r="I61" s="5"/>
      <c r="J61" s="61"/>
      <c r="K61" s="61"/>
    </row>
    <row r="62" spans="1:11" ht="23.4">
      <c r="A62" s="7" t="s">
        <v>21</v>
      </c>
      <c r="B62" s="8">
        <f>ช่องคีย์!B115</f>
        <v>0</v>
      </c>
      <c r="C62" s="8">
        <f>ช่องคีย์!C115</f>
        <v>0</v>
      </c>
      <c r="D62" s="8">
        <f>ช่องคีย์!D115</f>
        <v>0</v>
      </c>
      <c r="E62" s="8">
        <f>ช่องคีย์!E115</f>
        <v>0</v>
      </c>
      <c r="F62" s="8">
        <f>ช่องคีย์!F115</f>
        <v>0</v>
      </c>
      <c r="G62" s="8">
        <f>ช่องคีย์!G115</f>
        <v>0</v>
      </c>
      <c r="H62" s="8">
        <f>ช่องคีย์!H115</f>
        <v>572</v>
      </c>
      <c r="I62" s="8">
        <f>ช่องคีย์!I115</f>
        <v>0</v>
      </c>
      <c r="J62" s="8">
        <f>ช่องคีย์!J115</f>
        <v>247</v>
      </c>
      <c r="K62" s="8">
        <f>+G62*H62</f>
        <v>0</v>
      </c>
    </row>
    <row r="63" spans="1:11" ht="23.4">
      <c r="A63" s="7" t="s">
        <v>261</v>
      </c>
      <c r="B63" s="8">
        <f>ช่องคีย์!DC115</f>
        <v>0</v>
      </c>
      <c r="C63" s="8">
        <f>ช่องคีย์!DD115</f>
        <v>0</v>
      </c>
      <c r="D63" s="8">
        <f>ช่องคีย์!DE115</f>
        <v>0</v>
      </c>
      <c r="E63" s="8">
        <f>ช่องคีย์!DF115</f>
        <v>0</v>
      </c>
      <c r="F63" s="8">
        <f>ช่องคีย์!DG115</f>
        <v>0</v>
      </c>
      <c r="G63" s="8">
        <f>ช่องคีย์!DH115</f>
        <v>0</v>
      </c>
      <c r="H63" s="8">
        <f>ช่องคีย์!DI115</f>
        <v>0</v>
      </c>
      <c r="I63" s="8">
        <f>ช่องคีย์!DJ115</f>
        <v>0</v>
      </c>
      <c r="J63" s="8">
        <f>ช่องคีย์!DK115</f>
        <v>0</v>
      </c>
      <c r="K63" s="8">
        <f t="shared" ref="K63:K80" si="3">+G63*H63</f>
        <v>0</v>
      </c>
    </row>
    <row r="64" spans="1:11" ht="23.4">
      <c r="A64" s="7" t="s">
        <v>262</v>
      </c>
      <c r="B64" s="8">
        <f>ช่องคีย์!DM115</f>
        <v>0</v>
      </c>
      <c r="C64" s="8">
        <f>ช่องคีย์!DN115</f>
        <v>0</v>
      </c>
      <c r="D64" s="8">
        <f>ช่องคีย์!DO115</f>
        <v>0</v>
      </c>
      <c r="E64" s="8">
        <f>ช่องคีย์!DP115</f>
        <v>0</v>
      </c>
      <c r="F64" s="8">
        <f>ช่องคีย์!DQ115</f>
        <v>0</v>
      </c>
      <c r="G64" s="8">
        <f>ช่องคีย์!DR115</f>
        <v>0</v>
      </c>
      <c r="H64" s="8">
        <f>ช่องคีย์!DS115</f>
        <v>0</v>
      </c>
      <c r="I64" s="8">
        <f>ช่องคีย์!DT115</f>
        <v>0</v>
      </c>
      <c r="J64" s="8">
        <f>ช่องคีย์!DU115</f>
        <v>0</v>
      </c>
      <c r="K64" s="8">
        <f t="shared" si="3"/>
        <v>0</v>
      </c>
    </row>
    <row r="65" spans="1:11" ht="23.4">
      <c r="A65" s="7" t="s">
        <v>22</v>
      </c>
      <c r="B65" s="8">
        <f>ช่องคีย์!L115</f>
        <v>215</v>
      </c>
      <c r="C65" s="8">
        <f>ช่องคีย์!M115</f>
        <v>180</v>
      </c>
      <c r="D65" s="8">
        <f>ช่องคีย์!N115</f>
        <v>0</v>
      </c>
      <c r="E65" s="8">
        <f>ช่องคีย์!O115</f>
        <v>0</v>
      </c>
      <c r="F65" s="8">
        <f>ช่องคีย์!P115</f>
        <v>0</v>
      </c>
      <c r="G65" s="8">
        <f>ช่องคีย์!Q115</f>
        <v>0</v>
      </c>
      <c r="H65" s="8">
        <f>ช่องคีย์!R115</f>
        <v>0</v>
      </c>
      <c r="I65" s="8">
        <f>ช่องคีย์!S115</f>
        <v>395</v>
      </c>
      <c r="J65" s="8">
        <f>ช่องคีย์!T115</f>
        <v>53</v>
      </c>
      <c r="K65" s="8">
        <f t="shared" si="3"/>
        <v>0</v>
      </c>
    </row>
    <row r="66" spans="1:11" ht="23.4">
      <c r="A66" s="7" t="s">
        <v>263</v>
      </c>
      <c r="B66" s="8"/>
      <c r="C66" s="8"/>
      <c r="D66" s="8"/>
      <c r="E66" s="8"/>
      <c r="F66" s="8"/>
      <c r="G66" s="8"/>
      <c r="H66" s="8"/>
      <c r="I66" s="8"/>
      <c r="J66" s="8"/>
      <c r="K66" s="8">
        <f t="shared" si="3"/>
        <v>0</v>
      </c>
    </row>
    <row r="67" spans="1:11" ht="23.4">
      <c r="A67" s="7" t="s">
        <v>267</v>
      </c>
      <c r="B67" s="8">
        <f>ช่องคีย์!AF115</f>
        <v>0</v>
      </c>
      <c r="C67" s="8">
        <f>ช่องคีย์!AG115</f>
        <v>0</v>
      </c>
      <c r="D67" s="8">
        <f>ช่องคีย์!AH115</f>
        <v>0</v>
      </c>
      <c r="E67" s="8">
        <f>ช่องคีย์!AI115</f>
        <v>0</v>
      </c>
      <c r="F67" s="8">
        <f>ช่องคีย์!AJ115</f>
        <v>0</v>
      </c>
      <c r="G67" s="8">
        <f>ช่องคีย์!AK115</f>
        <v>0</v>
      </c>
      <c r="H67" s="8">
        <f>ช่องคีย์!AL115</f>
        <v>0</v>
      </c>
      <c r="I67" s="8">
        <f>ช่องคีย์!AM115</f>
        <v>0</v>
      </c>
      <c r="J67" s="8">
        <f>ช่องคีย์!AN115</f>
        <v>0</v>
      </c>
      <c r="K67" s="8">
        <f t="shared" si="3"/>
        <v>0</v>
      </c>
    </row>
    <row r="68" spans="1:11" ht="23.4">
      <c r="A68" s="7" t="s">
        <v>188</v>
      </c>
      <c r="B68" s="8">
        <f>ช่องคีย์!AP115</f>
        <v>0</v>
      </c>
      <c r="C68" s="8">
        <f>ช่องคีย์!AQ115</f>
        <v>0</v>
      </c>
      <c r="D68" s="8">
        <f>ช่องคีย์!AR115</f>
        <v>0</v>
      </c>
      <c r="E68" s="8">
        <f>ช่องคีย์!AS115</f>
        <v>0</v>
      </c>
      <c r="F68" s="8">
        <f>ช่องคีย์!AT115</f>
        <v>0</v>
      </c>
      <c r="G68" s="8">
        <f>ช่องคีย์!AU115</f>
        <v>0</v>
      </c>
      <c r="H68" s="8">
        <f>ช่องคีย์!AV115</f>
        <v>0</v>
      </c>
      <c r="I68" s="8">
        <f>ช่องคีย์!AW115</f>
        <v>0</v>
      </c>
      <c r="J68" s="8">
        <f>ช่องคีย์!AX115</f>
        <v>0</v>
      </c>
      <c r="K68" s="8">
        <f t="shared" si="3"/>
        <v>0</v>
      </c>
    </row>
    <row r="69" spans="1:11" ht="23.4">
      <c r="A69" s="7" t="s">
        <v>208</v>
      </c>
      <c r="B69" s="8">
        <f>ช่องคีย์!V115</f>
        <v>0</v>
      </c>
      <c r="C69" s="8">
        <f>ช่องคีย์!W115</f>
        <v>0</v>
      </c>
      <c r="D69" s="8">
        <f>ช่องคีย์!X115</f>
        <v>0</v>
      </c>
      <c r="E69" s="8">
        <f>ช่องคีย์!Y115</f>
        <v>0</v>
      </c>
      <c r="F69" s="8">
        <f>ช่องคีย์!Z115</f>
        <v>0</v>
      </c>
      <c r="G69" s="8">
        <f>ช่องคีย์!AA115</f>
        <v>0</v>
      </c>
      <c r="H69" s="8">
        <f>ช่องคีย์!AB115</f>
        <v>0</v>
      </c>
      <c r="I69" s="8">
        <f>ช่องคีย์!AC115</f>
        <v>0</v>
      </c>
      <c r="J69" s="8">
        <f>ช่องคีย์!AD115</f>
        <v>0</v>
      </c>
      <c r="K69" s="8">
        <f t="shared" si="3"/>
        <v>0</v>
      </c>
    </row>
    <row r="70" spans="1:11" ht="23.4">
      <c r="A70" s="7" t="s">
        <v>255</v>
      </c>
      <c r="B70" s="8">
        <f>ช่องคีย์!CS115</f>
        <v>30</v>
      </c>
      <c r="C70" s="8">
        <f>ช่องคีย์!CT115</f>
        <v>0</v>
      </c>
      <c r="D70" s="8">
        <f>ช่องคีย์!CU115</f>
        <v>0</v>
      </c>
      <c r="E70" s="8">
        <f>ช่องคีย์!CV115</f>
        <v>0</v>
      </c>
      <c r="F70" s="8">
        <f>ช่องคีย์!CW115</f>
        <v>0</v>
      </c>
      <c r="G70" s="8">
        <f>ช่องคีย์!CX115</f>
        <v>0</v>
      </c>
      <c r="H70" s="8">
        <f>ช่องคีย์!CY115</f>
        <v>0</v>
      </c>
      <c r="I70" s="8">
        <f>ช่องคีย์!CZ115</f>
        <v>30</v>
      </c>
      <c r="J70" s="8">
        <f>ช่องคีย์!DA115</f>
        <v>3</v>
      </c>
      <c r="K70" s="8">
        <f t="shared" si="3"/>
        <v>0</v>
      </c>
    </row>
    <row r="71" spans="1:11" ht="23.4">
      <c r="A71" s="7" t="s">
        <v>277</v>
      </c>
      <c r="B71" s="8">
        <f>ช่องคีย์!EG115</f>
        <v>0</v>
      </c>
      <c r="C71" s="8">
        <f>ช่องคีย์!EH115</f>
        <v>0</v>
      </c>
      <c r="D71" s="8">
        <f>ช่องคีย์!EI115</f>
        <v>0</v>
      </c>
      <c r="E71" s="8">
        <f>ช่องคีย์!EJ115</f>
        <v>0</v>
      </c>
      <c r="F71" s="8">
        <f>ช่องคีย์!EK115</f>
        <v>0</v>
      </c>
      <c r="G71" s="8">
        <f>ช่องคีย์!EL115</f>
        <v>0</v>
      </c>
      <c r="H71" s="8">
        <f>ช่องคีย์!EM115</f>
        <v>0</v>
      </c>
      <c r="I71" s="8">
        <f>ช่องคีย์!EN115</f>
        <v>0</v>
      </c>
      <c r="J71" s="8">
        <f>ช่องคีย์!EO115</f>
        <v>0</v>
      </c>
      <c r="K71" s="8">
        <f t="shared" si="3"/>
        <v>0</v>
      </c>
    </row>
    <row r="72" spans="1:11" ht="23.4">
      <c r="A72" s="7" t="s">
        <v>190</v>
      </c>
      <c r="B72" s="8">
        <f>ช่องคีย์!FL115</f>
        <v>0</v>
      </c>
      <c r="C72" s="8">
        <f>ช่องคีย์!FM115</f>
        <v>0</v>
      </c>
      <c r="D72" s="8">
        <f>ช่องคีย์!FN115</f>
        <v>0</v>
      </c>
      <c r="E72" s="8">
        <f>ช่องคีย์!FO115</f>
        <v>0</v>
      </c>
      <c r="F72" s="8">
        <f>ช่องคีย์!FP115</f>
        <v>0</v>
      </c>
      <c r="G72" s="8">
        <f>ช่องคีย์!FQ115</f>
        <v>0</v>
      </c>
      <c r="H72" s="8">
        <f>ช่องคีย์!FR115</f>
        <v>0</v>
      </c>
      <c r="I72" s="8">
        <f>ช่องคีย์!FS115</f>
        <v>0</v>
      </c>
      <c r="J72" s="8">
        <f>ช่องคีย์!FT115</f>
        <v>0</v>
      </c>
      <c r="K72" s="8">
        <f t="shared" si="3"/>
        <v>0</v>
      </c>
    </row>
    <row r="73" spans="1:11" ht="23.4">
      <c r="A73" s="7" t="s">
        <v>27</v>
      </c>
      <c r="B73" s="8">
        <f>ช่องคีย์!AZ115</f>
        <v>61</v>
      </c>
      <c r="C73" s="8">
        <f>ช่องคีย์!BA115</f>
        <v>0</v>
      </c>
      <c r="D73" s="8">
        <f>ช่องคีย์!BB115</f>
        <v>0</v>
      </c>
      <c r="E73" s="8">
        <f>ช่องคีย์!BC115</f>
        <v>0</v>
      </c>
      <c r="F73" s="8">
        <f>ช่องคีย์!BD115</f>
        <v>0</v>
      </c>
      <c r="G73" s="8">
        <f>ช่องคีย์!BE115</f>
        <v>0</v>
      </c>
      <c r="H73" s="8">
        <f>ช่องคีย์!BF115</f>
        <v>3000</v>
      </c>
      <c r="I73" s="8">
        <f>ช่องคีย์!BG115</f>
        <v>61</v>
      </c>
      <c r="J73" s="8">
        <f>ช่องคีย์!BH115</f>
        <v>36</v>
      </c>
      <c r="K73" s="8">
        <f t="shared" si="3"/>
        <v>0</v>
      </c>
    </row>
    <row r="74" spans="1:11" ht="23.4">
      <c r="A74" s="7" t="s">
        <v>28</v>
      </c>
      <c r="B74" s="8">
        <f>ช่องคีย์!BJ115</f>
        <v>710</v>
      </c>
      <c r="C74" s="8">
        <f>ช่องคีย์!BK115</f>
        <v>150</v>
      </c>
      <c r="D74" s="8">
        <f>ช่องคีย์!BL115</f>
        <v>180</v>
      </c>
      <c r="E74" s="8">
        <f>ช่องคีย์!BM115</f>
        <v>0</v>
      </c>
      <c r="F74" s="8">
        <f>ช่องคีย์!BN115</f>
        <v>0</v>
      </c>
      <c r="G74" s="8">
        <f>ช่องคีย์!BO115</f>
        <v>320</v>
      </c>
      <c r="H74" s="8">
        <f>ช่องคีย์!BP115</f>
        <v>11250</v>
      </c>
      <c r="I74" s="8">
        <f>ช่องคีย์!BV115</f>
        <v>720</v>
      </c>
      <c r="J74" s="8">
        <f>ช่องคีย์!BW115</f>
        <v>104</v>
      </c>
      <c r="K74" s="8">
        <f t="shared" si="3"/>
        <v>3600000</v>
      </c>
    </row>
    <row r="75" spans="1:11" ht="23.4">
      <c r="A75" s="7" t="s">
        <v>239</v>
      </c>
      <c r="B75" s="8">
        <f>ช่องคีย์!CI115</f>
        <v>0</v>
      </c>
      <c r="C75" s="8">
        <f>ช่องคีย์!CJ115</f>
        <v>0</v>
      </c>
      <c r="D75" s="8">
        <f>ช่องคีย์!CK115</f>
        <v>0</v>
      </c>
      <c r="E75" s="8">
        <f>ช่องคีย์!CL115</f>
        <v>0</v>
      </c>
      <c r="F75" s="8">
        <f>ช่องคีย์!CM115</f>
        <v>0</v>
      </c>
      <c r="G75" s="8">
        <f>ช่องคีย์!CN115</f>
        <v>0</v>
      </c>
      <c r="H75" s="8">
        <f>ช่องคีย์!CO115</f>
        <v>0</v>
      </c>
      <c r="I75" s="8">
        <f>ช่องคีย์!CP115</f>
        <v>0</v>
      </c>
      <c r="J75" s="8">
        <f>ช่องคีย์!CQ115</f>
        <v>0</v>
      </c>
      <c r="K75" s="8">
        <f t="shared" si="3"/>
        <v>0</v>
      </c>
    </row>
    <row r="76" spans="1:11" ht="23.4">
      <c r="A76" s="7" t="s">
        <v>218</v>
      </c>
      <c r="B76" s="8">
        <f>ช่องคีย์!BY115</f>
        <v>0</v>
      </c>
      <c r="C76" s="8">
        <f>ช่องคีย์!BZ115</f>
        <v>0</v>
      </c>
      <c r="D76" s="8">
        <f>ช่องคีย์!CA115</f>
        <v>0</v>
      </c>
      <c r="E76" s="8">
        <f>ช่องคีย์!CB115</f>
        <v>0</v>
      </c>
      <c r="F76" s="8">
        <f>ช่องคีย์!CC115</f>
        <v>0</v>
      </c>
      <c r="G76" s="8">
        <f>ช่องคีย์!CD115</f>
        <v>0</v>
      </c>
      <c r="H76" s="8">
        <f>ช่องคีย์!CE115</f>
        <v>0</v>
      </c>
      <c r="I76" s="8">
        <f>ช่องคีย์!CF115</f>
        <v>0</v>
      </c>
      <c r="J76" s="8">
        <f>ช่องคีย์!CG115</f>
        <v>0</v>
      </c>
      <c r="K76" s="8">
        <f t="shared" si="3"/>
        <v>0</v>
      </c>
    </row>
    <row r="77" spans="1:11" ht="23.4">
      <c r="A77" s="7" t="s">
        <v>247</v>
      </c>
      <c r="B77" s="8">
        <f>ช่องคีย์!EQ115</f>
        <v>0</v>
      </c>
      <c r="C77" s="8">
        <f>ช่องคีย์!ER115</f>
        <v>0</v>
      </c>
      <c r="D77" s="8">
        <f>ช่องคีย์!ES115</f>
        <v>0</v>
      </c>
      <c r="E77" s="8">
        <f>ช่องคีย์!ET115</f>
        <v>0</v>
      </c>
      <c r="F77" s="8">
        <f>ช่องคีย์!EU115</f>
        <v>0</v>
      </c>
      <c r="G77" s="8">
        <f>ช่องคีย์!EV115</f>
        <v>0</v>
      </c>
      <c r="H77" s="8">
        <f>ช่องคีย์!EW115</f>
        <v>0</v>
      </c>
      <c r="I77" s="8">
        <f>ช่องคีย์!EX115</f>
        <v>0</v>
      </c>
      <c r="J77" s="8">
        <f>ช่องคีย์!EY115</f>
        <v>0</v>
      </c>
      <c r="K77" s="8">
        <f t="shared" si="3"/>
        <v>0</v>
      </c>
    </row>
    <row r="78" spans="1:11" ht="23.4">
      <c r="A78" s="7" t="s">
        <v>30</v>
      </c>
      <c r="B78" s="8">
        <f>ช่องคีย์!DW115</f>
        <v>0</v>
      </c>
      <c r="C78" s="8">
        <f>ช่องคีย์!DX115</f>
        <v>0</v>
      </c>
      <c r="D78" s="8">
        <f>ช่องคีย์!DY115</f>
        <v>0</v>
      </c>
      <c r="E78" s="8">
        <f>ช่องคีย์!DZ115</f>
        <v>0</v>
      </c>
      <c r="F78" s="8">
        <f>ช่องคีย์!EA115</f>
        <v>0</v>
      </c>
      <c r="G78" s="8">
        <f>ช่องคีย์!EB115</f>
        <v>0</v>
      </c>
      <c r="H78" s="8">
        <f>ช่องคีย์!EC115</f>
        <v>0</v>
      </c>
      <c r="I78" s="8">
        <f>ช่องคีย์!ED115</f>
        <v>0</v>
      </c>
      <c r="J78" s="8">
        <f>ช่องคีย์!EE115</f>
        <v>0</v>
      </c>
      <c r="K78" s="8">
        <f t="shared" si="3"/>
        <v>0</v>
      </c>
    </row>
    <row r="79" spans="1:11" ht="23.4">
      <c r="A79" s="7" t="s">
        <v>316</v>
      </c>
      <c r="B79" s="8">
        <f>ช่องคีย์!FV115</f>
        <v>0</v>
      </c>
      <c r="C79" s="8">
        <f>ช่องคีย์!FW115</f>
        <v>0</v>
      </c>
      <c r="D79" s="8">
        <f>ช่องคีย์!FX115</f>
        <v>0</v>
      </c>
      <c r="E79" s="8">
        <f>ช่องคีย์!FY115</f>
        <v>0</v>
      </c>
      <c r="F79" s="8">
        <f>ช่องคีย์!FZ115</f>
        <v>0</v>
      </c>
      <c r="G79" s="8">
        <f>ช่องคีย์!GA115</f>
        <v>0</v>
      </c>
      <c r="H79" s="8">
        <f>ช่องคีย์!GB115</f>
        <v>0</v>
      </c>
      <c r="I79" s="8">
        <f>ช่องคีย์!GC115</f>
        <v>0</v>
      </c>
      <c r="J79" s="8">
        <f>ช่องคีย์!GD115</f>
        <v>0</v>
      </c>
      <c r="K79" s="8">
        <f t="shared" si="3"/>
        <v>0</v>
      </c>
    </row>
    <row r="80" spans="1:11" ht="23.4">
      <c r="A80" s="7" t="s">
        <v>327</v>
      </c>
      <c r="B80" s="411">
        <f>ช่องคีย์!GP115</f>
        <v>0</v>
      </c>
      <c r="C80" s="411">
        <f>ช่องคีย์!GQ115</f>
        <v>0</v>
      </c>
      <c r="D80" s="411">
        <f>ช่องคีย์!GR115</f>
        <v>0</v>
      </c>
      <c r="E80" s="411">
        <f>ช่องคีย์!GS115</f>
        <v>0</v>
      </c>
      <c r="F80" s="411">
        <f>ช่องคีย์!GT115</f>
        <v>0</v>
      </c>
      <c r="G80" s="411">
        <f>ช่องคีย์!GU115</f>
        <v>0</v>
      </c>
      <c r="H80" s="411">
        <f>ช่องคีย์!GV115</f>
        <v>0</v>
      </c>
      <c r="I80" s="411">
        <f>ช่องคีย์!GW115</f>
        <v>0</v>
      </c>
      <c r="J80" s="411">
        <f>ช่องคีย์!GX115</f>
        <v>0</v>
      </c>
      <c r="K80" s="8">
        <f t="shared" si="3"/>
        <v>0</v>
      </c>
    </row>
    <row r="81" spans="1:11" ht="23.4">
      <c r="A81" s="11" t="s">
        <v>32</v>
      </c>
      <c r="B81" s="8">
        <f t="shared" ref="B81:G81" si="4">SUM(B62:B78)</f>
        <v>1016</v>
      </c>
      <c r="C81" s="8">
        <f t="shared" si="4"/>
        <v>330</v>
      </c>
      <c r="D81" s="8">
        <f t="shared" si="4"/>
        <v>180</v>
      </c>
      <c r="E81" s="8">
        <f t="shared" si="4"/>
        <v>0</v>
      </c>
      <c r="F81" s="8">
        <f t="shared" si="4"/>
        <v>0</v>
      </c>
      <c r="G81" s="8">
        <f t="shared" si="4"/>
        <v>320</v>
      </c>
      <c r="H81" s="8"/>
      <c r="I81" s="8">
        <f>SUM(I62:I78)</f>
        <v>1206</v>
      </c>
      <c r="J81" s="35">
        <f>SUM(J62:J78)</f>
        <v>443</v>
      </c>
      <c r="K81" s="7"/>
    </row>
    <row r="82" spans="1:11" ht="23.4">
      <c r="A82" s="14"/>
      <c r="B82" s="15"/>
      <c r="C82" s="15"/>
      <c r="D82" s="15"/>
      <c r="E82" s="15"/>
      <c r="F82" s="15"/>
      <c r="G82" s="15"/>
      <c r="H82" s="15"/>
      <c r="I82" s="15"/>
      <c r="J82" s="39"/>
      <c r="K82" s="13"/>
    </row>
    <row r="83" spans="1:11" ht="23.4">
      <c r="A83" s="1351" t="s">
        <v>390</v>
      </c>
      <c r="B83" s="1351"/>
      <c r="C83" s="1351"/>
      <c r="D83" s="1351"/>
      <c r="E83" s="1351"/>
      <c r="F83" s="1351"/>
      <c r="G83" s="1351"/>
      <c r="H83" s="1351"/>
      <c r="I83" s="1351"/>
      <c r="J83" s="14"/>
    </row>
    <row r="84" spans="1:11" ht="23.4">
      <c r="A84" s="1351" t="s">
        <v>374</v>
      </c>
      <c r="B84" s="1351"/>
      <c r="C84" s="1351"/>
      <c r="D84" s="1351"/>
      <c r="E84" s="1351"/>
      <c r="F84" s="1351"/>
      <c r="G84" s="1351"/>
      <c r="H84" s="1351"/>
      <c r="I84" s="1351"/>
      <c r="J84" s="14"/>
    </row>
    <row r="85" spans="1:11" ht="23.4">
      <c r="A85" s="1336" t="s">
        <v>135</v>
      </c>
      <c r="B85" s="1336"/>
      <c r="C85" s="1336"/>
      <c r="D85" s="1336"/>
      <c r="E85" s="1336"/>
      <c r="F85" s="1336"/>
      <c r="G85" s="1336"/>
      <c r="H85" s="1336"/>
      <c r="I85" s="1336"/>
      <c r="J85" s="14"/>
    </row>
    <row r="86" spans="1:11" ht="23.4">
      <c r="A86" s="1" t="s">
        <v>1</v>
      </c>
      <c r="B86" s="1" t="s">
        <v>2</v>
      </c>
      <c r="C86" s="1333" t="s">
        <v>3</v>
      </c>
      <c r="D86" s="1334"/>
      <c r="E86" s="1334"/>
      <c r="F86" s="1334"/>
      <c r="G86" s="1334"/>
      <c r="H86" s="1335"/>
      <c r="I86" s="2"/>
      <c r="J86" s="64"/>
      <c r="K86" s="64"/>
    </row>
    <row r="87" spans="1:11" ht="23.4">
      <c r="A87" s="3"/>
      <c r="B87" s="4" t="s">
        <v>4</v>
      </c>
      <c r="C87" s="4" t="s">
        <v>5</v>
      </c>
      <c r="D87" s="4" t="s">
        <v>6</v>
      </c>
      <c r="E87" s="4" t="s">
        <v>7</v>
      </c>
      <c r="F87" s="4" t="s">
        <v>8</v>
      </c>
      <c r="G87" s="4" t="s">
        <v>9</v>
      </c>
      <c r="H87" s="4" t="s">
        <v>10</v>
      </c>
      <c r="I87" s="3" t="s">
        <v>11</v>
      </c>
      <c r="J87" s="66" t="s">
        <v>202</v>
      </c>
      <c r="K87" s="4" t="s">
        <v>204</v>
      </c>
    </row>
    <row r="88" spans="1:11" ht="23.4">
      <c r="A88" s="3"/>
      <c r="B88" s="4" t="s">
        <v>12</v>
      </c>
      <c r="C88" s="4" t="s">
        <v>13</v>
      </c>
      <c r="D88" s="4" t="s">
        <v>14</v>
      </c>
      <c r="E88" s="4" t="s">
        <v>15</v>
      </c>
      <c r="F88" s="4" t="s">
        <v>16</v>
      </c>
      <c r="G88" s="4" t="s">
        <v>17</v>
      </c>
      <c r="H88" s="4" t="s">
        <v>18</v>
      </c>
      <c r="I88" s="3" t="s">
        <v>19</v>
      </c>
      <c r="J88" s="4" t="s">
        <v>203</v>
      </c>
      <c r="K88" s="65"/>
    </row>
    <row r="89" spans="1:11" ht="23.4">
      <c r="A89" s="5"/>
      <c r="B89" s="5"/>
      <c r="C89" s="6" t="s">
        <v>12</v>
      </c>
      <c r="D89" s="6" t="s">
        <v>12</v>
      </c>
      <c r="E89" s="6" t="s">
        <v>12</v>
      </c>
      <c r="F89" s="6" t="s">
        <v>12</v>
      </c>
      <c r="G89" s="6" t="s">
        <v>12</v>
      </c>
      <c r="H89" s="6" t="s">
        <v>20</v>
      </c>
      <c r="I89" s="5"/>
      <c r="J89" s="61"/>
      <c r="K89" s="61"/>
    </row>
    <row r="90" spans="1:11" ht="23.4">
      <c r="A90" s="7" t="s">
        <v>21</v>
      </c>
      <c r="B90" s="8">
        <f>ช่องคีย์!B116</f>
        <v>0</v>
      </c>
      <c r="C90" s="8">
        <f>ช่องคีย์!C116</f>
        <v>0</v>
      </c>
      <c r="D90" s="8">
        <f>ช่องคีย์!D116</f>
        <v>0</v>
      </c>
      <c r="E90" s="8">
        <f>ช่องคีย์!E116</f>
        <v>0</v>
      </c>
      <c r="F90" s="8">
        <f>ช่องคีย์!F116</f>
        <v>0</v>
      </c>
      <c r="G90" s="8">
        <f>ช่องคีย์!G116</f>
        <v>0</v>
      </c>
      <c r="H90" s="8">
        <f>ช่องคีย์!H116</f>
        <v>572</v>
      </c>
      <c r="I90" s="8">
        <f>ช่องคีย์!I116</f>
        <v>0</v>
      </c>
      <c r="J90" s="8">
        <f>ช่องคีย์!J116</f>
        <v>194</v>
      </c>
      <c r="K90" s="8">
        <f>+G90*H90</f>
        <v>0</v>
      </c>
    </row>
    <row r="91" spans="1:11" ht="23.4">
      <c r="A91" s="7" t="s">
        <v>261</v>
      </c>
      <c r="B91" s="8">
        <f>ช่องคีย์!DC116</f>
        <v>0</v>
      </c>
      <c r="C91" s="8">
        <f>ช่องคีย์!DD116</f>
        <v>0</v>
      </c>
      <c r="D91" s="8">
        <f>ช่องคีย์!DE116</f>
        <v>0</v>
      </c>
      <c r="E91" s="8">
        <f>ช่องคีย์!DF116</f>
        <v>0</v>
      </c>
      <c r="F91" s="8">
        <f>ช่องคีย์!DG116</f>
        <v>0</v>
      </c>
      <c r="G91" s="8">
        <f>ช่องคีย์!DH116</f>
        <v>0</v>
      </c>
      <c r="H91" s="8">
        <f>ช่องคีย์!DI116</f>
        <v>0</v>
      </c>
      <c r="I91" s="8">
        <f>ช่องคีย์!DJ116</f>
        <v>0</v>
      </c>
      <c r="J91" s="8">
        <f>ช่องคีย์!DK116</f>
        <v>0</v>
      </c>
      <c r="K91" s="8">
        <f t="shared" ref="K91:K108" si="5">+G91*H91</f>
        <v>0</v>
      </c>
    </row>
    <row r="92" spans="1:11" ht="23.4">
      <c r="A92" s="7" t="s">
        <v>262</v>
      </c>
      <c r="B92" s="8">
        <f>ช่องคีย์!DM116</f>
        <v>0</v>
      </c>
      <c r="C92" s="8">
        <f>ช่องคีย์!DN116</f>
        <v>0</v>
      </c>
      <c r="D92" s="8">
        <f>ช่องคีย์!DO116</f>
        <v>0</v>
      </c>
      <c r="E92" s="8">
        <f>ช่องคีย์!DP116</f>
        <v>0</v>
      </c>
      <c r="F92" s="8">
        <f>ช่องคีย์!DQ116</f>
        <v>0</v>
      </c>
      <c r="G92" s="8">
        <f>ช่องคีย์!DR116</f>
        <v>0</v>
      </c>
      <c r="H92" s="8">
        <f>ช่องคีย์!DS116</f>
        <v>0</v>
      </c>
      <c r="I92" s="8">
        <f>ช่องคีย์!DT116</f>
        <v>0</v>
      </c>
      <c r="J92" s="8">
        <f>ช่องคีย์!DU116</f>
        <v>0</v>
      </c>
      <c r="K92" s="8">
        <f t="shared" si="5"/>
        <v>0</v>
      </c>
    </row>
    <row r="93" spans="1:11" ht="23.4">
      <c r="A93" s="7" t="s">
        <v>22</v>
      </c>
      <c r="B93" s="8">
        <f>ช่องคีย์!L116</f>
        <v>330</v>
      </c>
      <c r="C93" s="8">
        <f>ช่องคีย์!M116</f>
        <v>50</v>
      </c>
      <c r="D93" s="8">
        <f>ช่องคีย์!N116</f>
        <v>0</v>
      </c>
      <c r="E93" s="8">
        <f>ช่องคีย์!O116</f>
        <v>0</v>
      </c>
      <c r="F93" s="8">
        <f>ช่องคีย์!P116</f>
        <v>0</v>
      </c>
      <c r="G93" s="8">
        <f>ช่องคีย์!Q116</f>
        <v>0</v>
      </c>
      <c r="H93" s="8">
        <f>ช่องคีย์!R116</f>
        <v>0</v>
      </c>
      <c r="I93" s="8">
        <f>ช่องคีย์!S116</f>
        <v>380</v>
      </c>
      <c r="J93" s="8">
        <f>ช่องคีย์!T116</f>
        <v>40</v>
      </c>
      <c r="K93" s="8">
        <f t="shared" si="5"/>
        <v>0</v>
      </c>
    </row>
    <row r="94" spans="1:11" ht="23.4">
      <c r="A94" s="7" t="s">
        <v>263</v>
      </c>
      <c r="B94" s="8">
        <f>ช่องคีย์!DW116</f>
        <v>0</v>
      </c>
      <c r="C94" s="8">
        <f>ช่องคีย์!DX116</f>
        <v>0</v>
      </c>
      <c r="D94" s="8">
        <f>ช่องคีย์!DY116</f>
        <v>0</v>
      </c>
      <c r="E94" s="8">
        <f>ช่องคีย์!DZ116</f>
        <v>0</v>
      </c>
      <c r="F94" s="8">
        <f>ช่องคีย์!EA116</f>
        <v>0</v>
      </c>
      <c r="G94" s="8">
        <f>ช่องคีย์!EB116</f>
        <v>0</v>
      </c>
      <c r="H94" s="8">
        <f>ช่องคีย์!EC116</f>
        <v>0</v>
      </c>
      <c r="I94" s="8">
        <f>ช่องคีย์!ED116</f>
        <v>0</v>
      </c>
      <c r="J94" s="8">
        <f>ช่องคีย์!EE116</f>
        <v>0</v>
      </c>
      <c r="K94" s="8">
        <f t="shared" si="5"/>
        <v>0</v>
      </c>
    </row>
    <row r="95" spans="1:11" ht="23.4">
      <c r="A95" s="7" t="s">
        <v>267</v>
      </c>
      <c r="B95" s="8">
        <f>ช่องคีย์!AF116</f>
        <v>0</v>
      </c>
      <c r="C95" s="8">
        <f>ช่องคีย์!AG116</f>
        <v>0</v>
      </c>
      <c r="D95" s="8">
        <f>ช่องคีย์!AH116</f>
        <v>0</v>
      </c>
      <c r="E95" s="8">
        <f>ช่องคีย์!AI116</f>
        <v>0</v>
      </c>
      <c r="F95" s="8">
        <f>ช่องคีย์!AJ116</f>
        <v>0</v>
      </c>
      <c r="G95" s="8">
        <f>ช่องคีย์!AK116</f>
        <v>0</v>
      </c>
      <c r="H95" s="8">
        <f>ช่องคีย์!AL116</f>
        <v>0</v>
      </c>
      <c r="I95" s="8">
        <f>ช่องคีย์!AM116</f>
        <v>0</v>
      </c>
      <c r="J95" s="8">
        <f>ช่องคีย์!AN116</f>
        <v>0</v>
      </c>
      <c r="K95" s="8">
        <f t="shared" si="5"/>
        <v>0</v>
      </c>
    </row>
    <row r="96" spans="1:11" ht="23.4">
      <c r="A96" s="7" t="s">
        <v>188</v>
      </c>
      <c r="B96" s="8">
        <f>ช่องคีย์!AP116</f>
        <v>0</v>
      </c>
      <c r="C96" s="8">
        <f>ช่องคีย์!AQ116</f>
        <v>0</v>
      </c>
      <c r="D96" s="8">
        <f>ช่องคีย์!AR116</f>
        <v>0</v>
      </c>
      <c r="E96" s="8">
        <f>ช่องคีย์!AS116</f>
        <v>0</v>
      </c>
      <c r="F96" s="8">
        <f>ช่องคีย์!AT116</f>
        <v>0</v>
      </c>
      <c r="G96" s="8">
        <f>ช่องคีย์!AU116</f>
        <v>0</v>
      </c>
      <c r="H96" s="8">
        <f>ช่องคีย์!AV116</f>
        <v>0</v>
      </c>
      <c r="I96" s="8">
        <f>ช่องคีย์!AW116</f>
        <v>0</v>
      </c>
      <c r="J96" s="8">
        <f>ช่องคีย์!AX116</f>
        <v>0</v>
      </c>
      <c r="K96" s="8">
        <f t="shared" si="5"/>
        <v>0</v>
      </c>
    </row>
    <row r="97" spans="1:11" ht="23.4">
      <c r="A97" s="7" t="s">
        <v>25</v>
      </c>
      <c r="B97" s="8">
        <f>ช่องคีย์!V116</f>
        <v>0</v>
      </c>
      <c r="C97" s="8">
        <v>0</v>
      </c>
      <c r="D97" s="8">
        <v>0</v>
      </c>
      <c r="E97" s="8">
        <v>0</v>
      </c>
      <c r="F97" s="8">
        <v>0</v>
      </c>
      <c r="G97" s="8">
        <v>0</v>
      </c>
      <c r="H97" s="8">
        <v>0</v>
      </c>
      <c r="I97" s="8">
        <v>0</v>
      </c>
      <c r="J97" s="35"/>
      <c r="K97" s="8">
        <f t="shared" si="5"/>
        <v>0</v>
      </c>
    </row>
    <row r="98" spans="1:11" ht="23.4">
      <c r="A98" s="7" t="s">
        <v>255</v>
      </c>
      <c r="B98" s="8">
        <f>ช่องคีย์!CS116</f>
        <v>0</v>
      </c>
      <c r="C98" s="8">
        <f>ช่องคีย์!CT116</f>
        <v>35</v>
      </c>
      <c r="D98" s="8">
        <f>ช่องคีย์!CU116</f>
        <v>0</v>
      </c>
      <c r="E98" s="8">
        <f>ช่องคีย์!CV116</f>
        <v>0</v>
      </c>
      <c r="F98" s="8">
        <f>ช่องคีย์!CW116</f>
        <v>0</v>
      </c>
      <c r="G98" s="8">
        <f>ช่องคีย์!CX116</f>
        <v>0</v>
      </c>
      <c r="H98" s="8">
        <f>ช่องคีย์!CY116</f>
        <v>0</v>
      </c>
      <c r="I98" s="8">
        <f>ช่องคีย์!CZ116</f>
        <v>35</v>
      </c>
      <c r="J98" s="8">
        <f>ช่องคีย์!DA116</f>
        <v>5</v>
      </c>
      <c r="K98" s="8">
        <f t="shared" si="5"/>
        <v>0</v>
      </c>
    </row>
    <row r="99" spans="1:11" ht="23.4">
      <c r="A99" s="7" t="s">
        <v>277</v>
      </c>
      <c r="B99" s="8">
        <f>ช่องคีย์!EG116</f>
        <v>0</v>
      </c>
      <c r="C99" s="8">
        <f>ช่องคีย์!EH116</f>
        <v>0</v>
      </c>
      <c r="D99" s="8">
        <f>ช่องคีย์!EI116</f>
        <v>0</v>
      </c>
      <c r="E99" s="8">
        <f>ช่องคีย์!EJ116</f>
        <v>0</v>
      </c>
      <c r="F99" s="8">
        <f>ช่องคีย์!EK116</f>
        <v>0</v>
      </c>
      <c r="G99" s="8">
        <f>ช่องคีย์!EL116</f>
        <v>0</v>
      </c>
      <c r="H99" s="8">
        <f>ช่องคีย์!EM116</f>
        <v>0</v>
      </c>
      <c r="I99" s="8">
        <f>ช่องคีย์!EN116</f>
        <v>0</v>
      </c>
      <c r="J99" s="8">
        <f>ช่องคีย์!EO116</f>
        <v>0</v>
      </c>
      <c r="K99" s="8">
        <f t="shared" si="5"/>
        <v>0</v>
      </c>
    </row>
    <row r="100" spans="1:11" ht="23.4">
      <c r="A100" s="7" t="s">
        <v>190</v>
      </c>
      <c r="B100" s="8">
        <f>ช่องคีย์!FL116</f>
        <v>0</v>
      </c>
      <c r="C100" s="8">
        <f>ช่องคีย์!FM116</f>
        <v>0</v>
      </c>
      <c r="D100" s="8">
        <f>ช่องคีย์!FN116</f>
        <v>0</v>
      </c>
      <c r="E100" s="8">
        <f>ช่องคีย์!FO116</f>
        <v>0</v>
      </c>
      <c r="F100" s="8">
        <f>ช่องคีย์!FP116</f>
        <v>0</v>
      </c>
      <c r="G100" s="8">
        <f>ช่องคีย์!FQ116</f>
        <v>0</v>
      </c>
      <c r="H100" s="8">
        <f>ช่องคีย์!FR116</f>
        <v>0</v>
      </c>
      <c r="I100" s="8">
        <f>ช่องคีย์!FS116</f>
        <v>0</v>
      </c>
      <c r="J100" s="8">
        <f>ช่องคีย์!FT116</f>
        <v>0</v>
      </c>
      <c r="K100" s="8">
        <f t="shared" si="5"/>
        <v>0</v>
      </c>
    </row>
    <row r="101" spans="1:11" ht="23.4">
      <c r="A101" s="7" t="s">
        <v>27</v>
      </c>
      <c r="B101" s="8">
        <f>ช่องคีย์!AZ116</f>
        <v>22</v>
      </c>
      <c r="C101" s="8">
        <f>ช่องคีย์!BA116</f>
        <v>0</v>
      </c>
      <c r="D101" s="8">
        <f>ช่องคีย์!BB116</f>
        <v>0</v>
      </c>
      <c r="E101" s="8">
        <f>ช่องคีย์!BC116</f>
        <v>0</v>
      </c>
      <c r="F101" s="8">
        <f>ช่องคีย์!BD116</f>
        <v>0</v>
      </c>
      <c r="G101" s="8">
        <f>ช่องคีย์!BE116</f>
        <v>0</v>
      </c>
      <c r="H101" s="8">
        <f>ช่องคีย์!BF116</f>
        <v>3000</v>
      </c>
      <c r="I101" s="8">
        <f>ช่องคีย์!BG116</f>
        <v>22</v>
      </c>
      <c r="J101" s="8">
        <f>ช่องคีย์!BH116</f>
        <v>5</v>
      </c>
      <c r="K101" s="8">
        <f t="shared" si="5"/>
        <v>0</v>
      </c>
    </row>
    <row r="102" spans="1:11" ht="23.4">
      <c r="A102" s="7" t="s">
        <v>28</v>
      </c>
      <c r="B102" s="8">
        <f>ช่องคีย์!BJ116</f>
        <v>540</v>
      </c>
      <c r="C102" s="8">
        <f>ช่องคีย์!BK116</f>
        <v>170</v>
      </c>
      <c r="D102" s="8">
        <f>ช่องคีย์!BL116</f>
        <v>150</v>
      </c>
      <c r="E102" s="8">
        <f>ช่องคีย์!BM116</f>
        <v>0</v>
      </c>
      <c r="F102" s="8">
        <f>ช่องคีย์!BN116</f>
        <v>0</v>
      </c>
      <c r="G102" s="8">
        <f>ช่องคีย์!BO116</f>
        <v>320</v>
      </c>
      <c r="H102" s="8">
        <f>ช่องคีย์!BP116</f>
        <v>11250</v>
      </c>
      <c r="I102" s="8">
        <f>ช่องคีย์!BV116</f>
        <v>540</v>
      </c>
      <c r="J102" s="8">
        <f>ช่องคีย์!BW116</f>
        <v>67</v>
      </c>
      <c r="K102" s="8">
        <f t="shared" si="5"/>
        <v>3600000</v>
      </c>
    </row>
    <row r="103" spans="1:11" ht="23.4">
      <c r="A103" s="7" t="s">
        <v>239</v>
      </c>
      <c r="B103" s="8">
        <f>ช่องคีย์!CI116</f>
        <v>0</v>
      </c>
      <c r="C103" s="8">
        <f>ช่องคีย์!CJ116</f>
        <v>0</v>
      </c>
      <c r="D103" s="8">
        <f>ช่องคีย์!CK116</f>
        <v>0</v>
      </c>
      <c r="E103" s="8">
        <f>ช่องคีย์!CL116</f>
        <v>0</v>
      </c>
      <c r="F103" s="8">
        <f>ช่องคีย์!CM116</f>
        <v>0</v>
      </c>
      <c r="G103" s="8">
        <f>ช่องคีย์!CN116</f>
        <v>0</v>
      </c>
      <c r="H103" s="8">
        <f>ช่องคีย์!CO116</f>
        <v>0</v>
      </c>
      <c r="I103" s="8">
        <f>ช่องคีย์!CP116</f>
        <v>0</v>
      </c>
      <c r="J103" s="8">
        <f>ช่องคีย์!CQ116</f>
        <v>0</v>
      </c>
      <c r="K103" s="8">
        <f t="shared" si="5"/>
        <v>0</v>
      </c>
    </row>
    <row r="104" spans="1:11" ht="23.4">
      <c r="A104" s="7" t="s">
        <v>218</v>
      </c>
      <c r="B104" s="8">
        <f>ช่องคีย์!BY116</f>
        <v>0</v>
      </c>
      <c r="C104" s="8">
        <f>ช่องคีย์!BZ116</f>
        <v>0</v>
      </c>
      <c r="D104" s="8">
        <f>ช่องคีย์!CA116</f>
        <v>0</v>
      </c>
      <c r="E104" s="8">
        <f>ช่องคีย์!CB116</f>
        <v>0</v>
      </c>
      <c r="F104" s="8">
        <f>ช่องคีย์!CC116</f>
        <v>0</v>
      </c>
      <c r="G104" s="8">
        <f>ช่องคีย์!CD116</f>
        <v>0</v>
      </c>
      <c r="H104" s="8">
        <f>ช่องคีย์!CE116</f>
        <v>0</v>
      </c>
      <c r="I104" s="8">
        <f>ช่องคีย์!CF116</f>
        <v>0</v>
      </c>
      <c r="J104" s="8">
        <f>ช่องคีย์!CG116</f>
        <v>0</v>
      </c>
      <c r="K104" s="8">
        <f t="shared" si="5"/>
        <v>0</v>
      </c>
    </row>
    <row r="105" spans="1:11" ht="23.4">
      <c r="A105" s="7" t="s">
        <v>30</v>
      </c>
      <c r="B105" s="8"/>
      <c r="C105" s="8"/>
      <c r="D105" s="8"/>
      <c r="E105" s="8"/>
      <c r="F105" s="8"/>
      <c r="G105" s="8"/>
      <c r="H105" s="8"/>
      <c r="I105" s="8"/>
      <c r="J105" s="35"/>
      <c r="K105" s="8">
        <f t="shared" si="5"/>
        <v>0</v>
      </c>
    </row>
    <row r="106" spans="1:11" ht="23.4">
      <c r="A106" s="7" t="s">
        <v>267</v>
      </c>
      <c r="B106" s="8">
        <f>ช่องคีย์!DC116</f>
        <v>0</v>
      </c>
      <c r="C106" s="8">
        <f>ช่องคีย์!DD116</f>
        <v>0</v>
      </c>
      <c r="D106" s="8">
        <f>ช่องคีย์!DE116</f>
        <v>0</v>
      </c>
      <c r="E106" s="8">
        <f>ช่องคีย์!DF116</f>
        <v>0</v>
      </c>
      <c r="F106" s="8">
        <f>ช่องคีย์!DG116</f>
        <v>0</v>
      </c>
      <c r="G106" s="8">
        <f>ช่องคีย์!DH116</f>
        <v>0</v>
      </c>
      <c r="H106" s="8">
        <f>ช่องคีย์!DI116</f>
        <v>0</v>
      </c>
      <c r="I106" s="8">
        <f>ช่องคีย์!DJ116</f>
        <v>0</v>
      </c>
      <c r="J106" s="8">
        <f>ช่องคีย์!DK116</f>
        <v>0</v>
      </c>
      <c r="K106" s="8">
        <f t="shared" si="5"/>
        <v>0</v>
      </c>
    </row>
    <row r="107" spans="1:11" ht="23.4">
      <c r="A107" s="7" t="s">
        <v>316</v>
      </c>
      <c r="B107" s="8">
        <f>ช่องคีย์!FV116</f>
        <v>0</v>
      </c>
      <c r="C107" s="8">
        <f>ช่องคีย์!FW116</f>
        <v>0</v>
      </c>
      <c r="D107" s="8">
        <f>ช่องคีย์!FX116</f>
        <v>0</v>
      </c>
      <c r="E107" s="8">
        <f>ช่องคีย์!FY116</f>
        <v>0</v>
      </c>
      <c r="F107" s="8">
        <f>ช่องคีย์!FZ116</f>
        <v>0</v>
      </c>
      <c r="G107" s="8">
        <f>ช่องคีย์!GA116</f>
        <v>0</v>
      </c>
      <c r="H107" s="8">
        <f>ช่องคีย์!GB116</f>
        <v>0</v>
      </c>
      <c r="I107" s="8">
        <f>ช่องคีย์!GC116</f>
        <v>0</v>
      </c>
      <c r="J107" s="8">
        <f>ช่องคีย์!GD116</f>
        <v>0</v>
      </c>
      <c r="K107" s="8">
        <f t="shared" si="5"/>
        <v>0</v>
      </c>
    </row>
    <row r="108" spans="1:11" ht="23.4">
      <c r="A108" s="7" t="s">
        <v>327</v>
      </c>
      <c r="B108" s="412">
        <f>ช่องคีย์!GP116</f>
        <v>0</v>
      </c>
      <c r="C108" s="412">
        <f>ช่องคีย์!GQ116</f>
        <v>0</v>
      </c>
      <c r="D108" s="412">
        <f>ช่องคีย์!GR116</f>
        <v>0</v>
      </c>
      <c r="E108" s="412">
        <f>ช่องคีย์!GS116</f>
        <v>0</v>
      </c>
      <c r="F108" s="412">
        <f>ช่องคีย์!GT116</f>
        <v>0</v>
      </c>
      <c r="G108" s="412">
        <f>ช่องคีย์!GU116</f>
        <v>0</v>
      </c>
      <c r="H108" s="412">
        <f>ช่องคีย์!GV116</f>
        <v>0</v>
      </c>
      <c r="I108" s="412">
        <f>ช่องคีย์!GW116</f>
        <v>0</v>
      </c>
      <c r="J108" s="412">
        <f>ช่องคีย์!GX116</f>
        <v>0</v>
      </c>
      <c r="K108" s="8">
        <f t="shared" si="5"/>
        <v>0</v>
      </c>
    </row>
    <row r="109" spans="1:11" ht="23.4">
      <c r="A109" s="11" t="s">
        <v>32</v>
      </c>
      <c r="B109" s="8">
        <f t="shared" ref="B109:G109" si="6">SUM(B90:B105)</f>
        <v>892</v>
      </c>
      <c r="C109" s="8">
        <f t="shared" si="6"/>
        <v>255</v>
      </c>
      <c r="D109" s="8">
        <f t="shared" si="6"/>
        <v>150</v>
      </c>
      <c r="E109" s="8">
        <f t="shared" si="6"/>
        <v>0</v>
      </c>
      <c r="F109" s="8">
        <f t="shared" si="6"/>
        <v>0</v>
      </c>
      <c r="G109" s="8">
        <f t="shared" si="6"/>
        <v>320</v>
      </c>
      <c r="H109" s="8"/>
      <c r="I109" s="8">
        <f>SUM(I90:I105)</f>
        <v>977</v>
      </c>
      <c r="J109" s="35">
        <f>SUM(J90:J105)</f>
        <v>311</v>
      </c>
      <c r="K109" s="7"/>
    </row>
    <row r="110" spans="1:11" ht="23.4">
      <c r="A110" s="14"/>
      <c r="B110" s="15"/>
      <c r="C110" s="15"/>
      <c r="D110" s="15"/>
      <c r="E110" s="15"/>
      <c r="F110" s="15"/>
      <c r="G110" s="15"/>
      <c r="H110" s="15"/>
      <c r="I110" s="15"/>
      <c r="J110" s="39"/>
      <c r="K110" s="13"/>
    </row>
    <row r="111" spans="1:11" ht="23.4">
      <c r="A111" s="14"/>
      <c r="B111" s="15"/>
      <c r="C111" s="15"/>
      <c r="D111" s="15"/>
      <c r="E111" s="15"/>
      <c r="F111" s="15"/>
      <c r="G111" s="15"/>
      <c r="H111" s="15"/>
      <c r="I111" s="15"/>
      <c r="J111" s="39"/>
      <c r="K111" s="13"/>
    </row>
    <row r="112" spans="1:11" ht="23.4">
      <c r="A112" s="1351" t="s">
        <v>390</v>
      </c>
      <c r="B112" s="1351"/>
      <c r="C112" s="1351"/>
      <c r="D112" s="1351"/>
      <c r="E112" s="1351"/>
      <c r="F112" s="1351"/>
      <c r="G112" s="1351"/>
      <c r="H112" s="1351"/>
      <c r="I112" s="1351"/>
      <c r="J112" s="14"/>
    </row>
    <row r="113" spans="1:11" ht="23.4">
      <c r="A113" s="1351" t="s">
        <v>374</v>
      </c>
      <c r="B113" s="1351"/>
      <c r="C113" s="1351"/>
      <c r="D113" s="1351"/>
      <c r="E113" s="1351"/>
      <c r="F113" s="1351"/>
      <c r="G113" s="1351"/>
      <c r="H113" s="1351"/>
      <c r="I113" s="1351"/>
      <c r="J113" s="14"/>
    </row>
    <row r="114" spans="1:11" ht="23.4">
      <c r="A114" s="1336" t="s">
        <v>136</v>
      </c>
      <c r="B114" s="1336"/>
      <c r="C114" s="1336"/>
      <c r="D114" s="1336"/>
      <c r="E114" s="1336"/>
      <c r="F114" s="1336"/>
      <c r="G114" s="1336"/>
      <c r="H114" s="1336"/>
      <c r="I114" s="1336"/>
      <c r="J114" s="14"/>
    </row>
    <row r="115" spans="1:11" ht="23.4">
      <c r="A115" s="1" t="s">
        <v>1</v>
      </c>
      <c r="B115" s="1" t="s">
        <v>2</v>
      </c>
      <c r="C115" s="1333" t="s">
        <v>3</v>
      </c>
      <c r="D115" s="1334"/>
      <c r="E115" s="1334"/>
      <c r="F115" s="1334"/>
      <c r="G115" s="1334"/>
      <c r="H115" s="1335"/>
      <c r="I115" s="2"/>
      <c r="J115" s="64"/>
      <c r="K115" s="64"/>
    </row>
    <row r="116" spans="1:11" ht="23.4">
      <c r="A116" s="3"/>
      <c r="B116" s="4" t="s">
        <v>4</v>
      </c>
      <c r="C116" s="4" t="s">
        <v>5</v>
      </c>
      <c r="D116" s="4" t="s">
        <v>6</v>
      </c>
      <c r="E116" s="4" t="s">
        <v>7</v>
      </c>
      <c r="F116" s="4" t="s">
        <v>8</v>
      </c>
      <c r="G116" s="4" t="s">
        <v>9</v>
      </c>
      <c r="H116" s="4" t="s">
        <v>10</v>
      </c>
      <c r="I116" s="4" t="s">
        <v>11</v>
      </c>
      <c r="J116" s="66" t="s">
        <v>202</v>
      </c>
      <c r="K116" s="4" t="s">
        <v>204</v>
      </c>
    </row>
    <row r="117" spans="1:11" ht="23.4">
      <c r="A117" s="3"/>
      <c r="B117" s="4" t="s">
        <v>12</v>
      </c>
      <c r="C117" s="4" t="s">
        <v>13</v>
      </c>
      <c r="D117" s="4" t="s">
        <v>14</v>
      </c>
      <c r="E117" s="4" t="s">
        <v>15</v>
      </c>
      <c r="F117" s="4" t="s">
        <v>16</v>
      </c>
      <c r="G117" s="4" t="s">
        <v>17</v>
      </c>
      <c r="H117" s="4" t="s">
        <v>18</v>
      </c>
      <c r="I117" s="4" t="s">
        <v>19</v>
      </c>
      <c r="J117" s="4" t="s">
        <v>203</v>
      </c>
      <c r="K117" s="65"/>
    </row>
    <row r="118" spans="1:11" ht="23.4">
      <c r="A118" s="5"/>
      <c r="B118" s="5"/>
      <c r="C118" s="6" t="s">
        <v>12</v>
      </c>
      <c r="D118" s="6" t="s">
        <v>12</v>
      </c>
      <c r="E118" s="6" t="s">
        <v>12</v>
      </c>
      <c r="F118" s="6" t="s">
        <v>12</v>
      </c>
      <c r="G118" s="6" t="s">
        <v>12</v>
      </c>
      <c r="H118" s="6" t="s">
        <v>20</v>
      </c>
      <c r="I118" s="5"/>
      <c r="J118" s="61"/>
      <c r="K118" s="61"/>
    </row>
    <row r="119" spans="1:11" ht="23.4">
      <c r="A119" s="7" t="s">
        <v>21</v>
      </c>
      <c r="B119" s="8">
        <f>ช่องคีย์!B117</f>
        <v>0</v>
      </c>
      <c r="C119" s="8">
        <f>ช่องคีย์!C117</f>
        <v>0</v>
      </c>
      <c r="D119" s="8">
        <f>ช่องคีย์!D117</f>
        <v>0</v>
      </c>
      <c r="E119" s="8">
        <f>ช่องคีย์!E117</f>
        <v>0</v>
      </c>
      <c r="F119" s="8">
        <f>ช่องคีย์!F117</f>
        <v>0</v>
      </c>
      <c r="G119" s="8">
        <f>ช่องคีย์!G117</f>
        <v>0</v>
      </c>
      <c r="H119" s="8">
        <f>ช่องคีย์!H117</f>
        <v>572</v>
      </c>
      <c r="I119" s="8">
        <f>ช่องคีย์!I117</f>
        <v>0</v>
      </c>
      <c r="J119" s="8">
        <f>ช่องคีย์!J117</f>
        <v>57</v>
      </c>
      <c r="K119" s="8">
        <f>+G119*H119</f>
        <v>0</v>
      </c>
    </row>
    <row r="120" spans="1:11" ht="23.4">
      <c r="A120" s="7" t="s">
        <v>261</v>
      </c>
      <c r="B120" s="8">
        <f>ช่องคีย์!DC117</f>
        <v>0</v>
      </c>
      <c r="C120" s="8">
        <f>ช่องคีย์!DD117</f>
        <v>0</v>
      </c>
      <c r="D120" s="8">
        <f>ช่องคีย์!DE117</f>
        <v>0</v>
      </c>
      <c r="E120" s="8">
        <f>ช่องคีย์!DF117</f>
        <v>0</v>
      </c>
      <c r="F120" s="8">
        <f>ช่องคีย์!DG117</f>
        <v>0</v>
      </c>
      <c r="G120" s="8">
        <f>ช่องคีย์!DH117</f>
        <v>0</v>
      </c>
      <c r="H120" s="8">
        <f>ช่องคีย์!DI117</f>
        <v>0</v>
      </c>
      <c r="I120" s="8">
        <f>ช่องคีย์!DJ117</f>
        <v>0</v>
      </c>
      <c r="J120" s="8">
        <f>ช่องคีย์!DK117</f>
        <v>0</v>
      </c>
      <c r="K120" s="8">
        <f t="shared" ref="K120:K135" si="7">+G120*H120</f>
        <v>0</v>
      </c>
    </row>
    <row r="121" spans="1:11" ht="23.4">
      <c r="A121" s="7" t="s">
        <v>262</v>
      </c>
      <c r="B121" s="8">
        <f>ช่องคีย์!DM117</f>
        <v>0</v>
      </c>
      <c r="C121" s="8">
        <f>ช่องคีย์!DN117</f>
        <v>0</v>
      </c>
      <c r="D121" s="8">
        <f>ช่องคีย์!DO117</f>
        <v>0</v>
      </c>
      <c r="E121" s="8">
        <f>ช่องคีย์!DP117</f>
        <v>0</v>
      </c>
      <c r="F121" s="8">
        <f>ช่องคีย์!DQ117</f>
        <v>0</v>
      </c>
      <c r="G121" s="8">
        <f>ช่องคีย์!DR117</f>
        <v>0</v>
      </c>
      <c r="H121" s="8">
        <f>ช่องคีย์!DS117</f>
        <v>0</v>
      </c>
      <c r="I121" s="8">
        <f>ช่องคีย์!DT117</f>
        <v>0</v>
      </c>
      <c r="J121" s="8">
        <f>ช่องคีย์!DU117</f>
        <v>0</v>
      </c>
      <c r="K121" s="8">
        <f t="shared" si="7"/>
        <v>0</v>
      </c>
    </row>
    <row r="122" spans="1:11" ht="23.4">
      <c r="A122" s="7" t="s">
        <v>22</v>
      </c>
      <c r="B122" s="8">
        <f>ช่องคีย์!L117</f>
        <v>125</v>
      </c>
      <c r="C122" s="8">
        <f>ช่องคีย์!M117</f>
        <v>0</v>
      </c>
      <c r="D122" s="8">
        <f>ช่องคีย์!N117</f>
        <v>0</v>
      </c>
      <c r="E122" s="8">
        <f>ช่องคีย์!O117</f>
        <v>0</v>
      </c>
      <c r="F122" s="8">
        <f>ช่องคีย์!P117</f>
        <v>0</v>
      </c>
      <c r="G122" s="8">
        <f>ช่องคีย์!Q117</f>
        <v>0</v>
      </c>
      <c r="H122" s="8">
        <f>ช่องคีย์!R117</f>
        <v>0</v>
      </c>
      <c r="I122" s="8">
        <f>ช่องคีย์!S117</f>
        <v>125</v>
      </c>
      <c r="J122" s="8">
        <f>ช่องคีย์!T117</f>
        <v>13</v>
      </c>
      <c r="K122" s="8">
        <f t="shared" si="7"/>
        <v>0</v>
      </c>
    </row>
    <row r="123" spans="1:11" ht="23.4">
      <c r="A123" s="7" t="s">
        <v>263</v>
      </c>
      <c r="B123" s="8">
        <f>ช่องคีย์!DW117</f>
        <v>0</v>
      </c>
      <c r="C123" s="8">
        <f>ช่องคีย์!DX117</f>
        <v>0</v>
      </c>
      <c r="D123" s="8">
        <f>ช่องคีย์!DY117</f>
        <v>0</v>
      </c>
      <c r="E123" s="8">
        <f>ช่องคีย์!DZ117</f>
        <v>0</v>
      </c>
      <c r="F123" s="8">
        <f>ช่องคีย์!EA117</f>
        <v>0</v>
      </c>
      <c r="G123" s="8">
        <f>ช่องคีย์!EB117</f>
        <v>0</v>
      </c>
      <c r="H123" s="8">
        <f>ช่องคีย์!EC117</f>
        <v>0</v>
      </c>
      <c r="I123" s="8">
        <f>ช่องคีย์!ED117</f>
        <v>0</v>
      </c>
      <c r="J123" s="8">
        <f>ช่องคีย์!EE117</f>
        <v>0</v>
      </c>
      <c r="K123" s="8">
        <f t="shared" si="7"/>
        <v>0</v>
      </c>
    </row>
    <row r="124" spans="1:11" ht="23.4">
      <c r="A124" s="7" t="s">
        <v>267</v>
      </c>
      <c r="B124" s="8">
        <f>ช่องคีย์!AF117</f>
        <v>0</v>
      </c>
      <c r="C124" s="8">
        <f>ช่องคีย์!AG117</f>
        <v>0</v>
      </c>
      <c r="D124" s="8">
        <f>ช่องคีย์!AH117</f>
        <v>0</v>
      </c>
      <c r="E124" s="8">
        <f>ช่องคีย์!AI117</f>
        <v>0</v>
      </c>
      <c r="F124" s="8">
        <f>ช่องคีย์!AJ117</f>
        <v>0</v>
      </c>
      <c r="G124" s="8">
        <f>ช่องคีย์!AK117</f>
        <v>0</v>
      </c>
      <c r="H124" s="8">
        <f>ช่องคีย์!AL117</f>
        <v>0</v>
      </c>
      <c r="I124" s="8">
        <f>ช่องคีย์!AM117</f>
        <v>0</v>
      </c>
      <c r="J124" s="8">
        <f>ช่องคีย์!AN117</f>
        <v>0</v>
      </c>
      <c r="K124" s="8">
        <f t="shared" si="7"/>
        <v>0</v>
      </c>
    </row>
    <row r="125" spans="1:11" ht="23.4">
      <c r="A125" s="7" t="s">
        <v>188</v>
      </c>
      <c r="B125" s="8">
        <f>ช่องคีย์!AP117</f>
        <v>0</v>
      </c>
      <c r="C125" s="8">
        <f>ช่องคีย์!AQ117</f>
        <v>0</v>
      </c>
      <c r="D125" s="8">
        <f>ช่องคีย์!AR117</f>
        <v>0</v>
      </c>
      <c r="E125" s="8">
        <f>ช่องคีย์!AS117</f>
        <v>0</v>
      </c>
      <c r="F125" s="8">
        <f>ช่องคีย์!AT117</f>
        <v>0</v>
      </c>
      <c r="G125" s="8">
        <f>ช่องคีย์!AU117</f>
        <v>0</v>
      </c>
      <c r="H125" s="8">
        <f>ช่องคีย์!AV117</f>
        <v>0</v>
      </c>
      <c r="I125" s="8">
        <f>ช่องคีย์!AW117</f>
        <v>0</v>
      </c>
      <c r="J125" s="8">
        <f>ช่องคีย์!AX117</f>
        <v>0</v>
      </c>
      <c r="K125" s="8">
        <f t="shared" si="7"/>
        <v>0</v>
      </c>
    </row>
    <row r="126" spans="1:11" ht="23.4">
      <c r="A126" s="7" t="s">
        <v>25</v>
      </c>
      <c r="B126" s="8">
        <f>ช่องคีย์!V117</f>
        <v>0</v>
      </c>
      <c r="C126" s="8">
        <v>0</v>
      </c>
      <c r="D126" s="8">
        <v>0</v>
      </c>
      <c r="E126" s="8">
        <v>0</v>
      </c>
      <c r="F126" s="8">
        <v>0</v>
      </c>
      <c r="G126" s="8">
        <v>0</v>
      </c>
      <c r="H126" s="8">
        <v>0</v>
      </c>
      <c r="I126" s="8">
        <v>0</v>
      </c>
      <c r="J126" s="60"/>
      <c r="K126" s="8">
        <f t="shared" si="7"/>
        <v>0</v>
      </c>
    </row>
    <row r="127" spans="1:11" ht="23.4">
      <c r="A127" s="7" t="s">
        <v>255</v>
      </c>
      <c r="B127" s="8">
        <f>ช่องคีย์!CS117</f>
        <v>0</v>
      </c>
      <c r="C127" s="8">
        <f>ช่องคีย์!CT117</f>
        <v>0</v>
      </c>
      <c r="D127" s="8">
        <f>ช่องคีย์!CU117</f>
        <v>0</v>
      </c>
      <c r="E127" s="8">
        <f>ช่องคีย์!CV117</f>
        <v>0</v>
      </c>
      <c r="F127" s="8">
        <f>ช่องคีย์!CW117</f>
        <v>0</v>
      </c>
      <c r="G127" s="8">
        <f>ช่องคีย์!CX117</f>
        <v>0</v>
      </c>
      <c r="H127" s="8">
        <f>ช่องคีย์!CY117</f>
        <v>0</v>
      </c>
      <c r="I127" s="8">
        <f>ช่องคีย์!CZ117</f>
        <v>0</v>
      </c>
      <c r="J127" s="8">
        <f>ช่องคีย์!DA117</f>
        <v>0</v>
      </c>
      <c r="K127" s="8">
        <f t="shared" si="7"/>
        <v>0</v>
      </c>
    </row>
    <row r="128" spans="1:11" ht="23.4">
      <c r="A128" s="7" t="s">
        <v>26</v>
      </c>
      <c r="B128" s="8">
        <f>ช่องคีย์!EG117</f>
        <v>0</v>
      </c>
      <c r="C128" s="8">
        <f>ช่องคีย์!EH117</f>
        <v>0</v>
      </c>
      <c r="D128" s="8">
        <f>ช่องคีย์!EI117</f>
        <v>0</v>
      </c>
      <c r="E128" s="8">
        <f>ช่องคีย์!EJ117</f>
        <v>0</v>
      </c>
      <c r="F128" s="8">
        <f>ช่องคีย์!EK117</f>
        <v>0</v>
      </c>
      <c r="G128" s="8">
        <f>ช่องคีย์!EL117</f>
        <v>0</v>
      </c>
      <c r="H128" s="8">
        <f>ช่องคีย์!EM117</f>
        <v>0</v>
      </c>
      <c r="I128" s="8">
        <f>ช่องคีย์!EN117</f>
        <v>0</v>
      </c>
      <c r="J128" s="8">
        <f>ช่องคีย์!EO117</f>
        <v>0</v>
      </c>
      <c r="K128" s="8">
        <f t="shared" si="7"/>
        <v>0</v>
      </c>
    </row>
    <row r="129" spans="1:11" ht="23.4">
      <c r="A129" s="7" t="s">
        <v>190</v>
      </c>
      <c r="B129" s="8">
        <f>ช่องคีย์!FL117</f>
        <v>0</v>
      </c>
      <c r="C129" s="8">
        <f>ช่องคีย์!FM117</f>
        <v>0</v>
      </c>
      <c r="D129" s="8">
        <f>ช่องคีย์!FN117</f>
        <v>0</v>
      </c>
      <c r="E129" s="8">
        <f>ช่องคีย์!FO117</f>
        <v>0</v>
      </c>
      <c r="F129" s="8">
        <f>ช่องคีย์!FP117</f>
        <v>0</v>
      </c>
      <c r="G129" s="8">
        <f>ช่องคีย์!FQ117</f>
        <v>0</v>
      </c>
      <c r="H129" s="8">
        <f>ช่องคีย์!FR117</f>
        <v>0</v>
      </c>
      <c r="I129" s="8">
        <f>ช่องคีย์!FS117</f>
        <v>0</v>
      </c>
      <c r="J129" s="8">
        <f>ช่องคีย์!FT117</f>
        <v>0</v>
      </c>
      <c r="K129" s="8">
        <f t="shared" si="7"/>
        <v>0</v>
      </c>
    </row>
    <row r="130" spans="1:11" ht="23.4">
      <c r="A130" s="7" t="s">
        <v>27</v>
      </c>
      <c r="B130" s="8">
        <f>ช่องคีย์!AZ117</f>
        <v>182</v>
      </c>
      <c r="C130" s="8">
        <f>ช่องคีย์!BA117</f>
        <v>0</v>
      </c>
      <c r="D130" s="8">
        <f>ช่องคีย์!BB117</f>
        <v>0</v>
      </c>
      <c r="E130" s="8">
        <f>ช่องคีย์!BC117</f>
        <v>0</v>
      </c>
      <c r="F130" s="8">
        <f>ช่องคีย์!BD117</f>
        <v>0</v>
      </c>
      <c r="G130" s="8">
        <f>ช่องคีย์!BE117</f>
        <v>0</v>
      </c>
      <c r="H130" s="8">
        <f>ช่องคีย์!BF117</f>
        <v>3000</v>
      </c>
      <c r="I130" s="8">
        <f>ช่องคีย์!BG117</f>
        <v>182</v>
      </c>
      <c r="J130" s="8">
        <f>ช่องคีย์!BH117</f>
        <v>29</v>
      </c>
      <c r="K130" s="8">
        <f t="shared" si="7"/>
        <v>0</v>
      </c>
    </row>
    <row r="131" spans="1:11" ht="23.4">
      <c r="A131" s="7" t="s">
        <v>28</v>
      </c>
      <c r="B131" s="8">
        <f>ช่องคีย์!BJ117</f>
        <v>720</v>
      </c>
      <c r="C131" s="8">
        <f>ช่องคีย์!BK117</f>
        <v>120</v>
      </c>
      <c r="D131" s="8">
        <f>ช่องคีย์!BL117</f>
        <v>250</v>
      </c>
      <c r="E131" s="8">
        <f>ช่องคีย์!BM117</f>
        <v>0</v>
      </c>
      <c r="F131" s="8">
        <f>ช่องคีย์!BN117</f>
        <v>0</v>
      </c>
      <c r="G131" s="8">
        <f>ช่องคีย์!BO117</f>
        <v>350</v>
      </c>
      <c r="H131" s="8">
        <f>ช่องคีย์!BP117</f>
        <v>11250</v>
      </c>
      <c r="I131" s="8">
        <f>ช่องคีย์!BV117</f>
        <v>740</v>
      </c>
      <c r="J131" s="8">
        <f>ช่องคีย์!BW117</f>
        <v>90</v>
      </c>
      <c r="K131" s="8">
        <f t="shared" si="7"/>
        <v>3937500</v>
      </c>
    </row>
    <row r="132" spans="1:11" ht="23.4">
      <c r="A132" s="7" t="s">
        <v>258</v>
      </c>
      <c r="B132" s="8">
        <f>ช่องคีย์!BY117</f>
        <v>0</v>
      </c>
      <c r="C132" s="8">
        <f>ช่องคีย์!BZ117</f>
        <v>0</v>
      </c>
      <c r="D132" s="8">
        <f>ช่องคีย์!CA117</f>
        <v>0</v>
      </c>
      <c r="E132" s="8">
        <f>ช่องคีย์!CB117</f>
        <v>0</v>
      </c>
      <c r="F132" s="8">
        <f>ช่องคีย์!CC117</f>
        <v>0</v>
      </c>
      <c r="G132" s="8">
        <f>ช่องคีย์!CD117</f>
        <v>0</v>
      </c>
      <c r="H132" s="8">
        <f>ช่องคีย์!CE117</f>
        <v>0</v>
      </c>
      <c r="I132" s="8">
        <f>ช่องคีย์!CF117</f>
        <v>0</v>
      </c>
      <c r="J132" s="8">
        <f>ช่องคีย์!CG117</f>
        <v>0</v>
      </c>
      <c r="K132" s="8">
        <f t="shared" si="7"/>
        <v>0</v>
      </c>
    </row>
    <row r="133" spans="1:11" ht="23.4">
      <c r="A133" s="7" t="s">
        <v>269</v>
      </c>
      <c r="B133" s="8">
        <f>ช่องคีย์!CI117</f>
        <v>0</v>
      </c>
      <c r="C133" s="8">
        <f>ช่องคีย์!CJ117</f>
        <v>0</v>
      </c>
      <c r="D133" s="8">
        <f>ช่องคีย์!CK117</f>
        <v>0</v>
      </c>
      <c r="E133" s="8">
        <f>ช่องคีย์!CL117</f>
        <v>0</v>
      </c>
      <c r="F133" s="8">
        <f>ช่องคีย์!CM117</f>
        <v>0</v>
      </c>
      <c r="G133" s="8">
        <f>ช่องคีย์!CN117</f>
        <v>0</v>
      </c>
      <c r="H133" s="8">
        <f>ช่องคีย์!CO117</f>
        <v>0</v>
      </c>
      <c r="I133" s="8">
        <f>ช่องคีย์!CP117</f>
        <v>0</v>
      </c>
      <c r="J133" s="8">
        <f>ช่องคีย์!CQ117</f>
        <v>0</v>
      </c>
      <c r="K133" s="8">
        <f t="shared" si="7"/>
        <v>0</v>
      </c>
    </row>
    <row r="134" spans="1:11" ht="23.4">
      <c r="A134" s="7" t="s">
        <v>213</v>
      </c>
      <c r="B134" s="8">
        <f>ช่องคีย์!GF117</f>
        <v>0</v>
      </c>
      <c r="C134" s="8">
        <f>ช่องคีย์!GG117</f>
        <v>0</v>
      </c>
      <c r="D134" s="8">
        <f>ช่องคีย์!GH117</f>
        <v>0</v>
      </c>
      <c r="E134" s="8">
        <f>ช่องคีย์!GI117</f>
        <v>0</v>
      </c>
      <c r="F134" s="8">
        <f>ช่องคีย์!GJ117</f>
        <v>0</v>
      </c>
      <c r="G134" s="8">
        <f>ช่องคีย์!GK117</f>
        <v>0</v>
      </c>
      <c r="H134" s="8">
        <f>ช่องคีย์!GL117</f>
        <v>0</v>
      </c>
      <c r="I134" s="8">
        <f>ช่องคีย์!GM117</f>
        <v>0</v>
      </c>
      <c r="J134" s="8">
        <f>ช่องคีย์!GN117</f>
        <v>0</v>
      </c>
      <c r="K134" s="8">
        <f t="shared" si="7"/>
        <v>0</v>
      </c>
    </row>
    <row r="135" spans="1:11" ht="23.4">
      <c r="A135" s="7" t="s">
        <v>327</v>
      </c>
      <c r="B135" s="412">
        <f>ช่องคีย์!GP117</f>
        <v>0</v>
      </c>
      <c r="C135" s="412">
        <f>ช่องคีย์!GQ117</f>
        <v>0</v>
      </c>
      <c r="D135" s="412">
        <f>ช่องคีย์!GR117</f>
        <v>0</v>
      </c>
      <c r="E135" s="412">
        <f>ช่องคีย์!GS117</f>
        <v>0</v>
      </c>
      <c r="F135" s="412">
        <f>ช่องคีย์!GT117</f>
        <v>0</v>
      </c>
      <c r="G135" s="412">
        <f>ช่องคีย์!GU117</f>
        <v>0</v>
      </c>
      <c r="H135" s="412">
        <f>ช่องคีย์!GV117</f>
        <v>0</v>
      </c>
      <c r="I135" s="412">
        <f>ช่องคีย์!GW117</f>
        <v>0</v>
      </c>
      <c r="J135" s="412">
        <f>ช่องคีย์!GX117</f>
        <v>0</v>
      </c>
      <c r="K135" s="8">
        <f t="shared" si="7"/>
        <v>0</v>
      </c>
    </row>
    <row r="136" spans="1:11" ht="23.4">
      <c r="A136" s="11" t="s">
        <v>32</v>
      </c>
      <c r="B136" s="8">
        <f t="shared" ref="B136:G136" si="8">SUM(B119:B133)</f>
        <v>1027</v>
      </c>
      <c r="C136" s="8">
        <f t="shared" si="8"/>
        <v>120</v>
      </c>
      <c r="D136" s="8">
        <f t="shared" si="8"/>
        <v>250</v>
      </c>
      <c r="E136" s="8">
        <f t="shared" si="8"/>
        <v>0</v>
      </c>
      <c r="F136" s="8">
        <f t="shared" si="8"/>
        <v>0</v>
      </c>
      <c r="G136" s="8">
        <f t="shared" si="8"/>
        <v>350</v>
      </c>
      <c r="H136" s="8"/>
      <c r="I136" s="8">
        <f>SUM(I119:I133)</f>
        <v>1047</v>
      </c>
      <c r="J136" s="60">
        <f>SUM(J119:J133)</f>
        <v>189</v>
      </c>
      <c r="K136" s="34">
        <f>SUM(K119:K133)</f>
        <v>3937500</v>
      </c>
    </row>
    <row r="137" spans="1:11" ht="23.4">
      <c r="A137" s="14"/>
      <c r="B137" s="15"/>
      <c r="C137" s="15"/>
      <c r="D137" s="15"/>
      <c r="E137" s="15"/>
      <c r="F137" s="15"/>
      <c r="G137" s="15"/>
      <c r="H137" s="15"/>
      <c r="I137" s="15"/>
      <c r="J137" s="15"/>
    </row>
    <row r="138" spans="1:11" ht="23.4">
      <c r="A138" s="14"/>
      <c r="B138" s="15"/>
      <c r="C138" s="15"/>
      <c r="D138" s="15"/>
      <c r="E138" s="15"/>
      <c r="F138" s="15"/>
      <c r="G138" s="15"/>
      <c r="H138" s="15"/>
      <c r="I138" s="15"/>
      <c r="J138" s="15"/>
    </row>
    <row r="139" spans="1:11" ht="23.4">
      <c r="A139" s="14"/>
      <c r="B139" s="15"/>
      <c r="C139" s="15"/>
      <c r="D139" s="15"/>
      <c r="E139" s="15"/>
      <c r="F139" s="15"/>
      <c r="G139" s="15"/>
      <c r="H139" s="15"/>
      <c r="I139" s="15"/>
      <c r="J139" s="15"/>
    </row>
    <row r="140" spans="1:11" ht="23.4">
      <c r="A140" s="1351" t="s">
        <v>390</v>
      </c>
      <c r="B140" s="1351"/>
      <c r="C140" s="1351"/>
      <c r="D140" s="1351"/>
      <c r="E140" s="1351"/>
      <c r="F140" s="1351"/>
      <c r="G140" s="1351"/>
      <c r="H140" s="1351"/>
      <c r="I140" s="1351"/>
      <c r="J140" s="14"/>
    </row>
    <row r="141" spans="1:11" ht="23.4">
      <c r="A141" s="1351" t="s">
        <v>374</v>
      </c>
      <c r="B141" s="1351"/>
      <c r="C141" s="1351"/>
      <c r="D141" s="1351"/>
      <c r="E141" s="1351"/>
      <c r="F141" s="1351"/>
      <c r="G141" s="1351"/>
      <c r="H141" s="1351"/>
      <c r="I141" s="1351"/>
      <c r="J141" s="14"/>
    </row>
    <row r="142" spans="1:11" ht="23.4">
      <c r="A142" s="1336" t="s">
        <v>137</v>
      </c>
      <c r="B142" s="1336"/>
      <c r="C142" s="1336"/>
      <c r="D142" s="1336"/>
      <c r="E142" s="1336"/>
      <c r="F142" s="1336"/>
      <c r="G142" s="1336"/>
      <c r="H142" s="1336"/>
      <c r="I142" s="1336"/>
      <c r="J142" s="14"/>
    </row>
    <row r="143" spans="1:11" ht="23.4">
      <c r="A143" s="1" t="s">
        <v>1</v>
      </c>
      <c r="B143" s="1" t="s">
        <v>2</v>
      </c>
      <c r="C143" s="1333" t="s">
        <v>3</v>
      </c>
      <c r="D143" s="1334"/>
      <c r="E143" s="1334"/>
      <c r="F143" s="1334"/>
      <c r="G143" s="1334"/>
      <c r="H143" s="1335"/>
      <c r="I143" s="2"/>
      <c r="J143" s="64"/>
      <c r="K143" s="64"/>
    </row>
    <row r="144" spans="1:11" ht="23.4">
      <c r="A144" s="3"/>
      <c r="B144" s="4" t="s">
        <v>4</v>
      </c>
      <c r="C144" s="4" t="s">
        <v>5</v>
      </c>
      <c r="D144" s="4" t="s">
        <v>6</v>
      </c>
      <c r="E144" s="4" t="s">
        <v>7</v>
      </c>
      <c r="F144" s="4" t="s">
        <v>8</v>
      </c>
      <c r="G144" s="4" t="s">
        <v>9</v>
      </c>
      <c r="H144" s="4" t="s">
        <v>10</v>
      </c>
      <c r="I144" s="4" t="s">
        <v>11</v>
      </c>
      <c r="J144" s="66" t="s">
        <v>202</v>
      </c>
      <c r="K144" s="4" t="s">
        <v>204</v>
      </c>
    </row>
    <row r="145" spans="1:11" ht="23.4">
      <c r="A145" s="3"/>
      <c r="B145" s="4" t="s">
        <v>12</v>
      </c>
      <c r="C145" s="4" t="s">
        <v>13</v>
      </c>
      <c r="D145" s="4" t="s">
        <v>14</v>
      </c>
      <c r="E145" s="4" t="s">
        <v>15</v>
      </c>
      <c r="F145" s="4" t="s">
        <v>16</v>
      </c>
      <c r="G145" s="4" t="s">
        <v>17</v>
      </c>
      <c r="H145" s="4" t="s">
        <v>18</v>
      </c>
      <c r="I145" s="4" t="s">
        <v>19</v>
      </c>
      <c r="J145" s="4" t="s">
        <v>203</v>
      </c>
      <c r="K145" s="65"/>
    </row>
    <row r="146" spans="1:11" ht="23.4">
      <c r="A146" s="5"/>
      <c r="B146" s="5"/>
      <c r="C146" s="6" t="s">
        <v>12</v>
      </c>
      <c r="D146" s="6" t="s">
        <v>12</v>
      </c>
      <c r="E146" s="6" t="s">
        <v>12</v>
      </c>
      <c r="F146" s="6" t="s">
        <v>12</v>
      </c>
      <c r="G146" s="6" t="s">
        <v>12</v>
      </c>
      <c r="H146" s="6" t="s">
        <v>20</v>
      </c>
      <c r="I146" s="5"/>
      <c r="J146" s="61"/>
      <c r="K146" s="61"/>
    </row>
    <row r="147" spans="1:11" ht="23.4">
      <c r="A147" s="7" t="s">
        <v>21</v>
      </c>
      <c r="B147" s="8">
        <f>ช่องคีย์!B118</f>
        <v>0</v>
      </c>
      <c r="C147" s="8">
        <f>ช่องคีย์!C118</f>
        <v>0</v>
      </c>
      <c r="D147" s="8">
        <f>ช่องคีย์!D118</f>
        <v>0</v>
      </c>
      <c r="E147" s="8">
        <f>ช่องคีย์!E118</f>
        <v>0</v>
      </c>
      <c r="F147" s="8">
        <f>ช่องคีย์!F118</f>
        <v>0</v>
      </c>
      <c r="G147" s="8">
        <f>ช่องคีย์!G118</f>
        <v>0</v>
      </c>
      <c r="H147" s="8">
        <f>ช่องคีย์!H118</f>
        <v>572</v>
      </c>
      <c r="I147" s="8">
        <f>ช่องคีย์!I118</f>
        <v>0</v>
      </c>
      <c r="J147" s="8">
        <f>ช่องคีย์!J118</f>
        <v>122</v>
      </c>
      <c r="K147" s="8">
        <f>+H147*G147</f>
        <v>0</v>
      </c>
    </row>
    <row r="148" spans="1:11" ht="23.4">
      <c r="A148" s="7" t="s">
        <v>261</v>
      </c>
      <c r="B148" s="8">
        <f>ช่องคีย์!DC118</f>
        <v>0</v>
      </c>
      <c r="C148" s="8">
        <f>ช่องคีย์!DD118</f>
        <v>0</v>
      </c>
      <c r="D148" s="8">
        <f>ช่องคีย์!DE118</f>
        <v>0</v>
      </c>
      <c r="E148" s="8">
        <f>ช่องคีย์!DF118</f>
        <v>0</v>
      </c>
      <c r="F148" s="8">
        <f>ช่องคีย์!DG118</f>
        <v>0</v>
      </c>
      <c r="G148" s="8">
        <f>ช่องคีย์!DH118</f>
        <v>0</v>
      </c>
      <c r="H148" s="8">
        <f>ช่องคีย์!DI118</f>
        <v>0</v>
      </c>
      <c r="I148" s="8">
        <f>ช่องคีย์!DJ118</f>
        <v>0</v>
      </c>
      <c r="J148" s="8">
        <f>ช่องคีย์!DK118</f>
        <v>0</v>
      </c>
      <c r="K148" s="8">
        <f t="shared" ref="K148:K162" si="9">+H148*G148</f>
        <v>0</v>
      </c>
    </row>
    <row r="149" spans="1:11" ht="23.4">
      <c r="A149" s="7" t="s">
        <v>262</v>
      </c>
      <c r="B149" s="8">
        <f>ช่องคีย์!DM118</f>
        <v>0</v>
      </c>
      <c r="C149" s="8">
        <f>ช่องคีย์!DN118</f>
        <v>0</v>
      </c>
      <c r="D149" s="8">
        <f>ช่องคีย์!DO118</f>
        <v>0</v>
      </c>
      <c r="E149" s="8">
        <f>ช่องคีย์!DP118</f>
        <v>0</v>
      </c>
      <c r="F149" s="8">
        <f>ช่องคีย์!DQ118</f>
        <v>0</v>
      </c>
      <c r="G149" s="8">
        <f>ช่องคีย์!DR118</f>
        <v>0</v>
      </c>
      <c r="H149" s="8">
        <f>ช่องคีย์!DS118</f>
        <v>0</v>
      </c>
      <c r="I149" s="8">
        <f>ช่องคีย์!DT118</f>
        <v>0</v>
      </c>
      <c r="J149" s="8">
        <f>ช่องคีย์!DU118</f>
        <v>0</v>
      </c>
      <c r="K149" s="8">
        <f t="shared" si="9"/>
        <v>0</v>
      </c>
    </row>
    <row r="150" spans="1:11" ht="23.4">
      <c r="A150" s="7" t="s">
        <v>22</v>
      </c>
      <c r="B150" s="8">
        <f>ช่องคีย์!L118</f>
        <v>100</v>
      </c>
      <c r="C150" s="8">
        <f>ช่องคีย์!M118</f>
        <v>0</v>
      </c>
      <c r="D150" s="8">
        <f>ช่องคีย์!N118</f>
        <v>0</v>
      </c>
      <c r="E150" s="8">
        <f>ช่องคีย์!O118</f>
        <v>0</v>
      </c>
      <c r="F150" s="8">
        <f>ช่องคีย์!P118</f>
        <v>0</v>
      </c>
      <c r="G150" s="8">
        <f>ช่องคีย์!Q118</f>
        <v>0</v>
      </c>
      <c r="H150" s="8">
        <f>ช่องคีย์!R118</f>
        <v>0</v>
      </c>
      <c r="I150" s="8">
        <f>ช่องคีย์!S118</f>
        <v>100</v>
      </c>
      <c r="J150" s="8">
        <f>ช่องคีย์!T118</f>
        <v>10</v>
      </c>
      <c r="K150" s="8">
        <f t="shared" si="9"/>
        <v>0</v>
      </c>
    </row>
    <row r="151" spans="1:11" ht="23.4">
      <c r="A151" s="7" t="s">
        <v>263</v>
      </c>
      <c r="B151" s="8">
        <f>ช่องคีย์!DW118</f>
        <v>0</v>
      </c>
      <c r="C151" s="8">
        <f>ช่องคีย์!DX118</f>
        <v>0</v>
      </c>
      <c r="D151" s="8">
        <f>ช่องคีย์!DY118</f>
        <v>0</v>
      </c>
      <c r="E151" s="8">
        <f>ช่องคีย์!DZ118</f>
        <v>0</v>
      </c>
      <c r="F151" s="8">
        <f>ช่องคีย์!EA118</f>
        <v>0</v>
      </c>
      <c r="G151" s="8">
        <f>ช่องคีย์!EB118</f>
        <v>0</v>
      </c>
      <c r="H151" s="8">
        <f>ช่องคีย์!EC118</f>
        <v>0</v>
      </c>
      <c r="I151" s="8">
        <f>ช่องคีย์!ED118</f>
        <v>0</v>
      </c>
      <c r="J151" s="8">
        <f>ช่องคีย์!EE118</f>
        <v>0</v>
      </c>
      <c r="K151" s="8">
        <f t="shared" si="9"/>
        <v>0</v>
      </c>
    </row>
    <row r="152" spans="1:11" ht="23.4">
      <c r="A152" s="7" t="s">
        <v>267</v>
      </c>
      <c r="B152" s="8">
        <f>ช่องคีย์!AF118</f>
        <v>0</v>
      </c>
      <c r="C152" s="8">
        <f>ช่องคีย์!AG118</f>
        <v>0</v>
      </c>
      <c r="D152" s="8">
        <f>ช่องคีย์!AH118</f>
        <v>0</v>
      </c>
      <c r="E152" s="8">
        <f>ช่องคีย์!AI118</f>
        <v>0</v>
      </c>
      <c r="F152" s="8">
        <f>ช่องคีย์!AJ118</f>
        <v>0</v>
      </c>
      <c r="G152" s="8">
        <f>ช่องคีย์!AK118</f>
        <v>0</v>
      </c>
      <c r="H152" s="8">
        <f>ช่องคีย์!AL118</f>
        <v>0</v>
      </c>
      <c r="I152" s="8">
        <f>ช่องคีย์!AM118</f>
        <v>0</v>
      </c>
      <c r="J152" s="8">
        <f>ช่องคีย์!AN118</f>
        <v>0</v>
      </c>
      <c r="K152" s="8">
        <f t="shared" si="9"/>
        <v>0</v>
      </c>
    </row>
    <row r="153" spans="1:11" ht="23.4">
      <c r="A153" s="7" t="s">
        <v>188</v>
      </c>
      <c r="B153" s="8">
        <f>ช่องคีย์!AP118</f>
        <v>0</v>
      </c>
      <c r="C153" s="8">
        <f>ช่องคีย์!AQ118</f>
        <v>0</v>
      </c>
      <c r="D153" s="8">
        <f>ช่องคีย์!AR118</f>
        <v>0</v>
      </c>
      <c r="E153" s="8">
        <f>ช่องคีย์!AS118</f>
        <v>0</v>
      </c>
      <c r="F153" s="8">
        <f>ช่องคีย์!AT118</f>
        <v>0</v>
      </c>
      <c r="G153" s="8">
        <f>ช่องคีย์!AU118</f>
        <v>0</v>
      </c>
      <c r="H153" s="8">
        <f>ช่องคีย์!AV118</f>
        <v>0</v>
      </c>
      <c r="I153" s="8">
        <f>ช่องคีย์!AW118</f>
        <v>0</v>
      </c>
      <c r="J153" s="8">
        <f>ช่องคีย์!AX118</f>
        <v>0</v>
      </c>
      <c r="K153" s="8">
        <f t="shared" si="9"/>
        <v>0</v>
      </c>
    </row>
    <row r="154" spans="1:11" ht="23.4">
      <c r="A154" s="7" t="s">
        <v>25</v>
      </c>
      <c r="B154" s="8">
        <f>ช่องคีย์!V118</f>
        <v>0</v>
      </c>
      <c r="C154" s="8">
        <f>ช่องคีย์!W118</f>
        <v>0</v>
      </c>
      <c r="D154" s="8">
        <f>ช่องคีย์!X118</f>
        <v>0</v>
      </c>
      <c r="E154" s="8">
        <f>ช่องคีย์!Y118</f>
        <v>0</v>
      </c>
      <c r="F154" s="8">
        <f>ช่องคีย์!Z118</f>
        <v>0</v>
      </c>
      <c r="G154" s="8">
        <f>ช่องคีย์!AA118</f>
        <v>0</v>
      </c>
      <c r="H154" s="8">
        <f>ช่องคีย์!AB118</f>
        <v>0</v>
      </c>
      <c r="I154" s="8">
        <f>ช่องคีย์!AC118</f>
        <v>0</v>
      </c>
      <c r="J154" s="8">
        <f>ช่องคีย์!AD118</f>
        <v>0</v>
      </c>
      <c r="K154" s="8">
        <f t="shared" si="9"/>
        <v>0</v>
      </c>
    </row>
    <row r="155" spans="1:11" ht="23.4">
      <c r="A155" s="7" t="s">
        <v>255</v>
      </c>
      <c r="B155" s="8">
        <f>ช่องคีย์!CS118</f>
        <v>0</v>
      </c>
      <c r="C155" s="8">
        <f>ช่องคีย์!CT118</f>
        <v>0</v>
      </c>
      <c r="D155" s="8">
        <f>ช่องคีย์!CU118</f>
        <v>0</v>
      </c>
      <c r="E155" s="8">
        <f>ช่องคีย์!CV118</f>
        <v>0</v>
      </c>
      <c r="F155" s="8">
        <f>ช่องคีย์!CW118</f>
        <v>0</v>
      </c>
      <c r="G155" s="8">
        <f>ช่องคีย์!CX118</f>
        <v>0</v>
      </c>
      <c r="H155" s="8">
        <f>ช่องคีย์!CY118</f>
        <v>0</v>
      </c>
      <c r="I155" s="8">
        <f>ช่องคีย์!CZ118</f>
        <v>0</v>
      </c>
      <c r="J155" s="8">
        <f>ช่องคีย์!DA118</f>
        <v>0</v>
      </c>
      <c r="K155" s="8">
        <f t="shared" si="9"/>
        <v>0</v>
      </c>
    </row>
    <row r="156" spans="1:11" ht="23.4">
      <c r="A156" s="7" t="s">
        <v>26</v>
      </c>
      <c r="B156" s="8">
        <f>ช่องคีย์!EG118</f>
        <v>0</v>
      </c>
      <c r="C156" s="8">
        <f>ช่องคีย์!EH118</f>
        <v>0</v>
      </c>
      <c r="D156" s="8">
        <f>ช่องคีย์!EI118</f>
        <v>0</v>
      </c>
      <c r="E156" s="8">
        <f>ช่องคีย์!EJ118</f>
        <v>0</v>
      </c>
      <c r="F156" s="8">
        <f>ช่องคีย์!EK118</f>
        <v>0</v>
      </c>
      <c r="G156" s="8">
        <f>ช่องคีย์!EL118</f>
        <v>0</v>
      </c>
      <c r="H156" s="8">
        <f>ช่องคีย์!EM118</f>
        <v>0</v>
      </c>
      <c r="I156" s="8">
        <f>ช่องคีย์!EN118</f>
        <v>0</v>
      </c>
      <c r="J156" s="8">
        <f>ช่องคีย์!EO118</f>
        <v>0</v>
      </c>
      <c r="K156" s="8">
        <f t="shared" si="9"/>
        <v>0</v>
      </c>
    </row>
    <row r="157" spans="1:11" ht="23.4">
      <c r="A157" s="7" t="s">
        <v>190</v>
      </c>
      <c r="B157" s="8">
        <f>ช่องคีย์!FL118</f>
        <v>0</v>
      </c>
      <c r="C157" s="8">
        <f>ช่องคีย์!FM118</f>
        <v>0</v>
      </c>
      <c r="D157" s="8">
        <f>ช่องคีย์!FN118</f>
        <v>0</v>
      </c>
      <c r="E157" s="8">
        <f>ช่องคีย์!FO118</f>
        <v>0</v>
      </c>
      <c r="F157" s="8">
        <f>ช่องคีย์!FP118</f>
        <v>0</v>
      </c>
      <c r="G157" s="8">
        <f>ช่องคีย์!FQ118</f>
        <v>0</v>
      </c>
      <c r="H157" s="8">
        <f>ช่องคีย์!FR118</f>
        <v>0</v>
      </c>
      <c r="I157" s="8">
        <f>ช่องคีย์!FS118</f>
        <v>0</v>
      </c>
      <c r="J157" s="8">
        <f>ช่องคีย์!FT118</f>
        <v>0</v>
      </c>
      <c r="K157" s="8">
        <f t="shared" si="9"/>
        <v>0</v>
      </c>
    </row>
    <row r="158" spans="1:11" ht="23.4">
      <c r="A158" s="7" t="s">
        <v>27</v>
      </c>
      <c r="B158" s="8"/>
      <c r="C158" s="8"/>
      <c r="D158" s="8"/>
      <c r="E158" s="8"/>
      <c r="F158" s="8"/>
      <c r="G158" s="8"/>
      <c r="H158" s="8"/>
      <c r="I158" s="8"/>
      <c r="J158" s="35"/>
      <c r="K158" s="8">
        <f t="shared" si="9"/>
        <v>0</v>
      </c>
    </row>
    <row r="159" spans="1:11" ht="23.4">
      <c r="A159" s="7" t="s">
        <v>28</v>
      </c>
      <c r="B159" s="8">
        <f>ช่องคีย์!BJ118</f>
        <v>100</v>
      </c>
      <c r="C159" s="8">
        <f>ช่องคีย์!BK118</f>
        <v>10</v>
      </c>
      <c r="D159" s="8">
        <f>ช่องคีย์!BL118</f>
        <v>10</v>
      </c>
      <c r="E159" s="8">
        <f>ช่องคีย์!BM118</f>
        <v>0</v>
      </c>
      <c r="F159" s="8">
        <f>ช่องคีย์!BN118</f>
        <v>0</v>
      </c>
      <c r="G159" s="8">
        <f>ช่องคีย์!BO118</f>
        <v>20</v>
      </c>
      <c r="H159" s="8">
        <f>ช่องคีย์!BP118</f>
        <v>11250</v>
      </c>
      <c r="I159" s="8">
        <f>ช่องคีย์!BV118</f>
        <v>100</v>
      </c>
      <c r="J159" s="8">
        <f>ช่องคีย์!BW118</f>
        <v>4</v>
      </c>
      <c r="K159" s="8">
        <f t="shared" si="9"/>
        <v>225000</v>
      </c>
    </row>
    <row r="160" spans="1:11" ht="23.4">
      <c r="A160" s="7" t="s">
        <v>218</v>
      </c>
      <c r="B160" s="8">
        <f>ช่องคีย์!BY118</f>
        <v>0</v>
      </c>
      <c r="C160" s="8">
        <f>ช่องคีย์!BZ118</f>
        <v>0</v>
      </c>
      <c r="D160" s="8">
        <f>ช่องคีย์!CA118</f>
        <v>0</v>
      </c>
      <c r="E160" s="8">
        <f>ช่องคีย์!CB118</f>
        <v>0</v>
      </c>
      <c r="F160" s="8">
        <f>ช่องคีย์!CC118</f>
        <v>0</v>
      </c>
      <c r="G160" s="8">
        <f>ช่องคีย์!CD118</f>
        <v>0</v>
      </c>
      <c r="H160" s="8">
        <f>ช่องคีย์!CE118</f>
        <v>0</v>
      </c>
      <c r="I160" s="8">
        <f>ช่องคีย์!CF118</f>
        <v>0</v>
      </c>
      <c r="J160" s="8">
        <f>ช่องคีย์!CG118</f>
        <v>0</v>
      </c>
      <c r="K160" s="8">
        <f t="shared" si="9"/>
        <v>0</v>
      </c>
    </row>
    <row r="161" spans="1:11" ht="23.4">
      <c r="A161" s="7" t="s">
        <v>269</v>
      </c>
      <c r="B161" s="8">
        <f>ช่องคีย์!CI118</f>
        <v>0</v>
      </c>
      <c r="C161" s="8">
        <f>ช่องคีย์!CJ118</f>
        <v>0</v>
      </c>
      <c r="D161" s="8">
        <f>ช่องคีย์!CK118</f>
        <v>0</v>
      </c>
      <c r="E161" s="8">
        <f>ช่องคีย์!CL118</f>
        <v>0</v>
      </c>
      <c r="F161" s="8">
        <f>ช่องคีย์!CM118</f>
        <v>0</v>
      </c>
      <c r="G161" s="8">
        <f>ช่องคีย์!CN118</f>
        <v>0</v>
      </c>
      <c r="H161" s="8">
        <f>ช่องคีย์!CO118</f>
        <v>0</v>
      </c>
      <c r="I161" s="8">
        <f>ช่องคีย์!CP118</f>
        <v>0</v>
      </c>
      <c r="J161" s="8">
        <f>ช่องคีย์!CQ118</f>
        <v>0</v>
      </c>
      <c r="K161" s="8">
        <f t="shared" si="9"/>
        <v>0</v>
      </c>
    </row>
    <row r="162" spans="1:11" ht="23.4">
      <c r="A162" s="7" t="s">
        <v>327</v>
      </c>
      <c r="B162" s="412">
        <f>ช่องคีย์!GP118</f>
        <v>0</v>
      </c>
      <c r="C162" s="412">
        <f>ช่องคีย์!GQ118</f>
        <v>0</v>
      </c>
      <c r="D162" s="412">
        <f>ช่องคีย์!GR118</f>
        <v>0</v>
      </c>
      <c r="E162" s="412">
        <f>ช่องคีย์!GS118</f>
        <v>0</v>
      </c>
      <c r="F162" s="412">
        <f>ช่องคีย์!GT118</f>
        <v>0</v>
      </c>
      <c r="G162" s="412">
        <f>ช่องคีย์!GU118</f>
        <v>0</v>
      </c>
      <c r="H162" s="412">
        <f>ช่องคีย์!GV118</f>
        <v>0</v>
      </c>
      <c r="I162" s="412">
        <f>ช่องคีย์!GW118</f>
        <v>0</v>
      </c>
      <c r="J162" s="412">
        <f>ช่องคีย์!GX118</f>
        <v>0</v>
      </c>
      <c r="K162" s="8">
        <f t="shared" si="9"/>
        <v>0</v>
      </c>
    </row>
    <row r="163" spans="1:11" ht="23.4">
      <c r="A163" s="11" t="s">
        <v>32</v>
      </c>
      <c r="B163" s="8">
        <f t="shared" ref="B163:G163" si="10">SUM(B147:B162)</f>
        <v>200</v>
      </c>
      <c r="C163" s="8">
        <f t="shared" si="10"/>
        <v>10</v>
      </c>
      <c r="D163" s="8">
        <f t="shared" si="10"/>
        <v>10</v>
      </c>
      <c r="E163" s="8">
        <f t="shared" si="10"/>
        <v>0</v>
      </c>
      <c r="F163" s="8">
        <f t="shared" si="10"/>
        <v>0</v>
      </c>
      <c r="G163" s="8">
        <f t="shared" si="10"/>
        <v>20</v>
      </c>
      <c r="H163" s="8"/>
      <c r="I163" s="8">
        <f>SUM(I147:I162)</f>
        <v>200</v>
      </c>
      <c r="J163" s="7">
        <f>SUM(J147:J162)</f>
        <v>136</v>
      </c>
      <c r="K163" s="34">
        <f>SUM(K147:K162)</f>
        <v>225000</v>
      </c>
    </row>
    <row r="164" spans="1:11" ht="23.4">
      <c r="A164" s="14"/>
      <c r="B164" s="15"/>
      <c r="C164" s="15"/>
      <c r="D164" s="15"/>
      <c r="E164" s="15"/>
      <c r="F164" s="15"/>
      <c r="G164" s="15"/>
      <c r="H164" s="15"/>
      <c r="I164" s="15"/>
      <c r="J164" s="13"/>
      <c r="K164" s="106"/>
    </row>
    <row r="165" spans="1:11" ht="23.4">
      <c r="A165" s="14"/>
      <c r="B165" s="15"/>
      <c r="C165" s="15"/>
      <c r="D165" s="15"/>
      <c r="E165" s="15"/>
      <c r="F165" s="15"/>
      <c r="G165" s="15"/>
      <c r="H165" s="15"/>
      <c r="I165" s="15"/>
      <c r="J165" s="13"/>
      <c r="K165" s="106"/>
    </row>
    <row r="166" spans="1:11" ht="23.4">
      <c r="A166" s="1351" t="s">
        <v>390</v>
      </c>
      <c r="B166" s="1351"/>
      <c r="C166" s="1351"/>
      <c r="D166" s="1351"/>
      <c r="E166" s="1351"/>
      <c r="F166" s="1351"/>
      <c r="G166" s="1351"/>
      <c r="H166" s="1351"/>
      <c r="I166" s="1351"/>
      <c r="J166" s="14"/>
    </row>
    <row r="167" spans="1:11" ht="23.4">
      <c r="A167" s="1351" t="s">
        <v>373</v>
      </c>
      <c r="B167" s="1351"/>
      <c r="C167" s="1351"/>
      <c r="D167" s="1351"/>
      <c r="E167" s="1351"/>
      <c r="F167" s="1351"/>
      <c r="G167" s="1351"/>
      <c r="H167" s="1351"/>
      <c r="I167" s="1351"/>
      <c r="J167" s="14"/>
    </row>
    <row r="168" spans="1:11" ht="23.4">
      <c r="A168" s="1336" t="s">
        <v>138</v>
      </c>
      <c r="B168" s="1336"/>
      <c r="C168" s="1336"/>
      <c r="D168" s="1336"/>
      <c r="E168" s="1336"/>
      <c r="F168" s="1336"/>
      <c r="G168" s="1336"/>
      <c r="H168" s="1336"/>
      <c r="I168" s="1336"/>
      <c r="J168" s="14"/>
    </row>
    <row r="169" spans="1:11" ht="23.4">
      <c r="A169" s="1" t="s">
        <v>1</v>
      </c>
      <c r="B169" s="1" t="s">
        <v>2</v>
      </c>
      <c r="C169" s="1333" t="s">
        <v>3</v>
      </c>
      <c r="D169" s="1334"/>
      <c r="E169" s="1334"/>
      <c r="F169" s="1334"/>
      <c r="G169" s="1334"/>
      <c r="H169" s="1335"/>
      <c r="I169" s="2"/>
      <c r="J169" s="64"/>
      <c r="K169" s="64"/>
    </row>
    <row r="170" spans="1:11" ht="23.4">
      <c r="A170" s="3"/>
      <c r="B170" s="4" t="s">
        <v>4</v>
      </c>
      <c r="C170" s="4" t="s">
        <v>5</v>
      </c>
      <c r="D170" s="4" t="s">
        <v>6</v>
      </c>
      <c r="E170" s="4" t="s">
        <v>7</v>
      </c>
      <c r="F170" s="4" t="s">
        <v>8</v>
      </c>
      <c r="G170" s="4" t="s">
        <v>9</v>
      </c>
      <c r="H170" s="4" t="s">
        <v>10</v>
      </c>
      <c r="I170" s="4" t="s">
        <v>11</v>
      </c>
      <c r="J170" s="66" t="s">
        <v>202</v>
      </c>
      <c r="K170" s="4" t="s">
        <v>204</v>
      </c>
    </row>
    <row r="171" spans="1:11" ht="23.4">
      <c r="A171" s="3"/>
      <c r="B171" s="4" t="s">
        <v>12</v>
      </c>
      <c r="C171" s="4" t="s">
        <v>13</v>
      </c>
      <c r="D171" s="4" t="s">
        <v>14</v>
      </c>
      <c r="E171" s="4" t="s">
        <v>15</v>
      </c>
      <c r="F171" s="4" t="s">
        <v>16</v>
      </c>
      <c r="G171" s="4" t="s">
        <v>17</v>
      </c>
      <c r="H171" s="4" t="s">
        <v>18</v>
      </c>
      <c r="I171" s="4" t="s">
        <v>19</v>
      </c>
      <c r="J171" s="4" t="s">
        <v>203</v>
      </c>
      <c r="K171" s="65"/>
    </row>
    <row r="172" spans="1:11" ht="23.4">
      <c r="A172" s="5"/>
      <c r="B172" s="5"/>
      <c r="C172" s="6" t="s">
        <v>12</v>
      </c>
      <c r="D172" s="6" t="s">
        <v>12</v>
      </c>
      <c r="E172" s="6" t="s">
        <v>12</v>
      </c>
      <c r="F172" s="6" t="s">
        <v>12</v>
      </c>
      <c r="G172" s="6" t="s">
        <v>12</v>
      </c>
      <c r="H172" s="6" t="s">
        <v>20</v>
      </c>
      <c r="I172" s="5"/>
      <c r="J172" s="61"/>
      <c r="K172" s="61"/>
    </row>
    <row r="173" spans="1:11" ht="23.4">
      <c r="A173" s="7" t="s">
        <v>21</v>
      </c>
      <c r="B173" s="8">
        <f>ช่องคีย์!B119</f>
        <v>0</v>
      </c>
      <c r="C173" s="8">
        <f>ช่องคีย์!C119</f>
        <v>0</v>
      </c>
      <c r="D173" s="8">
        <f>ช่องคีย์!D119</f>
        <v>0</v>
      </c>
      <c r="E173" s="8">
        <f>ช่องคีย์!E119</f>
        <v>0</v>
      </c>
      <c r="F173" s="8">
        <f>ช่องคีย์!F119</f>
        <v>0</v>
      </c>
      <c r="G173" s="8">
        <f>ช่องคีย์!G119</f>
        <v>0</v>
      </c>
      <c r="H173" s="8">
        <f>ช่องคีย์!H119</f>
        <v>572</v>
      </c>
      <c r="I173" s="8">
        <f>ช่องคีย์!I119</f>
        <v>0</v>
      </c>
      <c r="J173" s="8">
        <f>ช่องคีย์!J119</f>
        <v>113</v>
      </c>
      <c r="K173" s="8">
        <f>+G173*H173</f>
        <v>0</v>
      </c>
    </row>
    <row r="174" spans="1:11" ht="23.4">
      <c r="A174" s="7" t="s">
        <v>261</v>
      </c>
      <c r="B174" s="8">
        <f>ช่องคีย์!DC119</f>
        <v>0</v>
      </c>
      <c r="C174" s="8">
        <f>ช่องคีย์!DD119</f>
        <v>0</v>
      </c>
      <c r="D174" s="8">
        <f>ช่องคีย์!DE119</f>
        <v>0</v>
      </c>
      <c r="E174" s="8">
        <f>ช่องคีย์!DF119</f>
        <v>0</v>
      </c>
      <c r="F174" s="8">
        <f>ช่องคีย์!DG119</f>
        <v>0</v>
      </c>
      <c r="G174" s="8">
        <f>ช่องคีย์!DH119</f>
        <v>0</v>
      </c>
      <c r="H174" s="8">
        <f>ช่องคีย์!DI119</f>
        <v>0</v>
      </c>
      <c r="I174" s="8">
        <f>ช่องคีย์!DJ119</f>
        <v>0</v>
      </c>
      <c r="J174" s="8">
        <f>ช่องคีย์!DK119</f>
        <v>0</v>
      </c>
      <c r="K174" s="8">
        <f t="shared" ref="K174:K190" si="11">+G174*H174</f>
        <v>0</v>
      </c>
    </row>
    <row r="175" spans="1:11" ht="23.4">
      <c r="A175" s="7" t="s">
        <v>262</v>
      </c>
      <c r="B175" s="8">
        <f>ช่องคีย์!DM119</f>
        <v>0</v>
      </c>
      <c r="C175" s="8">
        <f>ช่องคีย์!DN119</f>
        <v>0</v>
      </c>
      <c r="D175" s="8">
        <f>ช่องคีย์!DO119</f>
        <v>0</v>
      </c>
      <c r="E175" s="8">
        <f>ช่องคีย์!DP119</f>
        <v>0</v>
      </c>
      <c r="F175" s="8">
        <f>ช่องคีย์!DQ119</f>
        <v>0</v>
      </c>
      <c r="G175" s="8">
        <f>ช่องคีย์!DR119</f>
        <v>0</v>
      </c>
      <c r="H175" s="8">
        <f>ช่องคีย์!DS119</f>
        <v>0</v>
      </c>
      <c r="I175" s="8">
        <f>ช่องคีย์!DT119</f>
        <v>0</v>
      </c>
      <c r="J175" s="8">
        <f>ช่องคีย์!DU119</f>
        <v>0</v>
      </c>
      <c r="K175" s="8">
        <f t="shared" si="11"/>
        <v>0</v>
      </c>
    </row>
    <row r="176" spans="1:11" ht="23.4">
      <c r="A176" s="7" t="s">
        <v>22</v>
      </c>
      <c r="B176" s="8">
        <f>ช่องคีย์!L119</f>
        <v>103</v>
      </c>
      <c r="C176" s="8">
        <f>ช่องคีย์!M119</f>
        <v>0</v>
      </c>
      <c r="D176" s="8">
        <f>ช่องคีย์!N119</f>
        <v>0</v>
      </c>
      <c r="E176" s="8">
        <f>ช่องคีย์!O119</f>
        <v>0</v>
      </c>
      <c r="F176" s="8">
        <f>ช่องคีย์!P119</f>
        <v>0</v>
      </c>
      <c r="G176" s="8">
        <f>ช่องคีย์!Q119</f>
        <v>0</v>
      </c>
      <c r="H176" s="8">
        <f>ช่องคีย์!R119</f>
        <v>0</v>
      </c>
      <c r="I176" s="8">
        <f>ช่องคีย์!S119</f>
        <v>103</v>
      </c>
      <c r="J176" s="8">
        <f>ช่องคีย์!T119</f>
        <v>12</v>
      </c>
      <c r="K176" s="8">
        <f t="shared" si="11"/>
        <v>0</v>
      </c>
    </row>
    <row r="177" spans="1:11" ht="23.4">
      <c r="A177" s="7" t="s">
        <v>263</v>
      </c>
      <c r="B177" s="8">
        <f>ช่องคีย์!DW119</f>
        <v>0</v>
      </c>
      <c r="C177" s="8">
        <f>ช่องคีย์!DX119</f>
        <v>0</v>
      </c>
      <c r="D177" s="8">
        <f>ช่องคีย์!DY119</f>
        <v>0</v>
      </c>
      <c r="E177" s="8">
        <f>ช่องคีย์!DZ119</f>
        <v>0</v>
      </c>
      <c r="F177" s="8">
        <f>ช่องคีย์!EA119</f>
        <v>0</v>
      </c>
      <c r="G177" s="8">
        <f>ช่องคีย์!EB119</f>
        <v>0</v>
      </c>
      <c r="H177" s="8">
        <f>ช่องคีย์!EC119</f>
        <v>0</v>
      </c>
      <c r="I177" s="8">
        <f>ช่องคีย์!ED119</f>
        <v>0</v>
      </c>
      <c r="J177" s="8">
        <f>ช่องคีย์!EE119</f>
        <v>0</v>
      </c>
      <c r="K177" s="8">
        <f t="shared" si="11"/>
        <v>0</v>
      </c>
    </row>
    <row r="178" spans="1:11" ht="23.4">
      <c r="A178" s="7" t="s">
        <v>267</v>
      </c>
      <c r="B178" s="8">
        <f>ช่องคีย์!AF119</f>
        <v>0</v>
      </c>
      <c r="C178" s="8">
        <f>ช่องคีย์!AG119</f>
        <v>0</v>
      </c>
      <c r="D178" s="8">
        <f>ช่องคีย์!AH119</f>
        <v>0</v>
      </c>
      <c r="E178" s="8">
        <f>ช่องคีย์!AI119</f>
        <v>0</v>
      </c>
      <c r="F178" s="8">
        <f>ช่องคีย์!AJ119</f>
        <v>0</v>
      </c>
      <c r="G178" s="8">
        <f>ช่องคีย์!AK119</f>
        <v>0</v>
      </c>
      <c r="H178" s="8">
        <f>ช่องคีย์!AL119</f>
        <v>0</v>
      </c>
      <c r="I178" s="8">
        <f>ช่องคีย์!AM119</f>
        <v>0</v>
      </c>
      <c r="J178" s="8">
        <f>ช่องคีย์!AN119</f>
        <v>0</v>
      </c>
      <c r="K178" s="8">
        <f t="shared" si="11"/>
        <v>0</v>
      </c>
    </row>
    <row r="179" spans="1:11" ht="23.4">
      <c r="A179" s="7" t="s">
        <v>188</v>
      </c>
      <c r="B179" s="8">
        <f>ช่องคีย์!AP119</f>
        <v>0</v>
      </c>
      <c r="C179" s="8">
        <f>ช่องคีย์!AQ119</f>
        <v>0</v>
      </c>
      <c r="D179" s="8">
        <f>ช่องคีย์!AR119</f>
        <v>0</v>
      </c>
      <c r="E179" s="8">
        <f>ช่องคีย์!AS119</f>
        <v>0</v>
      </c>
      <c r="F179" s="8">
        <f>ช่องคีย์!AT119</f>
        <v>0</v>
      </c>
      <c r="G179" s="8">
        <f>ช่องคีย์!AU119</f>
        <v>0</v>
      </c>
      <c r="H179" s="8">
        <f>ช่องคีย์!AV119</f>
        <v>0</v>
      </c>
      <c r="I179" s="8">
        <f>ช่องคีย์!AW119</f>
        <v>0</v>
      </c>
      <c r="J179" s="8">
        <f>ช่องคีย์!AX119</f>
        <v>0</v>
      </c>
      <c r="K179" s="8">
        <f t="shared" si="11"/>
        <v>0</v>
      </c>
    </row>
    <row r="180" spans="1:11" ht="23.4">
      <c r="A180" s="7" t="s">
        <v>25</v>
      </c>
      <c r="B180" s="8">
        <f>ช่องคีย์!V119</f>
        <v>0</v>
      </c>
      <c r="C180" s="8">
        <f>ช่องคีย์!W119</f>
        <v>0</v>
      </c>
      <c r="D180" s="8">
        <f>ช่องคีย์!X119</f>
        <v>0</v>
      </c>
      <c r="E180" s="8">
        <f>ช่องคีย์!Y119</f>
        <v>0</v>
      </c>
      <c r="F180" s="8">
        <f>ช่องคีย์!Z119</f>
        <v>0</v>
      </c>
      <c r="G180" s="8">
        <f>ช่องคีย์!AA119</f>
        <v>0</v>
      </c>
      <c r="H180" s="8">
        <f>ช่องคีย์!AB119</f>
        <v>0</v>
      </c>
      <c r="I180" s="8">
        <f>ช่องคีย์!AC119</f>
        <v>0</v>
      </c>
      <c r="J180" s="8">
        <f>ช่องคีย์!AD119</f>
        <v>0</v>
      </c>
      <c r="K180" s="8">
        <f t="shared" si="11"/>
        <v>0</v>
      </c>
    </row>
    <row r="181" spans="1:11" ht="23.4">
      <c r="A181" s="7" t="s">
        <v>255</v>
      </c>
      <c r="B181" s="8">
        <f>ช่องคีย์!CS119</f>
        <v>0</v>
      </c>
      <c r="C181" s="8">
        <f>ช่องคีย์!CT119</f>
        <v>0</v>
      </c>
      <c r="D181" s="8">
        <f>ช่องคีย์!CU119</f>
        <v>0</v>
      </c>
      <c r="E181" s="8">
        <f>ช่องคีย์!CV119</f>
        <v>0</v>
      </c>
      <c r="F181" s="8">
        <f>ช่องคีย์!CW119</f>
        <v>0</v>
      </c>
      <c r="G181" s="8">
        <f>ช่องคีย์!CX119</f>
        <v>0</v>
      </c>
      <c r="H181" s="8">
        <f>ช่องคีย์!CY119</f>
        <v>0</v>
      </c>
      <c r="I181" s="8">
        <f>ช่องคีย์!CZ119</f>
        <v>0</v>
      </c>
      <c r="J181" s="8">
        <f>ช่องคีย์!DA119</f>
        <v>0</v>
      </c>
      <c r="K181" s="8">
        <f t="shared" si="11"/>
        <v>0</v>
      </c>
    </row>
    <row r="182" spans="1:11" ht="23.4">
      <c r="A182" s="7" t="s">
        <v>26</v>
      </c>
      <c r="B182" s="8">
        <f>ช่องคีย์!EG119</f>
        <v>0</v>
      </c>
      <c r="C182" s="8">
        <f>ช่องคีย์!EH119</f>
        <v>0</v>
      </c>
      <c r="D182" s="8">
        <f>ช่องคีย์!EI119</f>
        <v>0</v>
      </c>
      <c r="E182" s="8">
        <f>ช่องคีย์!EJ119</f>
        <v>0</v>
      </c>
      <c r="F182" s="8">
        <f>ช่องคีย์!EK119</f>
        <v>0</v>
      </c>
      <c r="G182" s="8">
        <f>ช่องคีย์!EL119</f>
        <v>0</v>
      </c>
      <c r="H182" s="8">
        <f>ช่องคีย์!EM119</f>
        <v>0</v>
      </c>
      <c r="I182" s="8">
        <f>ช่องคีย์!EN119</f>
        <v>0</v>
      </c>
      <c r="J182" s="8">
        <f>ช่องคีย์!EO119</f>
        <v>0</v>
      </c>
      <c r="K182" s="8">
        <f t="shared" si="11"/>
        <v>0</v>
      </c>
    </row>
    <row r="183" spans="1:11" ht="23.4">
      <c r="A183" s="7" t="s">
        <v>190</v>
      </c>
      <c r="B183" s="8">
        <f>ช่องคีย์!FL119</f>
        <v>0</v>
      </c>
      <c r="C183" s="8">
        <f>ช่องคีย์!FM119</f>
        <v>0</v>
      </c>
      <c r="D183" s="8">
        <f>ช่องคีย์!FN119</f>
        <v>0</v>
      </c>
      <c r="E183" s="8">
        <f>ช่องคีย์!FO119</f>
        <v>0</v>
      </c>
      <c r="F183" s="8">
        <f>ช่องคีย์!FP119</f>
        <v>0</v>
      </c>
      <c r="G183" s="8">
        <f>ช่องคีย์!FQ119</f>
        <v>0</v>
      </c>
      <c r="H183" s="8">
        <f>ช่องคีย์!FR119</f>
        <v>0</v>
      </c>
      <c r="I183" s="8">
        <f>ช่องคีย์!FS119</f>
        <v>0</v>
      </c>
      <c r="J183" s="8">
        <f>ช่องคีย์!FT119</f>
        <v>0</v>
      </c>
      <c r="K183" s="8">
        <f t="shared" si="11"/>
        <v>0</v>
      </c>
    </row>
    <row r="184" spans="1:11" ht="23.4">
      <c r="A184" s="7" t="s">
        <v>27</v>
      </c>
      <c r="B184" s="8">
        <f>ช่องคีย์!AZ119</f>
        <v>11</v>
      </c>
      <c r="C184" s="8">
        <f>ช่องคีย์!BA119</f>
        <v>0</v>
      </c>
      <c r="D184" s="8">
        <f>ช่องคีย์!BB119</f>
        <v>0</v>
      </c>
      <c r="E184" s="8">
        <f>ช่องคีย์!BC119</f>
        <v>0</v>
      </c>
      <c r="F184" s="8">
        <f>ช่องคีย์!BD119</f>
        <v>0</v>
      </c>
      <c r="G184" s="8">
        <f>ช่องคีย์!BE119</f>
        <v>0</v>
      </c>
      <c r="H184" s="8">
        <f>ช่องคีย์!BF119</f>
        <v>3000</v>
      </c>
      <c r="I184" s="8">
        <f>ช่องคีย์!BG119</f>
        <v>11</v>
      </c>
      <c r="J184" s="8">
        <f>ช่องคีย์!BH119</f>
        <v>1</v>
      </c>
      <c r="K184" s="8">
        <f t="shared" si="11"/>
        <v>0</v>
      </c>
    </row>
    <row r="185" spans="1:11" ht="23.4">
      <c r="A185" s="7" t="s">
        <v>28</v>
      </c>
      <c r="B185" s="8">
        <f>ช่องคีย์!BJ119</f>
        <v>135</v>
      </c>
      <c r="C185" s="8">
        <f>ช่องคีย์!BK119</f>
        <v>10</v>
      </c>
      <c r="D185" s="8">
        <f>ช่องคีย์!BL119</f>
        <v>20</v>
      </c>
      <c r="E185" s="8">
        <f>ช่องคีย์!BM119</f>
        <v>0</v>
      </c>
      <c r="F185" s="8">
        <f>ช่องคีย์!BN119</f>
        <v>0</v>
      </c>
      <c r="G185" s="8">
        <f>ช่องคีย์!BO119</f>
        <v>30</v>
      </c>
      <c r="H185" s="8">
        <f>ช่องคีย์!BP119</f>
        <v>11250</v>
      </c>
      <c r="I185" s="8">
        <f>ช่องคีย์!BV119</f>
        <v>135</v>
      </c>
      <c r="J185" s="8">
        <f>ช่องคีย์!BW119</f>
        <v>31</v>
      </c>
      <c r="K185" s="8">
        <f t="shared" si="11"/>
        <v>337500</v>
      </c>
    </row>
    <row r="186" spans="1:11" ht="23.4">
      <c r="A186" s="7" t="s">
        <v>259</v>
      </c>
      <c r="B186" s="8">
        <f>ช่องคีย์!BY119</f>
        <v>0</v>
      </c>
      <c r="C186" s="8">
        <f>ช่องคีย์!BZ119</f>
        <v>0</v>
      </c>
      <c r="D186" s="8">
        <f>ช่องคีย์!CA119</f>
        <v>0</v>
      </c>
      <c r="E186" s="8">
        <f>ช่องคีย์!CB119</f>
        <v>0</v>
      </c>
      <c r="F186" s="8">
        <f>ช่องคีย์!CC119</f>
        <v>0</v>
      </c>
      <c r="G186" s="8">
        <f>ช่องคีย์!CD119</f>
        <v>0</v>
      </c>
      <c r="H186" s="8">
        <f>ช่องคีย์!CE119</f>
        <v>0</v>
      </c>
      <c r="I186" s="8">
        <f>ช่องคีย์!CF119</f>
        <v>0</v>
      </c>
      <c r="J186" s="8">
        <f>ช่องคีย์!CG119</f>
        <v>0</v>
      </c>
      <c r="K186" s="8">
        <f t="shared" si="11"/>
        <v>0</v>
      </c>
    </row>
    <row r="187" spans="1:11" ht="23.4">
      <c r="A187" s="7" t="s">
        <v>275</v>
      </c>
      <c r="B187" s="8">
        <f>ช่องคีย์!CI119</f>
        <v>0</v>
      </c>
      <c r="C187" s="8">
        <f>ช่องคีย์!CJ119</f>
        <v>0</v>
      </c>
      <c r="D187" s="8">
        <f>ช่องคีย์!CK119</f>
        <v>0</v>
      </c>
      <c r="E187" s="8">
        <f>ช่องคีย์!CL119</f>
        <v>0</v>
      </c>
      <c r="F187" s="8">
        <f>ช่องคีย์!CM119</f>
        <v>0</v>
      </c>
      <c r="G187" s="8">
        <f>ช่องคีย์!CN119</f>
        <v>0</v>
      </c>
      <c r="H187" s="8">
        <f>ช่องคีย์!CO119</f>
        <v>0</v>
      </c>
      <c r="I187" s="8">
        <f>ช่องคีย์!CP119</f>
        <v>0</v>
      </c>
      <c r="J187" s="8">
        <f>ช่องคีย์!CQ119</f>
        <v>0</v>
      </c>
      <c r="K187" s="8">
        <f t="shared" si="11"/>
        <v>0</v>
      </c>
    </row>
    <row r="188" spans="1:11" ht="23.4">
      <c r="A188" s="7" t="s">
        <v>196</v>
      </c>
      <c r="B188" s="8">
        <f>ช่องคีย์!DM119</f>
        <v>0</v>
      </c>
      <c r="C188" s="8">
        <f>ช่องคีย์!DN119</f>
        <v>0</v>
      </c>
      <c r="D188" s="8">
        <f>ช่องคีย์!DO119</f>
        <v>0</v>
      </c>
      <c r="E188" s="8">
        <f>ช่องคีย์!DP119</f>
        <v>0</v>
      </c>
      <c r="F188" s="8">
        <f>ช่องคีย์!DQ119</f>
        <v>0</v>
      </c>
      <c r="G188" s="8">
        <f>ช่องคีย์!DR119</f>
        <v>0</v>
      </c>
      <c r="H188" s="8">
        <f>ช่องคีย์!DS119</f>
        <v>0</v>
      </c>
      <c r="I188" s="8">
        <f>ช่องคีย์!DT119</f>
        <v>0</v>
      </c>
      <c r="J188" s="8">
        <f>ช่องคีย์!DU119</f>
        <v>0</v>
      </c>
      <c r="K188" s="8">
        <f t="shared" si="11"/>
        <v>0</v>
      </c>
    </row>
    <row r="189" spans="1:11" ht="23.4">
      <c r="A189" s="7" t="s">
        <v>316</v>
      </c>
      <c r="B189" s="8">
        <f>ช่องคีย์!FV119</f>
        <v>0</v>
      </c>
      <c r="C189" s="8">
        <f>ช่องคีย์!FW119</f>
        <v>0</v>
      </c>
      <c r="D189" s="8">
        <f>ช่องคีย์!FX119</f>
        <v>0</v>
      </c>
      <c r="E189" s="8">
        <f>ช่องคีย์!FY119</f>
        <v>0</v>
      </c>
      <c r="F189" s="8">
        <f>ช่องคีย์!FZ119</f>
        <v>0</v>
      </c>
      <c r="G189" s="8">
        <f>ช่องคีย์!GA119</f>
        <v>0</v>
      </c>
      <c r="H189" s="8">
        <f>ช่องคีย์!GB119</f>
        <v>0</v>
      </c>
      <c r="I189" s="8">
        <f>ช่องคีย์!GC119</f>
        <v>0</v>
      </c>
      <c r="J189" s="8">
        <f>ช่องคีย์!GD119</f>
        <v>0</v>
      </c>
      <c r="K189" s="8">
        <f t="shared" si="11"/>
        <v>0</v>
      </c>
    </row>
    <row r="190" spans="1:11" ht="23.4">
      <c r="A190" s="7" t="s">
        <v>327</v>
      </c>
      <c r="B190" s="412">
        <f>ช่องคีย์!GP119</f>
        <v>0</v>
      </c>
      <c r="C190" s="412">
        <f>ช่องคีย์!GQ119</f>
        <v>0</v>
      </c>
      <c r="D190" s="412">
        <f>ช่องคีย์!GR119</f>
        <v>0</v>
      </c>
      <c r="E190" s="412">
        <f>ช่องคีย์!GS119</f>
        <v>0</v>
      </c>
      <c r="F190" s="412">
        <f>ช่องคีย์!GT119</f>
        <v>0</v>
      </c>
      <c r="G190" s="412">
        <f>ช่องคีย์!GU119</f>
        <v>0</v>
      </c>
      <c r="H190" s="412">
        <f>ช่องคีย์!GV119</f>
        <v>0</v>
      </c>
      <c r="I190" s="412">
        <f>ช่องคีย์!GW119</f>
        <v>0</v>
      </c>
      <c r="J190" s="412">
        <f>ช่องคีย์!GX119</f>
        <v>0</v>
      </c>
      <c r="K190" s="8">
        <f t="shared" si="11"/>
        <v>0</v>
      </c>
    </row>
    <row r="191" spans="1:11" ht="23.4">
      <c r="A191" s="11" t="s">
        <v>32</v>
      </c>
      <c r="B191" s="8">
        <f t="shared" ref="B191:G191" si="12">SUM(B173:B187)</f>
        <v>249</v>
      </c>
      <c r="C191" s="8">
        <f t="shared" si="12"/>
        <v>10</v>
      </c>
      <c r="D191" s="8">
        <f t="shared" si="12"/>
        <v>20</v>
      </c>
      <c r="E191" s="8">
        <f t="shared" si="12"/>
        <v>0</v>
      </c>
      <c r="F191" s="8">
        <f t="shared" si="12"/>
        <v>0</v>
      </c>
      <c r="G191" s="8">
        <f t="shared" si="12"/>
        <v>30</v>
      </c>
      <c r="H191" s="8"/>
      <c r="I191" s="8">
        <f>SUM(I173:I187)</f>
        <v>249</v>
      </c>
      <c r="J191" s="35">
        <f>SUM(J173:J187)</f>
        <v>157</v>
      </c>
      <c r="K191" s="36">
        <f>SUM(K173:K187)</f>
        <v>337500</v>
      </c>
    </row>
    <row r="192" spans="1:11" ht="23.4">
      <c r="A192" s="14"/>
      <c r="B192" s="15"/>
      <c r="C192" s="15"/>
      <c r="D192" s="15"/>
      <c r="E192" s="15"/>
      <c r="F192" s="15"/>
      <c r="G192" s="15"/>
      <c r="H192" s="15"/>
      <c r="I192" s="15"/>
      <c r="J192" s="15"/>
    </row>
    <row r="193" spans="1:11" ht="23.4">
      <c r="A193" s="14"/>
      <c r="B193" s="15"/>
      <c r="C193" s="15"/>
      <c r="D193" s="15"/>
      <c r="E193" s="15"/>
      <c r="F193" s="15"/>
      <c r="G193" s="15"/>
      <c r="H193" s="15"/>
      <c r="I193" s="15"/>
      <c r="J193" s="15"/>
    </row>
    <row r="194" spans="1:11" ht="23.4">
      <c r="A194" s="14"/>
      <c r="B194" s="15"/>
      <c r="C194" s="15"/>
      <c r="D194" s="15"/>
      <c r="E194" s="15"/>
      <c r="F194" s="15"/>
      <c r="G194" s="15"/>
      <c r="H194" s="15"/>
      <c r="I194" s="15"/>
      <c r="J194" s="15"/>
    </row>
    <row r="195" spans="1:11" ht="23.4">
      <c r="A195" s="1351" t="s">
        <v>390</v>
      </c>
      <c r="B195" s="1351"/>
      <c r="C195" s="1351"/>
      <c r="D195" s="1351"/>
      <c r="E195" s="1351"/>
      <c r="F195" s="1351"/>
      <c r="G195" s="1351"/>
      <c r="H195" s="1351"/>
      <c r="I195" s="1351"/>
      <c r="J195" s="14"/>
    </row>
    <row r="196" spans="1:11" ht="23.4">
      <c r="A196" s="1351" t="s">
        <v>374</v>
      </c>
      <c r="B196" s="1351"/>
      <c r="C196" s="1351"/>
      <c r="D196" s="1351"/>
      <c r="E196" s="1351"/>
      <c r="F196" s="1351"/>
      <c r="G196" s="1351"/>
      <c r="H196" s="1351"/>
      <c r="I196" s="1351"/>
      <c r="J196" s="14"/>
    </row>
    <row r="197" spans="1:11" ht="23.4">
      <c r="A197" s="1336" t="s">
        <v>139</v>
      </c>
      <c r="B197" s="1336"/>
      <c r="C197" s="1336"/>
      <c r="D197" s="1336"/>
      <c r="E197" s="1336"/>
      <c r="F197" s="1336"/>
      <c r="G197" s="1336"/>
      <c r="H197" s="1336"/>
      <c r="I197" s="1336"/>
      <c r="J197" s="14"/>
    </row>
    <row r="198" spans="1:11" ht="23.4">
      <c r="A198" s="1" t="s">
        <v>1</v>
      </c>
      <c r="B198" s="1" t="s">
        <v>2</v>
      </c>
      <c r="C198" s="1333" t="s">
        <v>3</v>
      </c>
      <c r="D198" s="1334"/>
      <c r="E198" s="1334"/>
      <c r="F198" s="1334"/>
      <c r="G198" s="1334"/>
      <c r="H198" s="1335"/>
      <c r="I198" s="2"/>
      <c r="J198" s="64"/>
      <c r="K198" s="64"/>
    </row>
    <row r="199" spans="1:11" ht="23.4">
      <c r="A199" s="3"/>
      <c r="B199" s="4" t="s">
        <v>4</v>
      </c>
      <c r="C199" s="4" t="s">
        <v>5</v>
      </c>
      <c r="D199" s="4" t="s">
        <v>6</v>
      </c>
      <c r="E199" s="4" t="s">
        <v>7</v>
      </c>
      <c r="F199" s="4" t="s">
        <v>8</v>
      </c>
      <c r="G199" s="4" t="s">
        <v>9</v>
      </c>
      <c r="H199" s="4" t="s">
        <v>10</v>
      </c>
      <c r="I199" s="4" t="s">
        <v>11</v>
      </c>
      <c r="J199" s="66" t="s">
        <v>202</v>
      </c>
      <c r="K199" s="4" t="s">
        <v>204</v>
      </c>
    </row>
    <row r="200" spans="1:11" ht="23.4">
      <c r="A200" s="3"/>
      <c r="B200" s="4" t="s">
        <v>12</v>
      </c>
      <c r="C200" s="4" t="s">
        <v>13</v>
      </c>
      <c r="D200" s="4" t="s">
        <v>14</v>
      </c>
      <c r="E200" s="4" t="s">
        <v>15</v>
      </c>
      <c r="F200" s="4" t="s">
        <v>16</v>
      </c>
      <c r="G200" s="4" t="s">
        <v>17</v>
      </c>
      <c r="H200" s="4" t="s">
        <v>18</v>
      </c>
      <c r="I200" s="4" t="s">
        <v>19</v>
      </c>
      <c r="J200" s="4" t="s">
        <v>203</v>
      </c>
      <c r="K200" s="65"/>
    </row>
    <row r="201" spans="1:11" ht="23.4">
      <c r="A201" s="5"/>
      <c r="B201" s="5"/>
      <c r="C201" s="6" t="s">
        <v>12</v>
      </c>
      <c r="D201" s="6" t="s">
        <v>12</v>
      </c>
      <c r="E201" s="6" t="s">
        <v>12</v>
      </c>
      <c r="F201" s="6" t="s">
        <v>12</v>
      </c>
      <c r="G201" s="6" t="s">
        <v>12</v>
      </c>
      <c r="H201" s="6" t="s">
        <v>20</v>
      </c>
      <c r="I201" s="5"/>
      <c r="J201" s="61"/>
      <c r="K201" s="65"/>
    </row>
    <row r="202" spans="1:11" ht="23.4">
      <c r="A202" s="7" t="s">
        <v>21</v>
      </c>
      <c r="B202" s="8">
        <f>ช่องคีย์!B120</f>
        <v>0</v>
      </c>
      <c r="C202" s="8">
        <f>ช่องคีย์!C120</f>
        <v>0</v>
      </c>
      <c r="D202" s="8">
        <f>ช่องคีย์!D120</f>
        <v>0</v>
      </c>
      <c r="E202" s="8">
        <f>ช่องคีย์!E120</f>
        <v>0</v>
      </c>
      <c r="F202" s="8">
        <f>ช่องคีย์!F120</f>
        <v>0</v>
      </c>
      <c r="G202" s="8">
        <f>ช่องคีย์!G120</f>
        <v>0</v>
      </c>
      <c r="H202" s="8">
        <f>ช่องคีย์!H120</f>
        <v>572</v>
      </c>
      <c r="I202" s="8">
        <f>ช่องคีย์!I120</f>
        <v>0</v>
      </c>
      <c r="J202" s="8">
        <f>ช่องคีย์!J120</f>
        <v>40</v>
      </c>
      <c r="K202" s="8">
        <f>+G202*H202</f>
        <v>0</v>
      </c>
    </row>
    <row r="203" spans="1:11" ht="23.4">
      <c r="A203" s="7" t="s">
        <v>261</v>
      </c>
      <c r="B203" s="8">
        <f>ช่องคีย์!DC120</f>
        <v>0</v>
      </c>
      <c r="C203" s="8">
        <f>ช่องคีย์!DD120</f>
        <v>0</v>
      </c>
      <c r="D203" s="8">
        <f>ช่องคีย์!DE120</f>
        <v>0</v>
      </c>
      <c r="E203" s="8">
        <f>ช่องคีย์!DF120</f>
        <v>0</v>
      </c>
      <c r="F203" s="8">
        <f>ช่องคีย์!DG120</f>
        <v>0</v>
      </c>
      <c r="G203" s="8">
        <f>ช่องคีย์!DH120</f>
        <v>0</v>
      </c>
      <c r="H203" s="8">
        <f>ช่องคีย์!DI120</f>
        <v>0</v>
      </c>
      <c r="I203" s="8">
        <f>ช่องคีย์!DJ120</f>
        <v>0</v>
      </c>
      <c r="J203" s="8">
        <f>ช่องคีย์!DK120</f>
        <v>0</v>
      </c>
      <c r="K203" s="8">
        <f t="shared" ref="K203:K219" si="13">+G203*H203</f>
        <v>0</v>
      </c>
    </row>
    <row r="204" spans="1:11" ht="23.4">
      <c r="A204" s="7" t="s">
        <v>262</v>
      </c>
      <c r="B204" s="8">
        <f>ช่องคีย์!DM120</f>
        <v>0</v>
      </c>
      <c r="C204" s="8">
        <f>ช่องคีย์!DN120</f>
        <v>0</v>
      </c>
      <c r="D204" s="8">
        <f>ช่องคีย์!DO120</f>
        <v>0</v>
      </c>
      <c r="E204" s="8">
        <f>ช่องคีย์!DP120</f>
        <v>0</v>
      </c>
      <c r="F204" s="8">
        <f>ช่องคีย์!DQ120</f>
        <v>0</v>
      </c>
      <c r="G204" s="8">
        <f>ช่องคีย์!DR120</f>
        <v>0</v>
      </c>
      <c r="H204" s="8">
        <f>ช่องคีย์!DS120</f>
        <v>0</v>
      </c>
      <c r="I204" s="8">
        <f>ช่องคีย์!DT120</f>
        <v>0</v>
      </c>
      <c r="J204" s="8">
        <f>ช่องคีย์!DU120</f>
        <v>0</v>
      </c>
      <c r="K204" s="8">
        <f t="shared" si="13"/>
        <v>0</v>
      </c>
    </row>
    <row r="205" spans="1:11" ht="23.4">
      <c r="A205" s="7" t="s">
        <v>22</v>
      </c>
      <c r="B205" s="8">
        <f>ช่องคีย์!L120</f>
        <v>105</v>
      </c>
      <c r="C205" s="8">
        <f>ช่องคีย์!M120</f>
        <v>0</v>
      </c>
      <c r="D205" s="8">
        <f>ช่องคีย์!N120</f>
        <v>0</v>
      </c>
      <c r="E205" s="8">
        <f>ช่องคีย์!O120</f>
        <v>0</v>
      </c>
      <c r="F205" s="8">
        <f>ช่องคีย์!P120</f>
        <v>0</v>
      </c>
      <c r="G205" s="8">
        <f>ช่องคีย์!Q120</f>
        <v>0</v>
      </c>
      <c r="H205" s="8">
        <f>ช่องคีย์!R120</f>
        <v>0</v>
      </c>
      <c r="I205" s="8">
        <f>ช่องคีย์!S120</f>
        <v>105</v>
      </c>
      <c r="J205" s="8">
        <f>ช่องคีย์!T120</f>
        <v>10</v>
      </c>
      <c r="K205" s="8">
        <f t="shared" si="13"/>
        <v>0</v>
      </c>
    </row>
    <row r="206" spans="1:11" ht="23.4">
      <c r="A206" s="7" t="s">
        <v>263</v>
      </c>
      <c r="B206" s="8">
        <f>ช่องคีย์!DW120</f>
        <v>0</v>
      </c>
      <c r="C206" s="8">
        <f>ช่องคีย์!DX120</f>
        <v>0</v>
      </c>
      <c r="D206" s="8">
        <f>ช่องคีย์!DY120</f>
        <v>0</v>
      </c>
      <c r="E206" s="8">
        <f>ช่องคีย์!DZ120</f>
        <v>0</v>
      </c>
      <c r="F206" s="8">
        <f>ช่องคีย์!EA120</f>
        <v>0</v>
      </c>
      <c r="G206" s="8">
        <f>ช่องคีย์!EB120</f>
        <v>0</v>
      </c>
      <c r="H206" s="8">
        <f>ช่องคีย์!EC120</f>
        <v>0</v>
      </c>
      <c r="I206" s="8">
        <f>ช่องคีย์!ED120</f>
        <v>0</v>
      </c>
      <c r="J206" s="8">
        <f>ช่องคีย์!EE120</f>
        <v>0</v>
      </c>
      <c r="K206" s="8">
        <f t="shared" si="13"/>
        <v>0</v>
      </c>
    </row>
    <row r="207" spans="1:11" ht="23.4">
      <c r="A207" s="7" t="s">
        <v>267</v>
      </c>
      <c r="B207" s="8">
        <f>ช่องคีย์!AF120</f>
        <v>0</v>
      </c>
      <c r="C207" s="8">
        <f>ช่องคีย์!AG120</f>
        <v>0</v>
      </c>
      <c r="D207" s="8">
        <f>ช่องคีย์!AH120</f>
        <v>0</v>
      </c>
      <c r="E207" s="8">
        <f>ช่องคีย์!AI120</f>
        <v>0</v>
      </c>
      <c r="F207" s="8">
        <f>ช่องคีย์!AJ120</f>
        <v>0</v>
      </c>
      <c r="G207" s="8">
        <f>ช่องคีย์!AK120</f>
        <v>0</v>
      </c>
      <c r="H207" s="8">
        <f>ช่องคีย์!AL120</f>
        <v>650</v>
      </c>
      <c r="I207" s="8">
        <f>ช่องคีย์!AM120</f>
        <v>0</v>
      </c>
      <c r="J207" s="8">
        <f>ช่องคีย์!AN120</f>
        <v>5</v>
      </c>
      <c r="K207" s="8">
        <f t="shared" si="13"/>
        <v>0</v>
      </c>
    </row>
    <row r="208" spans="1:11" ht="23.4">
      <c r="A208" s="7" t="s">
        <v>188</v>
      </c>
      <c r="B208" s="8">
        <f>ช่องคีย์!AP120</f>
        <v>0</v>
      </c>
      <c r="C208" s="8">
        <f>ช่องคีย์!AQ120</f>
        <v>0</v>
      </c>
      <c r="D208" s="8">
        <f>ช่องคีย์!AR120</f>
        <v>0</v>
      </c>
      <c r="E208" s="8">
        <f>ช่องคีย์!AS120</f>
        <v>0</v>
      </c>
      <c r="F208" s="8">
        <f>ช่องคีย์!AT120</f>
        <v>0</v>
      </c>
      <c r="G208" s="8">
        <f>ช่องคีย์!AU120</f>
        <v>0</v>
      </c>
      <c r="H208" s="8">
        <f>ช่องคีย์!AV120</f>
        <v>0</v>
      </c>
      <c r="I208" s="8">
        <f>ช่องคีย์!AW120</f>
        <v>0</v>
      </c>
      <c r="J208" s="8">
        <f>ช่องคีย์!AX120</f>
        <v>0</v>
      </c>
      <c r="K208" s="8">
        <f t="shared" si="13"/>
        <v>0</v>
      </c>
    </row>
    <row r="209" spans="1:11" ht="23.4">
      <c r="A209" s="7" t="s">
        <v>25</v>
      </c>
      <c r="B209" s="8">
        <f>ช่องคีย์!V120</f>
        <v>0</v>
      </c>
      <c r="C209" s="8">
        <f>ช่องคีย์!W120</f>
        <v>0</v>
      </c>
      <c r="D209" s="8">
        <f>ช่องคีย์!X120</f>
        <v>0</v>
      </c>
      <c r="E209" s="8">
        <f>ช่องคีย์!Y120</f>
        <v>0</v>
      </c>
      <c r="F209" s="8">
        <f>ช่องคีย์!Z120</f>
        <v>0</v>
      </c>
      <c r="G209" s="8">
        <f>ช่องคีย์!AA120</f>
        <v>0</v>
      </c>
      <c r="H209" s="8">
        <f>ช่องคีย์!AB120</f>
        <v>0</v>
      </c>
      <c r="I209" s="8">
        <f>ช่องคีย์!AC120</f>
        <v>0</v>
      </c>
      <c r="J209" s="8">
        <f>ช่องคีย์!AD120</f>
        <v>0</v>
      </c>
      <c r="K209" s="8">
        <f t="shared" si="13"/>
        <v>0</v>
      </c>
    </row>
    <row r="210" spans="1:11" ht="23.4">
      <c r="A210" s="7" t="s">
        <v>255</v>
      </c>
      <c r="B210" s="8">
        <f>ช่องคีย์!CS120</f>
        <v>0</v>
      </c>
      <c r="C210" s="8">
        <f>ช่องคีย์!CT120</f>
        <v>0</v>
      </c>
      <c r="D210" s="8">
        <f>ช่องคีย์!CU120</f>
        <v>0</v>
      </c>
      <c r="E210" s="8">
        <f>ช่องคีย์!CV120</f>
        <v>0</v>
      </c>
      <c r="F210" s="8">
        <f>ช่องคีย์!CW120</f>
        <v>0</v>
      </c>
      <c r="G210" s="8">
        <f>ช่องคีย์!CX120</f>
        <v>0</v>
      </c>
      <c r="H210" s="8">
        <f>ช่องคีย์!CY120</f>
        <v>0</v>
      </c>
      <c r="I210" s="8">
        <f>ช่องคีย์!CZ120</f>
        <v>0</v>
      </c>
      <c r="J210" s="8">
        <f>ช่องคีย์!DA120</f>
        <v>0</v>
      </c>
      <c r="K210" s="8">
        <f t="shared" si="13"/>
        <v>0</v>
      </c>
    </row>
    <row r="211" spans="1:11" ht="23.4">
      <c r="A211" s="7" t="s">
        <v>26</v>
      </c>
      <c r="B211" s="8">
        <f>ช่องคีย์!EG120</f>
        <v>0</v>
      </c>
      <c r="C211" s="8">
        <f>ช่องคีย์!EH120</f>
        <v>0</v>
      </c>
      <c r="D211" s="8">
        <f>ช่องคีย์!EI120</f>
        <v>0</v>
      </c>
      <c r="E211" s="8">
        <f>ช่องคีย์!EJ120</f>
        <v>0</v>
      </c>
      <c r="F211" s="8">
        <f>ช่องคีย์!EK120</f>
        <v>0</v>
      </c>
      <c r="G211" s="8">
        <f>ช่องคีย์!EL120</f>
        <v>0</v>
      </c>
      <c r="H211" s="8">
        <f>ช่องคีย์!EM120</f>
        <v>0</v>
      </c>
      <c r="I211" s="8">
        <f>ช่องคีย์!EN120</f>
        <v>0</v>
      </c>
      <c r="J211" s="8">
        <f>ช่องคีย์!EO120</f>
        <v>0</v>
      </c>
      <c r="K211" s="8">
        <f t="shared" si="13"/>
        <v>0</v>
      </c>
    </row>
    <row r="212" spans="1:11" ht="23.4">
      <c r="A212" s="7" t="s">
        <v>190</v>
      </c>
      <c r="B212" s="8">
        <f>ช่องคีย์!FL120</f>
        <v>0</v>
      </c>
      <c r="C212" s="8">
        <f>ช่องคีย์!FM120</f>
        <v>0</v>
      </c>
      <c r="D212" s="8">
        <f>ช่องคีย์!FN120</f>
        <v>0</v>
      </c>
      <c r="E212" s="8">
        <f>ช่องคีย์!FO120</f>
        <v>0</v>
      </c>
      <c r="F212" s="8">
        <f>ช่องคีย์!FP120</f>
        <v>0</v>
      </c>
      <c r="G212" s="8">
        <f>ช่องคีย์!FQ120</f>
        <v>0</v>
      </c>
      <c r="H212" s="8">
        <f>ช่องคีย์!FR120</f>
        <v>0</v>
      </c>
      <c r="I212" s="8">
        <f>ช่องคีย์!FS120</f>
        <v>0</v>
      </c>
      <c r="J212" s="8">
        <f>ช่องคีย์!FT120</f>
        <v>0</v>
      </c>
      <c r="K212" s="8">
        <f t="shared" si="13"/>
        <v>0</v>
      </c>
    </row>
    <row r="213" spans="1:11" ht="23.4">
      <c r="A213" s="7" t="s">
        <v>27</v>
      </c>
      <c r="B213" s="8">
        <f>ช่องคีย์!AZ120</f>
        <v>71</v>
      </c>
      <c r="C213" s="8">
        <f>ช่องคีย์!BA120</f>
        <v>0</v>
      </c>
      <c r="D213" s="8">
        <f>ช่องคีย์!BB120</f>
        <v>0</v>
      </c>
      <c r="E213" s="8">
        <f>ช่องคีย์!BC120</f>
        <v>0</v>
      </c>
      <c r="F213" s="8">
        <f>ช่องคีย์!BD120</f>
        <v>0</v>
      </c>
      <c r="G213" s="8">
        <f>ช่องคีย์!BE120</f>
        <v>0</v>
      </c>
      <c r="H213" s="8">
        <f>ช่องคีย์!BF120</f>
        <v>3000</v>
      </c>
      <c r="I213" s="8">
        <f>ช่องคีย์!BG120</f>
        <v>71</v>
      </c>
      <c r="J213" s="8">
        <f>ช่องคีย์!BH120</f>
        <v>25</v>
      </c>
      <c r="K213" s="8">
        <f t="shared" si="13"/>
        <v>0</v>
      </c>
    </row>
    <row r="214" spans="1:11" ht="23.4">
      <c r="A214" s="7" t="s">
        <v>28</v>
      </c>
      <c r="B214" s="8">
        <f>ช่องคีย์!BJ120</f>
        <v>560</v>
      </c>
      <c r="C214" s="8">
        <f>ช่องคีย์!BK120</f>
        <v>120</v>
      </c>
      <c r="D214" s="8">
        <f>ช่องคีย์!BL120</f>
        <v>150</v>
      </c>
      <c r="E214" s="8">
        <f>ช่องคีย์!BM120</f>
        <v>0</v>
      </c>
      <c r="F214" s="8">
        <f>ช่องคีย์!BN120</f>
        <v>0</v>
      </c>
      <c r="G214" s="8">
        <f>ช่องคีย์!BO120</f>
        <v>250</v>
      </c>
      <c r="H214" s="8">
        <f>ช่องคีย์!BP120</f>
        <v>11250</v>
      </c>
      <c r="I214" s="8">
        <f>ช่องคีย์!BV120</f>
        <v>580</v>
      </c>
      <c r="J214" s="8">
        <f>ช่องคีย์!BW120</f>
        <v>53</v>
      </c>
      <c r="K214" s="8">
        <f t="shared" si="13"/>
        <v>2812500</v>
      </c>
    </row>
    <row r="215" spans="1:11" ht="23.4">
      <c r="A215" s="7" t="s">
        <v>209</v>
      </c>
      <c r="B215" s="8">
        <f>ช่องคีย์!CI120</f>
        <v>0</v>
      </c>
      <c r="C215" s="8">
        <f>ช่องคีย์!CJ120</f>
        <v>0</v>
      </c>
      <c r="D215" s="8">
        <f>ช่องคีย์!CK120</f>
        <v>0</v>
      </c>
      <c r="E215" s="8">
        <f>ช่องคีย์!CL120</f>
        <v>0</v>
      </c>
      <c r="F215" s="8">
        <f>ช่องคีย์!CM120</f>
        <v>0</v>
      </c>
      <c r="G215" s="8">
        <f>ช่องคีย์!CN120</f>
        <v>0</v>
      </c>
      <c r="H215" s="8">
        <f>ช่องคีย์!CO120</f>
        <v>0</v>
      </c>
      <c r="I215" s="8">
        <f>ช่องคีย์!CP120</f>
        <v>0</v>
      </c>
      <c r="J215" s="8">
        <f>ช่องคีย์!CQ120</f>
        <v>0</v>
      </c>
      <c r="K215" s="8">
        <f t="shared" si="13"/>
        <v>0</v>
      </c>
    </row>
    <row r="216" spans="1:11" ht="23.4">
      <c r="A216" s="7" t="s">
        <v>245</v>
      </c>
      <c r="B216" s="8">
        <f>ช่องคีย์!BY120</f>
        <v>0</v>
      </c>
      <c r="C216" s="8">
        <f>ช่องคีย์!BZ120</f>
        <v>0</v>
      </c>
      <c r="D216" s="8">
        <f>ช่องคีย์!CA120</f>
        <v>0</v>
      </c>
      <c r="E216" s="8">
        <f>ช่องคีย์!CB120</f>
        <v>0</v>
      </c>
      <c r="F216" s="8">
        <f>ช่องคีย์!CC120</f>
        <v>0</v>
      </c>
      <c r="G216" s="8">
        <f>ช่องคีย์!CD120</f>
        <v>0</v>
      </c>
      <c r="H216" s="8">
        <f>ช่องคีย์!CE120</f>
        <v>0</v>
      </c>
      <c r="I216" s="8">
        <f>ช่องคีย์!CF120</f>
        <v>0</v>
      </c>
      <c r="J216" s="8">
        <f>ช่องคีย์!CG120</f>
        <v>0</v>
      </c>
      <c r="K216" s="8">
        <f t="shared" si="13"/>
        <v>0</v>
      </c>
    </row>
    <row r="217" spans="1:11" ht="23.4">
      <c r="A217" s="7" t="s">
        <v>197</v>
      </c>
      <c r="B217" s="8">
        <f>ช่องคีย์!DW120</f>
        <v>0</v>
      </c>
      <c r="C217" s="8">
        <f>ช่องคีย์!DX120</f>
        <v>0</v>
      </c>
      <c r="D217" s="8">
        <f>ช่องคีย์!DY120</f>
        <v>0</v>
      </c>
      <c r="E217" s="8">
        <f>ช่องคีย์!DZ120</f>
        <v>0</v>
      </c>
      <c r="F217" s="8">
        <f>ช่องคีย์!EA120</f>
        <v>0</v>
      </c>
      <c r="G217" s="8">
        <f>ช่องคีย์!EB120</f>
        <v>0</v>
      </c>
      <c r="H217" s="8">
        <f>ช่องคีย์!EC120</f>
        <v>0</v>
      </c>
      <c r="I217" s="8">
        <f>ช่องคีย์!ED120</f>
        <v>0</v>
      </c>
      <c r="J217" s="8">
        <f>ช่องคีย์!EE120</f>
        <v>0</v>
      </c>
      <c r="K217" s="8">
        <f t="shared" si="13"/>
        <v>0</v>
      </c>
    </row>
    <row r="218" spans="1:11" ht="23.4">
      <c r="A218" s="7" t="s">
        <v>191</v>
      </c>
      <c r="B218" s="8">
        <f>ช่องคีย์!FA120</f>
        <v>0</v>
      </c>
      <c r="C218" s="8">
        <f>ช่องคีย์!FB120</f>
        <v>0</v>
      </c>
      <c r="D218" s="8">
        <f>ช่องคีย์!FC120</f>
        <v>0</v>
      </c>
      <c r="E218" s="8">
        <f>ช่องคีย์!FD120</f>
        <v>0</v>
      </c>
      <c r="F218" s="8">
        <f>ช่องคีย์!FE120</f>
        <v>0</v>
      </c>
      <c r="G218" s="8">
        <f>ช่องคีย์!FF120</f>
        <v>0</v>
      </c>
      <c r="H218" s="8">
        <f>ช่องคีย์!FG120</f>
        <v>0</v>
      </c>
      <c r="I218" s="8">
        <f>ช่องคีย์!FH120</f>
        <v>0</v>
      </c>
      <c r="J218" s="8">
        <f>ช่องคีย์!FI120</f>
        <v>0</v>
      </c>
      <c r="K218" s="8">
        <f t="shared" si="13"/>
        <v>0</v>
      </c>
    </row>
    <row r="219" spans="1:11" ht="23.4">
      <c r="A219" s="7" t="s">
        <v>327</v>
      </c>
      <c r="B219" s="411">
        <f>ช่องคีย์!GP120</f>
        <v>0</v>
      </c>
      <c r="C219" s="411">
        <f>ช่องคีย์!GQ120</f>
        <v>0</v>
      </c>
      <c r="D219" s="411">
        <f>ช่องคีย์!GR120</f>
        <v>0</v>
      </c>
      <c r="E219" s="411">
        <f>ช่องคีย์!GS120</f>
        <v>0</v>
      </c>
      <c r="F219" s="411">
        <f>ช่องคีย์!GT120</f>
        <v>0</v>
      </c>
      <c r="G219" s="411">
        <f>ช่องคีย์!GU120</f>
        <v>0</v>
      </c>
      <c r="H219" s="411">
        <f>ช่องคีย์!GV120</f>
        <v>0</v>
      </c>
      <c r="I219" s="411">
        <f>ช่องคีย์!GW120</f>
        <v>0</v>
      </c>
      <c r="J219" s="411">
        <f>ช่องคีย์!GX120</f>
        <v>0</v>
      </c>
      <c r="K219" s="8">
        <f t="shared" si="13"/>
        <v>0</v>
      </c>
    </row>
    <row r="220" spans="1:11" ht="23.4">
      <c r="A220" s="11" t="s">
        <v>32</v>
      </c>
      <c r="B220" s="8">
        <f t="shared" ref="B220:G220" si="14">SUM(B202:B217)</f>
        <v>736</v>
      </c>
      <c r="C220" s="8">
        <f t="shared" si="14"/>
        <v>120</v>
      </c>
      <c r="D220" s="8">
        <f t="shared" si="14"/>
        <v>150</v>
      </c>
      <c r="E220" s="8">
        <f t="shared" si="14"/>
        <v>0</v>
      </c>
      <c r="F220" s="8">
        <f t="shared" si="14"/>
        <v>0</v>
      </c>
      <c r="G220" s="8">
        <f t="shared" si="14"/>
        <v>250</v>
      </c>
      <c r="H220" s="8"/>
      <c r="I220" s="8">
        <f>SUM(I202:I217)</f>
        <v>756</v>
      </c>
      <c r="J220" s="35">
        <f>SUM(J202:J217)</f>
        <v>133</v>
      </c>
      <c r="K220" s="8">
        <f t="shared" ref="K220" si="15">+G220*H220</f>
        <v>0</v>
      </c>
    </row>
    <row r="221" spans="1:11" ht="23.4">
      <c r="A221" s="14"/>
      <c r="B221" s="15"/>
      <c r="C221" s="15"/>
      <c r="D221" s="15"/>
      <c r="E221" s="15"/>
      <c r="F221" s="15"/>
      <c r="G221" s="15"/>
      <c r="H221" s="15"/>
      <c r="I221" s="15"/>
      <c r="J221" s="39"/>
      <c r="K221" s="15"/>
    </row>
    <row r="222" spans="1:11" ht="23.4">
      <c r="A222" s="14"/>
      <c r="B222" s="15"/>
      <c r="C222" s="15"/>
      <c r="D222" s="15"/>
      <c r="E222" s="15"/>
      <c r="F222" s="15"/>
      <c r="G222" s="15"/>
      <c r="H222" s="15"/>
      <c r="I222" s="15"/>
      <c r="J222" s="39"/>
      <c r="K222" s="15"/>
    </row>
    <row r="223" spans="1:11" ht="23.4">
      <c r="A223" s="1351" t="s">
        <v>390</v>
      </c>
      <c r="B223" s="1351"/>
      <c r="C223" s="1351"/>
      <c r="D223" s="1351"/>
      <c r="E223" s="1351"/>
      <c r="F223" s="1351"/>
      <c r="G223" s="1351"/>
      <c r="H223" s="1351"/>
      <c r="I223" s="1351"/>
      <c r="J223" s="14"/>
    </row>
    <row r="224" spans="1:11" ht="23.4">
      <c r="A224" s="1351" t="s">
        <v>374</v>
      </c>
      <c r="B224" s="1351"/>
      <c r="C224" s="1351"/>
      <c r="D224" s="1351"/>
      <c r="E224" s="1351"/>
      <c r="F224" s="1351"/>
      <c r="G224" s="1351"/>
      <c r="H224" s="1351"/>
      <c r="I224" s="1351"/>
      <c r="J224" s="14"/>
    </row>
    <row r="225" spans="1:11" ht="23.4">
      <c r="A225" s="1336" t="s">
        <v>140</v>
      </c>
      <c r="B225" s="1336"/>
      <c r="C225" s="1336"/>
      <c r="D225" s="1336"/>
      <c r="E225" s="1336"/>
      <c r="F225" s="1336"/>
      <c r="G225" s="1336"/>
      <c r="H225" s="1336"/>
      <c r="I225" s="1336"/>
      <c r="J225" s="14"/>
    </row>
    <row r="226" spans="1:11" ht="23.4">
      <c r="A226" s="1" t="s">
        <v>1</v>
      </c>
      <c r="B226" s="1" t="s">
        <v>2</v>
      </c>
      <c r="C226" s="1333" t="s">
        <v>3</v>
      </c>
      <c r="D226" s="1334"/>
      <c r="E226" s="1334"/>
      <c r="F226" s="1334"/>
      <c r="G226" s="1334"/>
      <c r="H226" s="1335"/>
      <c r="I226" s="2"/>
      <c r="J226" s="64"/>
      <c r="K226" s="64"/>
    </row>
    <row r="227" spans="1:11" ht="23.4">
      <c r="A227" s="3"/>
      <c r="B227" s="4" t="s">
        <v>4</v>
      </c>
      <c r="C227" s="4" t="s">
        <v>5</v>
      </c>
      <c r="D227" s="4" t="s">
        <v>6</v>
      </c>
      <c r="E227" s="4" t="s">
        <v>7</v>
      </c>
      <c r="F227" s="4" t="s">
        <v>8</v>
      </c>
      <c r="G227" s="4" t="s">
        <v>9</v>
      </c>
      <c r="H227" s="4" t="s">
        <v>10</v>
      </c>
      <c r="I227" s="4" t="s">
        <v>11</v>
      </c>
      <c r="J227" s="66" t="s">
        <v>202</v>
      </c>
      <c r="K227" s="4" t="s">
        <v>204</v>
      </c>
    </row>
    <row r="228" spans="1:11" ht="23.4">
      <c r="A228" s="3"/>
      <c r="B228" s="4" t="s">
        <v>12</v>
      </c>
      <c r="C228" s="4" t="s">
        <v>13</v>
      </c>
      <c r="D228" s="4" t="s">
        <v>14</v>
      </c>
      <c r="E228" s="4" t="s">
        <v>15</v>
      </c>
      <c r="F228" s="4" t="s">
        <v>16</v>
      </c>
      <c r="G228" s="4" t="s">
        <v>17</v>
      </c>
      <c r="H228" s="4" t="s">
        <v>18</v>
      </c>
      <c r="I228" s="4" t="s">
        <v>19</v>
      </c>
      <c r="J228" s="4" t="s">
        <v>203</v>
      </c>
      <c r="K228" s="65"/>
    </row>
    <row r="229" spans="1:11" ht="23.4">
      <c r="A229" s="5"/>
      <c r="B229" s="5"/>
      <c r="C229" s="6" t="s">
        <v>12</v>
      </c>
      <c r="D229" s="6" t="s">
        <v>12</v>
      </c>
      <c r="E229" s="6" t="s">
        <v>12</v>
      </c>
      <c r="F229" s="6" t="s">
        <v>12</v>
      </c>
      <c r="G229" s="6" t="s">
        <v>12</v>
      </c>
      <c r="H229" s="6" t="s">
        <v>20</v>
      </c>
      <c r="I229" s="5"/>
      <c r="J229" s="61"/>
      <c r="K229" s="61"/>
    </row>
    <row r="230" spans="1:11" ht="23.4">
      <c r="A230" s="7" t="s">
        <v>21</v>
      </c>
      <c r="B230" s="8">
        <f>ช่องคีย์!B121</f>
        <v>0</v>
      </c>
      <c r="C230" s="8">
        <f>ช่องคีย์!C121</f>
        <v>0</v>
      </c>
      <c r="D230" s="8">
        <f>ช่องคีย์!D121</f>
        <v>0</v>
      </c>
      <c r="E230" s="8">
        <f>ช่องคีย์!E121</f>
        <v>0</v>
      </c>
      <c r="F230" s="8">
        <f>ช่องคีย์!F121</f>
        <v>0</v>
      </c>
      <c r="G230" s="8">
        <f>ช่องคีย์!G121</f>
        <v>0</v>
      </c>
      <c r="H230" s="8">
        <f>ช่องคีย์!H121</f>
        <v>572</v>
      </c>
      <c r="I230" s="8">
        <f>ช่องคีย์!I121</f>
        <v>0</v>
      </c>
      <c r="J230" s="8">
        <f>ช่องคีย์!J121</f>
        <v>16</v>
      </c>
      <c r="K230" s="37">
        <f>+G230*H230</f>
        <v>0</v>
      </c>
    </row>
    <row r="231" spans="1:11" ht="23.4">
      <c r="A231" s="7" t="s">
        <v>261</v>
      </c>
      <c r="B231" s="8">
        <f>ช่องคีย์!DC121</f>
        <v>0</v>
      </c>
      <c r="C231" s="8">
        <f>ช่องคีย์!DD121</f>
        <v>0</v>
      </c>
      <c r="D231" s="8">
        <f>ช่องคีย์!DE121</f>
        <v>0</v>
      </c>
      <c r="E231" s="8">
        <f>ช่องคีย์!DF121</f>
        <v>0</v>
      </c>
      <c r="F231" s="8">
        <f>ช่องคีย์!DG121</f>
        <v>0</v>
      </c>
      <c r="G231" s="8">
        <f>ช่องคีย์!DH121</f>
        <v>0</v>
      </c>
      <c r="H231" s="8">
        <f>ช่องคีย์!DI121</f>
        <v>0</v>
      </c>
      <c r="I231" s="8">
        <f>ช่องคีย์!DJ121</f>
        <v>0</v>
      </c>
      <c r="J231" s="8">
        <f>ช่องคีย์!DK121</f>
        <v>0</v>
      </c>
      <c r="K231" s="37">
        <f t="shared" ref="K231:K245" si="16">+G231*H231</f>
        <v>0</v>
      </c>
    </row>
    <row r="232" spans="1:11" ht="23.4">
      <c r="A232" s="7" t="s">
        <v>262</v>
      </c>
      <c r="B232" s="8">
        <f>ช่องคีย์!DM121</f>
        <v>0</v>
      </c>
      <c r="C232" s="8">
        <f>ช่องคีย์!DN121</f>
        <v>0</v>
      </c>
      <c r="D232" s="8">
        <f>ช่องคีย์!DO121</f>
        <v>0</v>
      </c>
      <c r="E232" s="8">
        <f>ช่องคีย์!DP121</f>
        <v>0</v>
      </c>
      <c r="F232" s="8">
        <f>ช่องคีย์!DQ121</f>
        <v>0</v>
      </c>
      <c r="G232" s="8">
        <f>ช่องคีย์!DR121</f>
        <v>0</v>
      </c>
      <c r="H232" s="8">
        <f>ช่องคีย์!DS121</f>
        <v>0</v>
      </c>
      <c r="I232" s="8">
        <f>ช่องคีย์!DT121</f>
        <v>0</v>
      </c>
      <c r="J232" s="8">
        <f>ช่องคีย์!DU121</f>
        <v>0</v>
      </c>
      <c r="K232" s="37">
        <f t="shared" si="16"/>
        <v>0</v>
      </c>
    </row>
    <row r="233" spans="1:11" ht="23.4">
      <c r="A233" s="7" t="s">
        <v>22</v>
      </c>
      <c r="B233" s="8">
        <f>ช่องคีย์!L121</f>
        <v>30</v>
      </c>
      <c r="C233" s="8">
        <f>ช่องคีย์!M121</f>
        <v>0</v>
      </c>
      <c r="D233" s="8">
        <f>ช่องคีย์!N121</f>
        <v>0</v>
      </c>
      <c r="E233" s="8">
        <f>ช่องคีย์!O121</f>
        <v>0</v>
      </c>
      <c r="F233" s="8">
        <f>ช่องคีย์!P121</f>
        <v>0</v>
      </c>
      <c r="G233" s="8">
        <f>ช่องคีย์!Q121</f>
        <v>0</v>
      </c>
      <c r="H233" s="8">
        <f>ช่องคีย์!R121</f>
        <v>0</v>
      </c>
      <c r="I233" s="8">
        <f>ช่องคีย์!S121</f>
        <v>30</v>
      </c>
      <c r="J233" s="8">
        <f>ช่องคีย์!T121</f>
        <v>3</v>
      </c>
      <c r="K233" s="37">
        <f t="shared" si="16"/>
        <v>0</v>
      </c>
    </row>
    <row r="234" spans="1:11" ht="23.4">
      <c r="A234" s="7" t="s">
        <v>263</v>
      </c>
      <c r="B234" s="8">
        <f>ช่องคีย์!DW121</f>
        <v>0</v>
      </c>
      <c r="C234" s="8">
        <f>ช่องคีย์!DX121</f>
        <v>0</v>
      </c>
      <c r="D234" s="8">
        <f>ช่องคีย์!DY121</f>
        <v>0</v>
      </c>
      <c r="E234" s="8">
        <f>ช่องคีย์!DZ121</f>
        <v>0</v>
      </c>
      <c r="F234" s="8">
        <f>ช่องคีย์!EA121</f>
        <v>0</v>
      </c>
      <c r="G234" s="8">
        <f>ช่องคีย์!EB121</f>
        <v>0</v>
      </c>
      <c r="H234" s="8">
        <f>ช่องคีย์!EC121</f>
        <v>0</v>
      </c>
      <c r="I234" s="8">
        <f>ช่องคีย์!ED121</f>
        <v>0</v>
      </c>
      <c r="J234" s="8">
        <f>ช่องคีย์!EE121</f>
        <v>0</v>
      </c>
      <c r="K234" s="37">
        <f t="shared" si="16"/>
        <v>0</v>
      </c>
    </row>
    <row r="235" spans="1:11" ht="23.4">
      <c r="A235" s="7" t="s">
        <v>267</v>
      </c>
      <c r="B235" s="8">
        <f>ช่องคีย์!AF121</f>
        <v>0</v>
      </c>
      <c r="C235" s="8">
        <f>ช่องคีย์!AG121</f>
        <v>0</v>
      </c>
      <c r="D235" s="8">
        <f>ช่องคีย์!AH121</f>
        <v>0</v>
      </c>
      <c r="E235" s="8">
        <f>ช่องคีย์!AI121</f>
        <v>0</v>
      </c>
      <c r="F235" s="8">
        <f>ช่องคีย์!AJ121</f>
        <v>0</v>
      </c>
      <c r="G235" s="8">
        <f>ช่องคีย์!AK121</f>
        <v>0</v>
      </c>
      <c r="H235" s="8">
        <f>ช่องคีย์!AL121</f>
        <v>650</v>
      </c>
      <c r="I235" s="8">
        <f>ช่องคีย์!AM121</f>
        <v>0</v>
      </c>
      <c r="J235" s="8">
        <f>ช่องคีย์!AN121</f>
        <v>6</v>
      </c>
      <c r="K235" s="37">
        <f t="shared" si="16"/>
        <v>0</v>
      </c>
    </row>
    <row r="236" spans="1:11" ht="23.4">
      <c r="A236" s="7" t="s">
        <v>188</v>
      </c>
      <c r="B236" s="8">
        <f>ช่องคีย์!AP121</f>
        <v>0</v>
      </c>
      <c r="C236" s="8">
        <f>ช่องคีย์!AQ121</f>
        <v>0</v>
      </c>
      <c r="D236" s="8">
        <f>ช่องคีย์!AR121</f>
        <v>0</v>
      </c>
      <c r="E236" s="8">
        <f>ช่องคีย์!AS121</f>
        <v>0</v>
      </c>
      <c r="F236" s="8">
        <f>ช่องคีย์!AT121</f>
        <v>0</v>
      </c>
      <c r="G236" s="8">
        <f>ช่องคีย์!AU121</f>
        <v>0</v>
      </c>
      <c r="H236" s="8">
        <f>ช่องคีย์!AV121</f>
        <v>0</v>
      </c>
      <c r="I236" s="8">
        <f>ช่องคีย์!AW121</f>
        <v>0</v>
      </c>
      <c r="J236" s="8">
        <f>ช่องคีย์!AX121</f>
        <v>0</v>
      </c>
      <c r="K236" s="37">
        <f t="shared" si="16"/>
        <v>0</v>
      </c>
    </row>
    <row r="237" spans="1:11" ht="23.4">
      <c r="A237" s="7" t="s">
        <v>25</v>
      </c>
      <c r="B237" s="8">
        <f>ช่องคีย์!V121</f>
        <v>0</v>
      </c>
      <c r="C237" s="8">
        <f>ช่องคีย์!W121</f>
        <v>0</v>
      </c>
      <c r="D237" s="8">
        <f>ช่องคีย์!X121</f>
        <v>0</v>
      </c>
      <c r="E237" s="8">
        <f>ช่องคีย์!Y121</f>
        <v>0</v>
      </c>
      <c r="F237" s="8">
        <f>ช่องคีย์!Z121</f>
        <v>0</v>
      </c>
      <c r="G237" s="8">
        <f>ช่องคีย์!AA121</f>
        <v>0</v>
      </c>
      <c r="H237" s="8">
        <f>ช่องคีย์!AB121</f>
        <v>0</v>
      </c>
      <c r="I237" s="8">
        <f>ช่องคีย์!AC121</f>
        <v>0</v>
      </c>
      <c r="J237" s="8">
        <f>ช่องคีย์!AD121</f>
        <v>0</v>
      </c>
      <c r="K237" s="37">
        <f t="shared" si="16"/>
        <v>0</v>
      </c>
    </row>
    <row r="238" spans="1:11" ht="23.4">
      <c r="A238" s="7" t="s">
        <v>255</v>
      </c>
      <c r="B238" s="8">
        <f>ช่องคีย์!CS121</f>
        <v>0</v>
      </c>
      <c r="C238" s="8">
        <f>ช่องคีย์!CT121</f>
        <v>0</v>
      </c>
      <c r="D238" s="8">
        <f>ช่องคีย์!CU121</f>
        <v>0</v>
      </c>
      <c r="E238" s="8">
        <f>ช่องคีย์!CV121</f>
        <v>0</v>
      </c>
      <c r="F238" s="8">
        <f>ช่องคีย์!CW121</f>
        <v>0</v>
      </c>
      <c r="G238" s="8">
        <f>ช่องคีย์!CX121</f>
        <v>0</v>
      </c>
      <c r="H238" s="8">
        <f>ช่องคีย์!CY121</f>
        <v>0</v>
      </c>
      <c r="I238" s="8">
        <f>ช่องคีย์!CZ121</f>
        <v>0</v>
      </c>
      <c r="J238" s="8">
        <f>ช่องคีย์!DA121</f>
        <v>0</v>
      </c>
      <c r="K238" s="37">
        <f t="shared" si="16"/>
        <v>0</v>
      </c>
    </row>
    <row r="239" spans="1:11" ht="23.4">
      <c r="A239" s="7" t="s">
        <v>26</v>
      </c>
      <c r="B239" s="8">
        <f>ช่องคีย์!EG121</f>
        <v>0</v>
      </c>
      <c r="C239" s="8">
        <f>ช่องคีย์!EH121</f>
        <v>0</v>
      </c>
      <c r="D239" s="8">
        <f>ช่องคีย์!EI121</f>
        <v>0</v>
      </c>
      <c r="E239" s="8">
        <f>ช่องคีย์!EJ121</f>
        <v>0</v>
      </c>
      <c r="F239" s="8">
        <f>ช่องคีย์!EK121</f>
        <v>0</v>
      </c>
      <c r="G239" s="8">
        <f>ช่องคีย์!EL121</f>
        <v>0</v>
      </c>
      <c r="H239" s="8">
        <f>ช่องคีย์!EM121</f>
        <v>0</v>
      </c>
      <c r="I239" s="8">
        <f>ช่องคีย์!EN121</f>
        <v>0</v>
      </c>
      <c r="J239" s="8">
        <f>ช่องคีย์!EO121</f>
        <v>0</v>
      </c>
      <c r="K239" s="37">
        <f t="shared" si="16"/>
        <v>0</v>
      </c>
    </row>
    <row r="240" spans="1:11" ht="23.4">
      <c r="A240" s="7" t="s">
        <v>190</v>
      </c>
      <c r="B240" s="8">
        <f>ช่องคีย์!FL121</f>
        <v>0</v>
      </c>
      <c r="C240" s="8">
        <f>ช่องคีย์!FM121</f>
        <v>0</v>
      </c>
      <c r="D240" s="8">
        <f>ช่องคีย์!FN121</f>
        <v>0</v>
      </c>
      <c r="E240" s="8">
        <f>ช่องคีย์!FO121</f>
        <v>0</v>
      </c>
      <c r="F240" s="8">
        <f>ช่องคีย์!FP121</f>
        <v>0</v>
      </c>
      <c r="G240" s="8">
        <f>ช่องคีย์!FQ121</f>
        <v>0</v>
      </c>
      <c r="H240" s="8">
        <f>ช่องคีย์!FR121</f>
        <v>0</v>
      </c>
      <c r="I240" s="8">
        <f>ช่องคีย์!FS121</f>
        <v>0</v>
      </c>
      <c r="J240" s="8">
        <f>ช่องคีย์!FT121</f>
        <v>0</v>
      </c>
      <c r="K240" s="37">
        <f t="shared" si="16"/>
        <v>0</v>
      </c>
    </row>
    <row r="241" spans="1:12" ht="23.4">
      <c r="A241" s="7" t="s">
        <v>27</v>
      </c>
      <c r="B241" s="8">
        <f>ช่องคีย์!AZ121</f>
        <v>744</v>
      </c>
      <c r="C241" s="8">
        <f>ช่องคีย์!BA121</f>
        <v>0</v>
      </c>
      <c r="D241" s="8">
        <f>ช่องคีย์!BB121</f>
        <v>0</v>
      </c>
      <c r="E241" s="8">
        <f>ช่องคีย์!BC121</f>
        <v>0</v>
      </c>
      <c r="F241" s="8">
        <f>ช่องคีย์!BD121</f>
        <v>0</v>
      </c>
      <c r="G241" s="8">
        <f>ช่องคีย์!BE121</f>
        <v>0</v>
      </c>
      <c r="H241" s="8">
        <f>ช่องคีย์!BF121</f>
        <v>3000</v>
      </c>
      <c r="I241" s="8">
        <f>ช่องคีย์!BG121</f>
        <v>744</v>
      </c>
      <c r="J241" s="8">
        <f>ช่องคีย์!BH121</f>
        <v>175</v>
      </c>
      <c r="K241" s="37">
        <f>+G241*H241</f>
        <v>0</v>
      </c>
    </row>
    <row r="242" spans="1:12" ht="23.4">
      <c r="A242" s="7" t="s">
        <v>28</v>
      </c>
      <c r="B242" s="8">
        <f>ช่องคีย์!BJ121</f>
        <v>790</v>
      </c>
      <c r="C242" s="8">
        <f>ช่องคีย์!BK121</f>
        <v>250</v>
      </c>
      <c r="D242" s="8">
        <f>ช่องคีย์!BL121</f>
        <v>200</v>
      </c>
      <c r="E242" s="8">
        <f>ช่องคีย์!BM121</f>
        <v>0</v>
      </c>
      <c r="F242" s="8">
        <f>ช่องคีย์!BN121</f>
        <v>0</v>
      </c>
      <c r="G242" s="8">
        <f>ช่องคีย์!BO121</f>
        <v>450</v>
      </c>
      <c r="H242" s="8">
        <f>ช่องคีย์!BP121</f>
        <v>11250</v>
      </c>
      <c r="I242" s="8">
        <f>ช่องคีย์!BV121</f>
        <v>790</v>
      </c>
      <c r="J242" s="8">
        <f>ช่องคีย์!BW121</f>
        <v>68</v>
      </c>
      <c r="K242" s="37">
        <f t="shared" si="16"/>
        <v>5062500</v>
      </c>
    </row>
    <row r="243" spans="1:12" ht="23.4">
      <c r="A243" s="7" t="s">
        <v>209</v>
      </c>
      <c r="B243" s="8">
        <f>ช่องคีย์!CI121</f>
        <v>0</v>
      </c>
      <c r="C243" s="8">
        <f>ช่องคีย์!CJ121</f>
        <v>0</v>
      </c>
      <c r="D243" s="8">
        <f>ช่องคีย์!CK121</f>
        <v>0</v>
      </c>
      <c r="E243" s="8">
        <f>ช่องคีย์!CL121</f>
        <v>0</v>
      </c>
      <c r="F243" s="8">
        <f>ช่องคีย์!CM121</f>
        <v>0</v>
      </c>
      <c r="G243" s="8">
        <f>ช่องคีย์!CN121</f>
        <v>0</v>
      </c>
      <c r="H243" s="8">
        <f>ช่องคีย์!CO121</f>
        <v>0</v>
      </c>
      <c r="I243" s="8">
        <f>ช่องคีย์!CP121</f>
        <v>0</v>
      </c>
      <c r="J243" s="8">
        <f>ช่องคีย์!CQ121</f>
        <v>0</v>
      </c>
      <c r="K243" s="37">
        <f t="shared" si="16"/>
        <v>0</v>
      </c>
    </row>
    <row r="244" spans="1:12" ht="23.4">
      <c r="A244" s="7" t="s">
        <v>245</v>
      </c>
      <c r="B244" s="8">
        <f>ช่องคีย์!BY121</f>
        <v>0</v>
      </c>
      <c r="C244" s="8">
        <f>ช่องคีย์!BZ121</f>
        <v>0</v>
      </c>
      <c r="D244" s="8">
        <f>ช่องคีย์!CA121</f>
        <v>0</v>
      </c>
      <c r="E244" s="8">
        <f>ช่องคีย์!CB121</f>
        <v>0</v>
      </c>
      <c r="F244" s="8">
        <f>ช่องคีย์!CC121</f>
        <v>0</v>
      </c>
      <c r="G244" s="8">
        <f>ช่องคีย์!CD121</f>
        <v>0</v>
      </c>
      <c r="H244" s="8">
        <f>ช่องคีย์!CE121</f>
        <v>0</v>
      </c>
      <c r="I244" s="8">
        <f>ช่องคีย์!CF121</f>
        <v>0</v>
      </c>
      <c r="J244" s="8">
        <f>ช่องคีย์!CG121</f>
        <v>0</v>
      </c>
      <c r="K244" s="37">
        <f t="shared" si="16"/>
        <v>0</v>
      </c>
    </row>
    <row r="245" spans="1:12" ht="23.4">
      <c r="A245" s="7" t="s">
        <v>327</v>
      </c>
      <c r="B245" s="412">
        <f>ช่องคีย์!GP121</f>
        <v>0</v>
      </c>
      <c r="C245" s="412">
        <f>ช่องคีย์!GQ121</f>
        <v>0</v>
      </c>
      <c r="D245" s="412">
        <f>ช่องคีย์!GR121</f>
        <v>0</v>
      </c>
      <c r="E245" s="412">
        <f>ช่องคีย์!GS121</f>
        <v>0</v>
      </c>
      <c r="F245" s="412">
        <f>ช่องคีย์!GT121</f>
        <v>0</v>
      </c>
      <c r="G245" s="412">
        <f>ช่องคีย์!GU121</f>
        <v>0</v>
      </c>
      <c r="H245" s="412">
        <f>ช่องคีย์!GV121</f>
        <v>0</v>
      </c>
      <c r="I245" s="412">
        <f>ช่องคีย์!GW121</f>
        <v>0</v>
      </c>
      <c r="J245" s="412">
        <f>ช่องคีย์!GX121</f>
        <v>0</v>
      </c>
      <c r="K245" s="37">
        <f t="shared" si="16"/>
        <v>0</v>
      </c>
    </row>
    <row r="246" spans="1:12" ht="23.4">
      <c r="A246" s="11" t="s">
        <v>32</v>
      </c>
      <c r="B246" s="8">
        <f t="shared" ref="B246:G246" si="17">SUM(B230:B244)</f>
        <v>1564</v>
      </c>
      <c r="C246" s="8">
        <f t="shared" si="17"/>
        <v>250</v>
      </c>
      <c r="D246" s="8">
        <f t="shared" si="17"/>
        <v>200</v>
      </c>
      <c r="E246" s="8">
        <f t="shared" si="17"/>
        <v>0</v>
      </c>
      <c r="F246" s="8">
        <f t="shared" si="17"/>
        <v>0</v>
      </c>
      <c r="G246" s="8">
        <f t="shared" si="17"/>
        <v>450</v>
      </c>
      <c r="H246" s="8"/>
      <c r="I246" s="8">
        <f>SUM(I230:I244)</f>
        <v>1564</v>
      </c>
      <c r="J246" s="35">
        <f>SUM(J230:J244)</f>
        <v>268</v>
      </c>
      <c r="K246" s="37">
        <f>+G246*H246</f>
        <v>0</v>
      </c>
      <c r="L246" s="93"/>
    </row>
    <row r="247" spans="1:12" ht="23.4">
      <c r="A247" s="14"/>
      <c r="B247" s="15"/>
      <c r="C247" s="15"/>
      <c r="D247" s="15"/>
      <c r="E247" s="15"/>
      <c r="F247" s="15"/>
      <c r="G247" s="15"/>
      <c r="H247" s="15"/>
      <c r="I247" s="15"/>
      <c r="J247" s="15"/>
    </row>
    <row r="248" spans="1:12" ht="23.4">
      <c r="A248" s="14"/>
      <c r="B248" s="15"/>
      <c r="C248" s="15"/>
      <c r="D248" s="15"/>
      <c r="E248" s="15"/>
      <c r="F248" s="15"/>
      <c r="G248" s="15"/>
      <c r="H248" s="15"/>
      <c r="I248" s="15"/>
      <c r="J248" s="15"/>
    </row>
    <row r="249" spans="1:12" ht="23.4">
      <c r="A249" s="14"/>
      <c r="B249" s="15"/>
      <c r="C249" s="15"/>
      <c r="D249" s="15"/>
      <c r="E249" s="15"/>
      <c r="F249" s="15"/>
      <c r="G249" s="15"/>
      <c r="H249" s="15"/>
      <c r="I249" s="15"/>
      <c r="J249" s="15"/>
    </row>
    <row r="250" spans="1:12" ht="24.6">
      <c r="A250" s="1267" t="s">
        <v>390</v>
      </c>
      <c r="B250" s="1267"/>
      <c r="C250" s="1267"/>
      <c r="D250" s="1267"/>
      <c r="E250" s="1267"/>
      <c r="F250" s="1267"/>
      <c r="G250" s="1267"/>
      <c r="H250" s="1267"/>
      <c r="I250" s="1267"/>
      <c r="J250" s="236"/>
      <c r="K250" s="237"/>
    </row>
    <row r="251" spans="1:12" ht="24.6">
      <c r="A251" s="1267" t="s">
        <v>374</v>
      </c>
      <c r="B251" s="1267"/>
      <c r="C251" s="1267"/>
      <c r="D251" s="1267"/>
      <c r="E251" s="1267"/>
      <c r="F251" s="1267"/>
      <c r="G251" s="1267"/>
      <c r="H251" s="1267"/>
      <c r="I251" s="1267"/>
      <c r="J251" s="236"/>
      <c r="K251" s="237"/>
    </row>
    <row r="252" spans="1:12" ht="24.6">
      <c r="A252" s="1268" t="s">
        <v>141</v>
      </c>
      <c r="B252" s="1268"/>
      <c r="C252" s="1268"/>
      <c r="D252" s="1268"/>
      <c r="E252" s="1268"/>
      <c r="F252" s="1268"/>
      <c r="G252" s="1268"/>
      <c r="H252" s="1268"/>
      <c r="I252" s="1268"/>
      <c r="J252" s="236"/>
      <c r="K252" s="237"/>
    </row>
    <row r="253" spans="1:12" ht="24.6">
      <c r="A253" s="243" t="s">
        <v>1</v>
      </c>
      <c r="B253" s="243" t="s">
        <v>2</v>
      </c>
      <c r="C253" s="1269" t="s">
        <v>3</v>
      </c>
      <c r="D253" s="1270"/>
      <c r="E253" s="1270"/>
      <c r="F253" s="1270"/>
      <c r="G253" s="1270"/>
      <c r="H253" s="1271"/>
      <c r="I253" s="238"/>
      <c r="J253" s="239"/>
      <c r="K253" s="239"/>
    </row>
    <row r="254" spans="1:12" ht="24.6">
      <c r="A254" s="244"/>
      <c r="B254" s="166" t="s">
        <v>4</v>
      </c>
      <c r="C254" s="166" t="s">
        <v>5</v>
      </c>
      <c r="D254" s="166" t="s">
        <v>6</v>
      </c>
      <c r="E254" s="166" t="s">
        <v>7</v>
      </c>
      <c r="F254" s="166" t="s">
        <v>8</v>
      </c>
      <c r="G254" s="166" t="s">
        <v>9</v>
      </c>
      <c r="H254" s="166" t="s">
        <v>10</v>
      </c>
      <c r="I254" s="244" t="s">
        <v>11</v>
      </c>
      <c r="J254" s="244" t="s">
        <v>202</v>
      </c>
      <c r="K254" s="166" t="s">
        <v>204</v>
      </c>
    </row>
    <row r="255" spans="1:12" ht="24.6">
      <c r="A255" s="244"/>
      <c r="B255" s="166" t="s">
        <v>12</v>
      </c>
      <c r="C255" s="166" t="s">
        <v>13</v>
      </c>
      <c r="D255" s="166" t="s">
        <v>14</v>
      </c>
      <c r="E255" s="166" t="s">
        <v>15</v>
      </c>
      <c r="F255" s="166" t="s">
        <v>16</v>
      </c>
      <c r="G255" s="166" t="s">
        <v>17</v>
      </c>
      <c r="H255" s="166" t="s">
        <v>18</v>
      </c>
      <c r="I255" s="244" t="s">
        <v>19</v>
      </c>
      <c r="J255" s="166" t="s">
        <v>203</v>
      </c>
      <c r="K255" s="165"/>
    </row>
    <row r="256" spans="1:12" ht="24.6">
      <c r="A256" s="245"/>
      <c r="B256" s="245"/>
      <c r="C256" s="168" t="s">
        <v>12</v>
      </c>
      <c r="D256" s="168" t="s">
        <v>12</v>
      </c>
      <c r="E256" s="168" t="s">
        <v>12</v>
      </c>
      <c r="F256" s="168" t="s">
        <v>12</v>
      </c>
      <c r="G256" s="168" t="s">
        <v>12</v>
      </c>
      <c r="H256" s="168" t="s">
        <v>20</v>
      </c>
      <c r="I256" s="245"/>
      <c r="J256" s="167"/>
      <c r="K256" s="167"/>
    </row>
    <row r="257" spans="1:11" ht="24.6">
      <c r="A257" s="169" t="s">
        <v>21</v>
      </c>
      <c r="B257" s="246">
        <f>ช่องคีย์!B122</f>
        <v>0</v>
      </c>
      <c r="C257" s="246">
        <f>ช่องคีย์!C122</f>
        <v>0</v>
      </c>
      <c r="D257" s="246">
        <f>ช่องคีย์!D122</f>
        <v>0</v>
      </c>
      <c r="E257" s="246">
        <f>ช่องคีย์!E122</f>
        <v>0</v>
      </c>
      <c r="F257" s="246">
        <f>ช่องคีย์!F122</f>
        <v>0</v>
      </c>
      <c r="G257" s="246">
        <f>ช่องคีย์!G122</f>
        <v>0</v>
      </c>
      <c r="H257" s="246">
        <f>ช่องคีย์!H122</f>
        <v>572</v>
      </c>
      <c r="I257" s="246">
        <f>ช่องคีย์!I122</f>
        <v>0</v>
      </c>
      <c r="J257" s="246">
        <f>ช่องคีย์!J122</f>
        <v>208</v>
      </c>
      <c r="K257" s="251">
        <f>+G257*H257</f>
        <v>0</v>
      </c>
    </row>
    <row r="258" spans="1:11" ht="24.6">
      <c r="A258" s="169" t="s">
        <v>261</v>
      </c>
      <c r="B258" s="246">
        <f>ช่องคีย์!DC122</f>
        <v>0</v>
      </c>
      <c r="C258" s="246">
        <f>ช่องคีย์!DD122</f>
        <v>20</v>
      </c>
      <c r="D258" s="246">
        <f>ช่องคีย์!DE122</f>
        <v>0</v>
      </c>
      <c r="E258" s="246">
        <f>ช่องคีย์!DF122</f>
        <v>0</v>
      </c>
      <c r="F258" s="246">
        <f>ช่องคีย์!DG122</f>
        <v>0</v>
      </c>
      <c r="G258" s="246">
        <f>ช่องคีย์!DH122</f>
        <v>0</v>
      </c>
      <c r="H258" s="246">
        <f>ช่องคีย์!DI122</f>
        <v>0</v>
      </c>
      <c r="I258" s="246">
        <f>ช่องคีย์!DJ122</f>
        <v>20</v>
      </c>
      <c r="J258" s="246">
        <f>ช่องคีย์!DK122</f>
        <v>3</v>
      </c>
      <c r="K258" s="251">
        <f t="shared" ref="K258:K274" si="18">+G258*H258</f>
        <v>0</v>
      </c>
    </row>
    <row r="259" spans="1:11" ht="24.6">
      <c r="A259" s="169" t="s">
        <v>262</v>
      </c>
      <c r="B259" s="246">
        <f>ช่องคีย์!DM122</f>
        <v>0</v>
      </c>
      <c r="C259" s="246">
        <f>ช่องคีย์!DN122</f>
        <v>0</v>
      </c>
      <c r="D259" s="246">
        <f>ช่องคีย์!DO122</f>
        <v>0</v>
      </c>
      <c r="E259" s="246">
        <f>ช่องคีย์!DP122</f>
        <v>0</v>
      </c>
      <c r="F259" s="246">
        <f>ช่องคีย์!DQ122</f>
        <v>0</v>
      </c>
      <c r="G259" s="246">
        <f>ช่องคีย์!DR122</f>
        <v>0</v>
      </c>
      <c r="H259" s="246">
        <f>ช่องคีย์!DS122</f>
        <v>0</v>
      </c>
      <c r="I259" s="246">
        <f>ช่องคีย์!DT122</f>
        <v>0</v>
      </c>
      <c r="J259" s="246">
        <f>ช่องคีย์!DU122</f>
        <v>0</v>
      </c>
      <c r="K259" s="251">
        <f t="shared" si="18"/>
        <v>0</v>
      </c>
    </row>
    <row r="260" spans="1:11" ht="24.6">
      <c r="A260" s="169" t="s">
        <v>22</v>
      </c>
      <c r="B260" s="246">
        <f>ช่องคีย์!L122</f>
        <v>225</v>
      </c>
      <c r="C260" s="246">
        <f>ช่องคีย์!M122</f>
        <v>60</v>
      </c>
      <c r="D260" s="246">
        <f>ช่องคีย์!N122</f>
        <v>0</v>
      </c>
      <c r="E260" s="246">
        <f>ช่องคีย์!O122</f>
        <v>0</v>
      </c>
      <c r="F260" s="246">
        <f>ช่องคีย์!P122</f>
        <v>0</v>
      </c>
      <c r="G260" s="246">
        <f>ช่องคีย์!Q122</f>
        <v>0</v>
      </c>
      <c r="H260" s="246">
        <f>ช่องคีย์!R122</f>
        <v>0</v>
      </c>
      <c r="I260" s="246">
        <f>ช่องคีย์!S122</f>
        <v>285</v>
      </c>
      <c r="J260" s="246">
        <f>ช่องคีย์!T122</f>
        <v>34</v>
      </c>
      <c r="K260" s="251">
        <f t="shared" si="18"/>
        <v>0</v>
      </c>
    </row>
    <row r="261" spans="1:11" ht="24.6">
      <c r="A261" s="169" t="s">
        <v>263</v>
      </c>
      <c r="B261" s="246">
        <f>ช่องคีย์!DW122</f>
        <v>0</v>
      </c>
      <c r="C261" s="246">
        <f>ช่องคีย์!DX122</f>
        <v>0</v>
      </c>
      <c r="D261" s="246">
        <f>ช่องคีย์!DY122</f>
        <v>0</v>
      </c>
      <c r="E261" s="246">
        <f>ช่องคีย์!DZ122</f>
        <v>0</v>
      </c>
      <c r="F261" s="246">
        <f>ช่องคีย์!EA122</f>
        <v>0</v>
      </c>
      <c r="G261" s="246">
        <f>ช่องคีย์!EB122</f>
        <v>0</v>
      </c>
      <c r="H261" s="246">
        <f>ช่องคีย์!EC122</f>
        <v>0</v>
      </c>
      <c r="I261" s="246">
        <f>ช่องคีย์!ED122</f>
        <v>0</v>
      </c>
      <c r="J261" s="246">
        <f>ช่องคีย์!EE122</f>
        <v>0</v>
      </c>
      <c r="K261" s="251">
        <f t="shared" si="18"/>
        <v>0</v>
      </c>
    </row>
    <row r="262" spans="1:11" ht="24.6">
      <c r="A262" s="169" t="s">
        <v>267</v>
      </c>
      <c r="B262" s="246">
        <f>ช่องคีย์!AF122</f>
        <v>0</v>
      </c>
      <c r="C262" s="246">
        <f>ช่องคีย์!AG122</f>
        <v>0</v>
      </c>
      <c r="D262" s="246">
        <f>ช่องคีย์!AH122</f>
        <v>0</v>
      </c>
      <c r="E262" s="246">
        <f>ช่องคีย์!AI122</f>
        <v>0</v>
      </c>
      <c r="F262" s="246">
        <f>ช่องคีย์!AJ122</f>
        <v>0</v>
      </c>
      <c r="G262" s="246">
        <f>ช่องคีย์!AK122</f>
        <v>0</v>
      </c>
      <c r="H262" s="246">
        <f>ช่องคีย์!AL122</f>
        <v>650</v>
      </c>
      <c r="I262" s="246">
        <f>ช่องคีย์!AM122</f>
        <v>0</v>
      </c>
      <c r="J262" s="246">
        <f>ช่องคีย์!AN122</f>
        <v>3</v>
      </c>
      <c r="K262" s="251">
        <f t="shared" si="18"/>
        <v>0</v>
      </c>
    </row>
    <row r="263" spans="1:11" ht="24.6">
      <c r="A263" s="169" t="s">
        <v>188</v>
      </c>
      <c r="B263" s="246">
        <f>ช่องคีย์!AP122</f>
        <v>0</v>
      </c>
      <c r="C263" s="246">
        <f>ช่องคีย์!AQ122</f>
        <v>0</v>
      </c>
      <c r="D263" s="246">
        <f>ช่องคีย์!AR122</f>
        <v>0</v>
      </c>
      <c r="E263" s="246">
        <f>ช่องคีย์!AS122</f>
        <v>0</v>
      </c>
      <c r="F263" s="246">
        <f>ช่องคีย์!AT122</f>
        <v>0</v>
      </c>
      <c r="G263" s="246">
        <f>ช่องคีย์!AU122</f>
        <v>0</v>
      </c>
      <c r="H263" s="246">
        <f>ช่องคีย์!AV122</f>
        <v>0</v>
      </c>
      <c r="I263" s="246">
        <f>ช่องคีย์!AW122</f>
        <v>0</v>
      </c>
      <c r="J263" s="246">
        <f>ช่องคีย์!AX122</f>
        <v>0</v>
      </c>
      <c r="K263" s="251">
        <f t="shared" si="18"/>
        <v>0</v>
      </c>
    </row>
    <row r="264" spans="1:11" ht="24.6">
      <c r="A264" s="169" t="s">
        <v>25</v>
      </c>
      <c r="B264" s="246">
        <f>ช่องคีย์!V122</f>
        <v>0</v>
      </c>
      <c r="C264" s="246">
        <f>ช่องคีย์!W122</f>
        <v>0</v>
      </c>
      <c r="D264" s="246">
        <f>ช่องคีย์!X122</f>
        <v>0</v>
      </c>
      <c r="E264" s="246">
        <f>ช่องคีย์!Y122</f>
        <v>0</v>
      </c>
      <c r="F264" s="246">
        <f>ช่องคีย์!Z122</f>
        <v>0</v>
      </c>
      <c r="G264" s="246">
        <f>ช่องคีย์!AA122</f>
        <v>0</v>
      </c>
      <c r="H264" s="246">
        <f>ช่องคีย์!AB122</f>
        <v>0</v>
      </c>
      <c r="I264" s="246">
        <f>ช่องคีย์!AC122</f>
        <v>0</v>
      </c>
      <c r="J264" s="246">
        <f>ช่องคีย์!AD122</f>
        <v>0</v>
      </c>
      <c r="K264" s="251">
        <f t="shared" si="18"/>
        <v>0</v>
      </c>
    </row>
    <row r="265" spans="1:11" ht="24.6">
      <c r="A265" s="169" t="s">
        <v>253</v>
      </c>
      <c r="B265" s="246">
        <f>ช่องคีย์!CS122</f>
        <v>0</v>
      </c>
      <c r="C265" s="246">
        <f>ช่องคีย์!CT122</f>
        <v>0</v>
      </c>
      <c r="D265" s="246">
        <f>ช่องคีย์!CU122</f>
        <v>0</v>
      </c>
      <c r="E265" s="246">
        <f>ช่องคีย์!CV122</f>
        <v>0</v>
      </c>
      <c r="F265" s="246">
        <f>ช่องคีย์!CW122</f>
        <v>0</v>
      </c>
      <c r="G265" s="246">
        <f>ช่องคีย์!CX122</f>
        <v>0</v>
      </c>
      <c r="H265" s="246">
        <f>ช่องคีย์!CY122</f>
        <v>0</v>
      </c>
      <c r="I265" s="246">
        <f>ช่องคีย์!CZ122</f>
        <v>0</v>
      </c>
      <c r="J265" s="246">
        <f>ช่องคีย์!DA122</f>
        <v>0</v>
      </c>
      <c r="K265" s="251">
        <f t="shared" si="18"/>
        <v>0</v>
      </c>
    </row>
    <row r="266" spans="1:11" ht="24.6">
      <c r="A266" s="169" t="s">
        <v>26</v>
      </c>
      <c r="B266" s="246">
        <f>ช่องคีย์!EG122</f>
        <v>0</v>
      </c>
      <c r="C266" s="246">
        <f>ช่องคีย์!EH122</f>
        <v>0</v>
      </c>
      <c r="D266" s="246">
        <f>ช่องคีย์!EI122</f>
        <v>0</v>
      </c>
      <c r="E266" s="246">
        <f>ช่องคีย์!EJ122</f>
        <v>0</v>
      </c>
      <c r="F266" s="246">
        <f>ช่องคีย์!EK122</f>
        <v>0</v>
      </c>
      <c r="G266" s="246">
        <f>ช่องคีย์!EL122</f>
        <v>0</v>
      </c>
      <c r="H266" s="246">
        <f>ช่องคีย์!EM122</f>
        <v>0</v>
      </c>
      <c r="I266" s="246">
        <f>ช่องคีย์!EN122</f>
        <v>0</v>
      </c>
      <c r="J266" s="246">
        <f>ช่องคีย์!EO122</f>
        <v>0</v>
      </c>
      <c r="K266" s="251">
        <f t="shared" si="18"/>
        <v>0</v>
      </c>
    </row>
    <row r="267" spans="1:11" ht="24.6">
      <c r="A267" s="169" t="s">
        <v>190</v>
      </c>
      <c r="B267" s="246">
        <f>ช่องคีย์!FL122</f>
        <v>0</v>
      </c>
      <c r="C267" s="246">
        <f>ช่องคีย์!FM122</f>
        <v>0</v>
      </c>
      <c r="D267" s="246">
        <f>ช่องคีย์!FN122</f>
        <v>0</v>
      </c>
      <c r="E267" s="246">
        <f>ช่องคีย์!FO122</f>
        <v>0</v>
      </c>
      <c r="F267" s="246">
        <f>ช่องคีย์!FP122</f>
        <v>0</v>
      </c>
      <c r="G267" s="246">
        <f>ช่องคีย์!FQ122</f>
        <v>0</v>
      </c>
      <c r="H267" s="246">
        <f>ช่องคีย์!FR122</f>
        <v>0</v>
      </c>
      <c r="I267" s="246">
        <f>ช่องคีย์!FS122</f>
        <v>0</v>
      </c>
      <c r="J267" s="246">
        <f>ช่องคีย์!FT122</f>
        <v>0</v>
      </c>
      <c r="K267" s="251">
        <f t="shared" si="18"/>
        <v>0</v>
      </c>
    </row>
    <row r="268" spans="1:11" ht="24.6">
      <c r="A268" s="169" t="s">
        <v>27</v>
      </c>
      <c r="B268" s="246"/>
      <c r="C268" s="246"/>
      <c r="D268" s="246"/>
      <c r="E268" s="246"/>
      <c r="F268" s="246"/>
      <c r="G268" s="246"/>
      <c r="H268" s="246"/>
      <c r="I268" s="246"/>
      <c r="J268" s="169"/>
      <c r="K268" s="251">
        <f t="shared" si="18"/>
        <v>0</v>
      </c>
    </row>
    <row r="269" spans="1:11" ht="24.6">
      <c r="A269" s="169" t="s">
        <v>28</v>
      </c>
      <c r="B269" s="246">
        <f>ช่องคีย์!BJ122</f>
        <v>480</v>
      </c>
      <c r="C269" s="246">
        <f>ช่องคีย์!BK122</f>
        <v>100</v>
      </c>
      <c r="D269" s="246">
        <f>ช่องคีย์!BL122</f>
        <v>150</v>
      </c>
      <c r="E269" s="246">
        <f>ช่องคีย์!BM122</f>
        <v>0</v>
      </c>
      <c r="F269" s="246">
        <f>ช่องคีย์!BN122</f>
        <v>0</v>
      </c>
      <c r="G269" s="246">
        <f>ช่องคีย์!BO122</f>
        <v>195</v>
      </c>
      <c r="H269" s="246">
        <f>ช่องคีย์!BP122</f>
        <v>11250</v>
      </c>
      <c r="I269" s="246">
        <f>ช่องคีย์!BV122</f>
        <v>535</v>
      </c>
      <c r="J269" s="246">
        <f>ช่องคีย์!BW122</f>
        <v>28</v>
      </c>
      <c r="K269" s="251">
        <f t="shared" si="18"/>
        <v>2193750</v>
      </c>
    </row>
    <row r="270" spans="1:11" ht="24.6">
      <c r="A270" s="169" t="s">
        <v>259</v>
      </c>
      <c r="B270" s="246">
        <f>ช่องคีย์!BY122</f>
        <v>0</v>
      </c>
      <c r="C270" s="246">
        <f>ช่องคีย์!BZ122</f>
        <v>0</v>
      </c>
      <c r="D270" s="246">
        <f>ช่องคีย์!CA122</f>
        <v>0</v>
      </c>
      <c r="E270" s="246">
        <f>ช่องคีย์!CB122</f>
        <v>0</v>
      </c>
      <c r="F270" s="246">
        <f>ช่องคีย์!CC122</f>
        <v>0</v>
      </c>
      <c r="G270" s="246">
        <f>ช่องคีย์!CD122</f>
        <v>0</v>
      </c>
      <c r="H270" s="246">
        <f>ช่องคีย์!CE122</f>
        <v>0</v>
      </c>
      <c r="I270" s="246">
        <f>ช่องคีย์!CF122</f>
        <v>0</v>
      </c>
      <c r="J270" s="246">
        <f>ช่องคีย์!CG122</f>
        <v>0</v>
      </c>
      <c r="K270" s="251">
        <f t="shared" si="18"/>
        <v>0</v>
      </c>
    </row>
    <row r="271" spans="1:11" ht="24.6">
      <c r="A271" s="169" t="s">
        <v>275</v>
      </c>
      <c r="B271" s="246">
        <f>ช่องคีย์!CI122</f>
        <v>0</v>
      </c>
      <c r="C271" s="246">
        <f>ช่องคีย์!CJ122</f>
        <v>0</v>
      </c>
      <c r="D271" s="246">
        <f>ช่องคีย์!CK122</f>
        <v>0</v>
      </c>
      <c r="E271" s="246">
        <f>ช่องคีย์!CL122</f>
        <v>0</v>
      </c>
      <c r="F271" s="246">
        <f>ช่องคีย์!CM122</f>
        <v>0</v>
      </c>
      <c r="G271" s="246">
        <f>ช่องคีย์!CN122</f>
        <v>0</v>
      </c>
      <c r="H271" s="246">
        <f>ช่องคีย์!CO122</f>
        <v>0</v>
      </c>
      <c r="I271" s="246">
        <f>ช่องคีย์!CP122</f>
        <v>0</v>
      </c>
      <c r="J271" s="246">
        <f>ช่องคีย์!CQ122</f>
        <v>0</v>
      </c>
      <c r="K271" s="251">
        <f t="shared" si="18"/>
        <v>0</v>
      </c>
    </row>
    <row r="272" spans="1:11" ht="24.6">
      <c r="A272" s="169" t="s">
        <v>267</v>
      </c>
      <c r="B272" s="246">
        <f>ช่องคีย์!DC122</f>
        <v>0</v>
      </c>
      <c r="C272" s="246">
        <f>ช่องคีย์!DD122</f>
        <v>20</v>
      </c>
      <c r="D272" s="246">
        <f>ช่องคีย์!DE122</f>
        <v>0</v>
      </c>
      <c r="E272" s="246">
        <f>ช่องคีย์!DF122</f>
        <v>0</v>
      </c>
      <c r="F272" s="246">
        <f>ช่องคีย์!DG122</f>
        <v>0</v>
      </c>
      <c r="G272" s="246">
        <f>ช่องคีย์!DH122</f>
        <v>0</v>
      </c>
      <c r="H272" s="246">
        <f>ช่องคีย์!DI122</f>
        <v>0</v>
      </c>
      <c r="I272" s="246">
        <f>ช่องคีย์!DJ122</f>
        <v>20</v>
      </c>
      <c r="J272" s="246">
        <f>ช่องคีย์!DK122</f>
        <v>3</v>
      </c>
      <c r="K272" s="251">
        <f t="shared" si="18"/>
        <v>0</v>
      </c>
    </row>
    <row r="273" spans="1:11" ht="24.6">
      <c r="A273" s="169" t="s">
        <v>321</v>
      </c>
      <c r="B273" s="246">
        <f>ช่องคีย์!FA122</f>
        <v>0</v>
      </c>
      <c r="C273" s="246">
        <f>ช่องคีย์!FB122</f>
        <v>0</v>
      </c>
      <c r="D273" s="246">
        <f>ช่องคีย์!FC122</f>
        <v>0</v>
      </c>
      <c r="E273" s="246">
        <f>ช่องคีย์!FD122</f>
        <v>0</v>
      </c>
      <c r="F273" s="246">
        <f>ช่องคีย์!FE122</f>
        <v>0</v>
      </c>
      <c r="G273" s="246">
        <f>ช่องคีย์!FF122</f>
        <v>0</v>
      </c>
      <c r="H273" s="246">
        <f>ช่องคีย์!FG122</f>
        <v>0</v>
      </c>
      <c r="I273" s="246">
        <f>ช่องคีย์!FH122</f>
        <v>0</v>
      </c>
      <c r="J273" s="246">
        <f>ช่องคีย์!FI122</f>
        <v>0</v>
      </c>
      <c r="K273" s="251">
        <f t="shared" si="18"/>
        <v>0</v>
      </c>
    </row>
    <row r="274" spans="1:11" ht="24.6">
      <c r="A274" s="169" t="s">
        <v>327</v>
      </c>
      <c r="B274" s="414">
        <f>ช่องคีย์!GP122</f>
        <v>0</v>
      </c>
      <c r="C274" s="414">
        <f>ช่องคีย์!GQ122</f>
        <v>0</v>
      </c>
      <c r="D274" s="414">
        <f>ช่องคีย์!GR122</f>
        <v>0</v>
      </c>
      <c r="E274" s="414">
        <f>ช่องคีย์!GS122</f>
        <v>0</v>
      </c>
      <c r="F274" s="414">
        <f>ช่องคีย์!GT122</f>
        <v>0</v>
      </c>
      <c r="G274" s="414">
        <f>ช่องคีย์!GU122</f>
        <v>0</v>
      </c>
      <c r="H274" s="414">
        <f>ช่องคีย์!GV122</f>
        <v>0</v>
      </c>
      <c r="I274" s="414">
        <f>ช่องคีย์!GW122</f>
        <v>0</v>
      </c>
      <c r="J274" s="414">
        <f>ช่องคีย์!GX122</f>
        <v>0</v>
      </c>
      <c r="K274" s="251">
        <f t="shared" si="18"/>
        <v>0</v>
      </c>
    </row>
    <row r="275" spans="1:11" ht="24.6">
      <c r="A275" s="241" t="s">
        <v>32</v>
      </c>
      <c r="B275" s="246">
        <f t="shared" ref="B275:G275" si="19">SUM(B257:B271)</f>
        <v>705</v>
      </c>
      <c r="C275" s="246">
        <f>SUM(C257:C273)</f>
        <v>200</v>
      </c>
      <c r="D275" s="246">
        <f t="shared" si="19"/>
        <v>150</v>
      </c>
      <c r="E275" s="246">
        <f t="shared" si="19"/>
        <v>0</v>
      </c>
      <c r="F275" s="246">
        <f t="shared" si="19"/>
        <v>0</v>
      </c>
      <c r="G275" s="246">
        <f t="shared" si="19"/>
        <v>195</v>
      </c>
      <c r="H275" s="246"/>
      <c r="I275" s="246">
        <f>SUM(I257:I271)</f>
        <v>840</v>
      </c>
      <c r="J275" s="169">
        <f>SUM(J257:J271)</f>
        <v>276</v>
      </c>
      <c r="K275" s="169">
        <f>SUM(K257:K271)</f>
        <v>2193750</v>
      </c>
    </row>
    <row r="276" spans="1:11" ht="23.4">
      <c r="A276" s="14"/>
      <c r="B276" s="15"/>
      <c r="C276" s="15"/>
      <c r="D276" s="15"/>
      <c r="E276" s="15"/>
      <c r="F276" s="15"/>
      <c r="G276" s="15"/>
      <c r="H276" s="15"/>
      <c r="I276" s="15"/>
      <c r="J276" s="15"/>
    </row>
    <row r="277" spans="1:11" ht="23.4">
      <c r="A277" s="14"/>
      <c r="B277" s="15"/>
      <c r="C277" s="15"/>
      <c r="D277" s="15"/>
      <c r="E277" s="15"/>
      <c r="F277" s="15"/>
      <c r="G277" s="15"/>
      <c r="H277" s="15"/>
      <c r="I277" s="15"/>
      <c r="J277" s="15"/>
    </row>
    <row r="278" spans="1:11" ht="23.4">
      <c r="A278" s="14"/>
      <c r="B278" s="15"/>
      <c r="C278" s="15"/>
      <c r="D278" s="15"/>
      <c r="E278" s="15"/>
      <c r="F278" s="15"/>
      <c r="G278" s="15"/>
      <c r="H278" s="15"/>
      <c r="I278" s="15"/>
      <c r="J278" s="15"/>
    </row>
    <row r="279" spans="1:11" ht="23.4">
      <c r="A279" s="1430" t="s">
        <v>391</v>
      </c>
      <c r="B279" s="1430"/>
      <c r="C279" s="1430"/>
      <c r="D279" s="1430"/>
      <c r="E279" s="1430"/>
      <c r="F279" s="1430"/>
      <c r="G279" s="1430"/>
      <c r="H279" s="1430"/>
      <c r="I279" s="1430"/>
      <c r="J279" s="137"/>
      <c r="K279" s="138"/>
    </row>
    <row r="280" spans="1:11" ht="23.4">
      <c r="A280" s="1431" t="s">
        <v>201</v>
      </c>
      <c r="B280" s="1431"/>
      <c r="C280" s="1431"/>
      <c r="D280" s="1431"/>
      <c r="E280" s="1431"/>
      <c r="F280" s="1431"/>
      <c r="G280" s="1431"/>
      <c r="H280" s="1431"/>
      <c r="I280" s="1431"/>
      <c r="J280" s="139"/>
      <c r="K280" s="138"/>
    </row>
    <row r="281" spans="1:11" ht="23.4">
      <c r="A281" s="1431" t="s">
        <v>142</v>
      </c>
      <c r="B281" s="1431"/>
      <c r="C281" s="1431"/>
      <c r="D281" s="1431"/>
      <c r="E281" s="1431"/>
      <c r="F281" s="1431"/>
      <c r="G281" s="1431"/>
      <c r="H281" s="1431"/>
      <c r="I281" s="1431"/>
      <c r="J281" s="139"/>
      <c r="K281" s="138"/>
    </row>
    <row r="282" spans="1:11" ht="23.4">
      <c r="A282" s="1447" t="s">
        <v>201</v>
      </c>
      <c r="B282" s="140"/>
      <c r="C282" s="1435" t="s">
        <v>50</v>
      </c>
      <c r="D282" s="1436"/>
      <c r="E282" s="1436"/>
      <c r="F282" s="1436"/>
      <c r="G282" s="1436"/>
      <c r="H282" s="1437"/>
      <c r="I282" s="140"/>
      <c r="J282" s="141"/>
      <c r="K282" s="141"/>
    </row>
    <row r="283" spans="1:11" ht="23.4">
      <c r="A283" s="1448"/>
      <c r="B283" s="142" t="s">
        <v>2</v>
      </c>
      <c r="C283" s="143" t="s">
        <v>5</v>
      </c>
      <c r="D283" s="144" t="s">
        <v>6</v>
      </c>
      <c r="E283" s="144" t="s">
        <v>7</v>
      </c>
      <c r="F283" s="144" t="s">
        <v>8</v>
      </c>
      <c r="G283" s="144" t="s">
        <v>9</v>
      </c>
      <c r="H283" s="144" t="s">
        <v>10</v>
      </c>
      <c r="I283" s="145" t="s">
        <v>11</v>
      </c>
      <c r="J283" s="146" t="s">
        <v>202</v>
      </c>
      <c r="K283" s="147" t="s">
        <v>204</v>
      </c>
    </row>
    <row r="284" spans="1:11" ht="23.4">
      <c r="A284" s="1448"/>
      <c r="B284" s="142" t="s">
        <v>4</v>
      </c>
      <c r="C284" s="142" t="s">
        <v>13</v>
      </c>
      <c r="D284" s="145" t="s">
        <v>51</v>
      </c>
      <c r="E284" s="145" t="s">
        <v>15</v>
      </c>
      <c r="F284" s="145" t="s">
        <v>16</v>
      </c>
      <c r="G284" s="145" t="s">
        <v>17</v>
      </c>
      <c r="H284" s="145" t="s">
        <v>18</v>
      </c>
      <c r="I284" s="145" t="s">
        <v>19</v>
      </c>
      <c r="J284" s="147" t="s">
        <v>203</v>
      </c>
      <c r="K284" s="148"/>
    </row>
    <row r="285" spans="1:11" ht="23.4">
      <c r="A285" s="1449"/>
      <c r="B285" s="149" t="s">
        <v>12</v>
      </c>
      <c r="C285" s="149" t="s">
        <v>12</v>
      </c>
      <c r="D285" s="128" t="s">
        <v>12</v>
      </c>
      <c r="E285" s="128" t="s">
        <v>12</v>
      </c>
      <c r="F285" s="128" t="s">
        <v>12</v>
      </c>
      <c r="G285" s="128" t="s">
        <v>12</v>
      </c>
      <c r="H285" s="128" t="s">
        <v>20</v>
      </c>
      <c r="I285" s="128" t="s">
        <v>12</v>
      </c>
      <c r="J285" s="150"/>
      <c r="K285" s="148"/>
    </row>
    <row r="286" spans="1:11" ht="23.4">
      <c r="A286" s="151" t="s">
        <v>52</v>
      </c>
      <c r="B286" s="149">
        <f t="shared" ref="B286:K286" si="20">+B8</f>
        <v>0</v>
      </c>
      <c r="C286" s="149">
        <f t="shared" si="20"/>
        <v>0</v>
      </c>
      <c r="D286" s="149">
        <f t="shared" si="20"/>
        <v>0</v>
      </c>
      <c r="E286" s="149">
        <f t="shared" si="20"/>
        <v>0</v>
      </c>
      <c r="F286" s="149">
        <f t="shared" si="20"/>
        <v>0</v>
      </c>
      <c r="G286" s="149">
        <f t="shared" si="20"/>
        <v>0</v>
      </c>
      <c r="H286" s="149">
        <f t="shared" si="20"/>
        <v>572</v>
      </c>
      <c r="I286" s="149">
        <f t="shared" si="20"/>
        <v>0</v>
      </c>
      <c r="J286" s="149">
        <f t="shared" si="20"/>
        <v>229</v>
      </c>
      <c r="K286" s="127">
        <f t="shared" si="20"/>
        <v>0</v>
      </c>
    </row>
    <row r="287" spans="1:11" ht="23.4">
      <c r="A287" s="151" t="s">
        <v>53</v>
      </c>
      <c r="B287" s="149">
        <f t="shared" ref="B287:K287" si="21">+B33</f>
        <v>0</v>
      </c>
      <c r="C287" s="149">
        <f t="shared" si="21"/>
        <v>0</v>
      </c>
      <c r="D287" s="149">
        <f t="shared" si="21"/>
        <v>0</v>
      </c>
      <c r="E287" s="149">
        <f t="shared" si="21"/>
        <v>0</v>
      </c>
      <c r="F287" s="149">
        <f t="shared" si="21"/>
        <v>0</v>
      </c>
      <c r="G287" s="149">
        <f t="shared" si="21"/>
        <v>0</v>
      </c>
      <c r="H287" s="149">
        <f t="shared" si="21"/>
        <v>572</v>
      </c>
      <c r="I287" s="149">
        <f t="shared" si="21"/>
        <v>0</v>
      </c>
      <c r="J287" s="149">
        <f t="shared" si="21"/>
        <v>199</v>
      </c>
      <c r="K287" s="128">
        <f t="shared" si="21"/>
        <v>0</v>
      </c>
    </row>
    <row r="288" spans="1:11" ht="23.4">
      <c r="A288" s="151" t="s">
        <v>54</v>
      </c>
      <c r="B288" s="149">
        <f t="shared" ref="B288:K288" si="22">+B62</f>
        <v>0</v>
      </c>
      <c r="C288" s="149">
        <f t="shared" si="22"/>
        <v>0</v>
      </c>
      <c r="D288" s="149">
        <f t="shared" si="22"/>
        <v>0</v>
      </c>
      <c r="E288" s="149">
        <f t="shared" si="22"/>
        <v>0</v>
      </c>
      <c r="F288" s="149">
        <f t="shared" si="22"/>
        <v>0</v>
      </c>
      <c r="G288" s="149">
        <f t="shared" si="22"/>
        <v>0</v>
      </c>
      <c r="H288" s="149">
        <f t="shared" si="22"/>
        <v>572</v>
      </c>
      <c r="I288" s="149">
        <f t="shared" si="22"/>
        <v>0</v>
      </c>
      <c r="J288" s="149">
        <f t="shared" si="22"/>
        <v>247</v>
      </c>
      <c r="K288" s="128">
        <f t="shared" si="22"/>
        <v>0</v>
      </c>
    </row>
    <row r="289" spans="1:12" ht="23.4">
      <c r="A289" s="151" t="s">
        <v>55</v>
      </c>
      <c r="B289" s="149">
        <f>+B90</f>
        <v>0</v>
      </c>
      <c r="C289" s="149">
        <f t="shared" ref="C289:I289" si="23">+C90</f>
        <v>0</v>
      </c>
      <c r="D289" s="149">
        <f t="shared" si="23"/>
        <v>0</v>
      </c>
      <c r="E289" s="149">
        <f t="shared" si="23"/>
        <v>0</v>
      </c>
      <c r="F289" s="149">
        <f t="shared" si="23"/>
        <v>0</v>
      </c>
      <c r="G289" s="149">
        <f t="shared" si="23"/>
        <v>0</v>
      </c>
      <c r="H289" s="149">
        <f t="shared" si="23"/>
        <v>572</v>
      </c>
      <c r="I289" s="149">
        <f t="shared" si="23"/>
        <v>0</v>
      </c>
      <c r="J289" s="149">
        <f>+J90</f>
        <v>194</v>
      </c>
      <c r="K289" s="128">
        <f>+K90</f>
        <v>0</v>
      </c>
    </row>
    <row r="290" spans="1:12" ht="23.4">
      <c r="A290" s="151" t="s">
        <v>56</v>
      </c>
      <c r="B290" s="149">
        <f>+B119</f>
        <v>0</v>
      </c>
      <c r="C290" s="149">
        <f t="shared" ref="C290:K290" si="24">+C119</f>
        <v>0</v>
      </c>
      <c r="D290" s="149">
        <f t="shared" si="24"/>
        <v>0</v>
      </c>
      <c r="E290" s="149">
        <f t="shared" si="24"/>
        <v>0</v>
      </c>
      <c r="F290" s="149">
        <f t="shared" si="24"/>
        <v>0</v>
      </c>
      <c r="G290" s="149">
        <f t="shared" si="24"/>
        <v>0</v>
      </c>
      <c r="H290" s="149">
        <f t="shared" si="24"/>
        <v>572</v>
      </c>
      <c r="I290" s="149">
        <f t="shared" si="24"/>
        <v>0</v>
      </c>
      <c r="J290" s="149">
        <f t="shared" si="24"/>
        <v>57</v>
      </c>
      <c r="K290" s="127">
        <f t="shared" si="24"/>
        <v>0</v>
      </c>
    </row>
    <row r="291" spans="1:12" ht="23.4">
      <c r="A291" s="151" t="s">
        <v>57</v>
      </c>
      <c r="B291" s="149">
        <f>+B147</f>
        <v>0</v>
      </c>
      <c r="C291" s="149">
        <f t="shared" ref="C291:I291" si="25">+C147</f>
        <v>0</v>
      </c>
      <c r="D291" s="149">
        <f t="shared" si="25"/>
        <v>0</v>
      </c>
      <c r="E291" s="149">
        <f t="shared" si="25"/>
        <v>0</v>
      </c>
      <c r="F291" s="149">
        <f t="shared" si="25"/>
        <v>0</v>
      </c>
      <c r="G291" s="149">
        <f t="shared" si="25"/>
        <v>0</v>
      </c>
      <c r="H291" s="149">
        <f t="shared" si="25"/>
        <v>572</v>
      </c>
      <c r="I291" s="149">
        <f t="shared" si="25"/>
        <v>0</v>
      </c>
      <c r="J291" s="149">
        <f>+J147</f>
        <v>122</v>
      </c>
      <c r="K291" s="128">
        <f>+K147</f>
        <v>0</v>
      </c>
    </row>
    <row r="292" spans="1:12" ht="23.4">
      <c r="A292" s="151" t="s">
        <v>58</v>
      </c>
      <c r="B292" s="149">
        <f>+B173</f>
        <v>0</v>
      </c>
      <c r="C292" s="149">
        <f t="shared" ref="C292:J292" si="26">+C173</f>
        <v>0</v>
      </c>
      <c r="D292" s="149">
        <f t="shared" si="26"/>
        <v>0</v>
      </c>
      <c r="E292" s="149">
        <f t="shared" si="26"/>
        <v>0</v>
      </c>
      <c r="F292" s="149">
        <f t="shared" si="26"/>
        <v>0</v>
      </c>
      <c r="G292" s="149">
        <f t="shared" si="26"/>
        <v>0</v>
      </c>
      <c r="H292" s="149">
        <f t="shared" si="26"/>
        <v>572</v>
      </c>
      <c r="I292" s="149">
        <f t="shared" si="26"/>
        <v>0</v>
      </c>
      <c r="J292" s="149">
        <f t="shared" si="26"/>
        <v>113</v>
      </c>
      <c r="K292" s="128">
        <f>+G292*H292</f>
        <v>0</v>
      </c>
    </row>
    <row r="293" spans="1:12" ht="23.4">
      <c r="A293" s="151" t="s">
        <v>59</v>
      </c>
      <c r="B293" s="149">
        <f>+B202</f>
        <v>0</v>
      </c>
      <c r="C293" s="149">
        <f t="shared" ref="C293:I293" si="27">+C202</f>
        <v>0</v>
      </c>
      <c r="D293" s="149">
        <f t="shared" si="27"/>
        <v>0</v>
      </c>
      <c r="E293" s="149">
        <f t="shared" si="27"/>
        <v>0</v>
      </c>
      <c r="F293" s="149">
        <f t="shared" si="27"/>
        <v>0</v>
      </c>
      <c r="G293" s="149">
        <f t="shared" si="27"/>
        <v>0</v>
      </c>
      <c r="H293" s="149">
        <f t="shared" si="27"/>
        <v>572</v>
      </c>
      <c r="I293" s="149">
        <f t="shared" si="27"/>
        <v>0</v>
      </c>
      <c r="J293" s="149">
        <f>+J202</f>
        <v>40</v>
      </c>
      <c r="K293" s="128">
        <f>+K202</f>
        <v>0</v>
      </c>
    </row>
    <row r="294" spans="1:12" ht="23.4">
      <c r="A294" s="151" t="s">
        <v>60</v>
      </c>
      <c r="B294" s="149">
        <f>+B230</f>
        <v>0</v>
      </c>
      <c r="C294" s="149">
        <f t="shared" ref="C294:I294" si="28">+C230</f>
        <v>0</v>
      </c>
      <c r="D294" s="149">
        <f t="shared" si="28"/>
        <v>0</v>
      </c>
      <c r="E294" s="149">
        <f t="shared" si="28"/>
        <v>0</v>
      </c>
      <c r="F294" s="149">
        <f t="shared" si="28"/>
        <v>0</v>
      </c>
      <c r="G294" s="149">
        <f t="shared" si="28"/>
        <v>0</v>
      </c>
      <c r="H294" s="149">
        <f t="shared" si="28"/>
        <v>572</v>
      </c>
      <c r="I294" s="149">
        <f t="shared" si="28"/>
        <v>0</v>
      </c>
      <c r="J294" s="149">
        <f>+J230</f>
        <v>16</v>
      </c>
      <c r="K294" s="128">
        <f>+K230</f>
        <v>0</v>
      </c>
    </row>
    <row r="295" spans="1:12" ht="23.4">
      <c r="A295" s="151" t="s">
        <v>116</v>
      </c>
      <c r="B295" s="149">
        <f>+B257</f>
        <v>0</v>
      </c>
      <c r="C295" s="149">
        <f t="shared" ref="C295:H295" si="29">+C257</f>
        <v>0</v>
      </c>
      <c r="D295" s="149">
        <f t="shared" si="29"/>
        <v>0</v>
      </c>
      <c r="E295" s="149">
        <f t="shared" si="29"/>
        <v>0</v>
      </c>
      <c r="F295" s="149">
        <f t="shared" si="29"/>
        <v>0</v>
      </c>
      <c r="G295" s="149">
        <f t="shared" si="29"/>
        <v>0</v>
      </c>
      <c r="H295" s="149">
        <f t="shared" si="29"/>
        <v>572</v>
      </c>
      <c r="I295" s="149">
        <f>+I257</f>
        <v>0</v>
      </c>
      <c r="J295" s="149">
        <f>+J257</f>
        <v>208</v>
      </c>
      <c r="K295" s="128">
        <f>+K257</f>
        <v>0</v>
      </c>
    </row>
    <row r="296" spans="1:12" ht="26.4">
      <c r="A296" s="152" t="s">
        <v>32</v>
      </c>
      <c r="B296" s="153">
        <f>SUM(B286:B295)</f>
        <v>0</v>
      </c>
      <c r="C296" s="153">
        <f t="shared" ref="C296:G296" si="30">SUM(C286:C295)</f>
        <v>0</v>
      </c>
      <c r="D296" s="149">
        <f t="shared" si="30"/>
        <v>0</v>
      </c>
      <c r="E296" s="149">
        <f t="shared" si="30"/>
        <v>0</v>
      </c>
      <c r="F296" s="153">
        <f t="shared" si="30"/>
        <v>0</v>
      </c>
      <c r="G296" s="153">
        <f t="shared" si="30"/>
        <v>0</v>
      </c>
      <c r="H296" s="172" t="e">
        <f>+K296/G296</f>
        <v>#DIV/0!</v>
      </c>
      <c r="I296" s="153">
        <f>SUM(I286:I295)</f>
        <v>0</v>
      </c>
      <c r="J296" s="154">
        <f>SUM(J286:J295)</f>
        <v>1425</v>
      </c>
      <c r="K296" s="465">
        <f>SUM(K286:K295)</f>
        <v>0</v>
      </c>
      <c r="L296" s="93"/>
    </row>
    <row r="297" spans="1:12" ht="26.4">
      <c r="A297" s="40"/>
      <c r="B297" s="42"/>
      <c r="C297" s="42"/>
      <c r="D297" s="42"/>
      <c r="E297" s="42"/>
      <c r="F297" s="42"/>
      <c r="G297" s="42"/>
      <c r="H297" s="42"/>
      <c r="I297" s="42"/>
      <c r="J297" s="42"/>
    </row>
    <row r="298" spans="1:12" ht="26.4">
      <c r="A298" s="40"/>
      <c r="B298" s="42"/>
      <c r="C298" s="42"/>
      <c r="D298" s="42"/>
      <c r="E298" s="42"/>
      <c r="F298" s="42"/>
      <c r="G298" s="42"/>
      <c r="H298" s="42"/>
      <c r="I298" s="42"/>
      <c r="J298" s="42"/>
    </row>
    <row r="299" spans="1:12" ht="26.4">
      <c r="A299" s="40"/>
      <c r="B299" s="42"/>
      <c r="C299" s="42"/>
      <c r="D299" s="42"/>
      <c r="E299" s="42"/>
      <c r="F299" s="42"/>
      <c r="G299" s="42"/>
      <c r="H299" s="42"/>
      <c r="I299" s="42"/>
      <c r="J299" s="42"/>
    </row>
    <row r="300" spans="1:12" ht="26.4">
      <c r="A300" s="40"/>
      <c r="B300" s="42"/>
      <c r="C300" s="42"/>
      <c r="D300" s="42"/>
      <c r="E300" s="42"/>
      <c r="F300" s="42"/>
      <c r="G300" s="42"/>
      <c r="H300" s="42"/>
      <c r="I300" s="42"/>
      <c r="J300" s="42"/>
    </row>
    <row r="301" spans="1:12" ht="23.4">
      <c r="A301" s="1430" t="s">
        <v>391</v>
      </c>
      <c r="B301" s="1430"/>
      <c r="C301" s="1430"/>
      <c r="D301" s="1430"/>
      <c r="E301" s="1430"/>
      <c r="F301" s="1430"/>
      <c r="G301" s="1430"/>
      <c r="H301" s="1430"/>
      <c r="I301" s="1430"/>
      <c r="J301" s="137"/>
      <c r="K301" s="138"/>
    </row>
    <row r="302" spans="1:12" ht="23.4">
      <c r="A302" s="1431" t="s">
        <v>69</v>
      </c>
      <c r="B302" s="1431"/>
      <c r="C302" s="1431"/>
      <c r="D302" s="1431"/>
      <c r="E302" s="1431"/>
      <c r="F302" s="1431"/>
      <c r="G302" s="1431"/>
      <c r="H302" s="1431"/>
      <c r="I302" s="1431"/>
      <c r="J302" s="139"/>
      <c r="K302" s="138"/>
    </row>
    <row r="303" spans="1:12" ht="23.4">
      <c r="A303" s="1431" t="s">
        <v>142</v>
      </c>
      <c r="B303" s="1431"/>
      <c r="C303" s="1431"/>
      <c r="D303" s="1431"/>
      <c r="E303" s="1431"/>
      <c r="F303" s="1431"/>
      <c r="G303" s="1431"/>
      <c r="H303" s="1431"/>
      <c r="I303" s="1431"/>
      <c r="J303" s="139"/>
      <c r="K303" s="138"/>
    </row>
    <row r="304" spans="1:12" ht="23.25" customHeight="1">
      <c r="A304" s="1432" t="s">
        <v>69</v>
      </c>
      <c r="B304" s="140"/>
      <c r="C304" s="1435" t="s">
        <v>50</v>
      </c>
      <c r="D304" s="1436"/>
      <c r="E304" s="1436"/>
      <c r="F304" s="1436"/>
      <c r="G304" s="1436"/>
      <c r="H304" s="1437"/>
      <c r="I304" s="140"/>
      <c r="J304" s="141"/>
      <c r="K304" s="141"/>
    </row>
    <row r="305" spans="1:11" ht="23.25" customHeight="1">
      <c r="A305" s="1433"/>
      <c r="B305" s="142" t="s">
        <v>2</v>
      </c>
      <c r="C305" s="143" t="s">
        <v>5</v>
      </c>
      <c r="D305" s="144" t="s">
        <v>6</v>
      </c>
      <c r="E305" s="144" t="s">
        <v>7</v>
      </c>
      <c r="F305" s="144" t="s">
        <v>8</v>
      </c>
      <c r="G305" s="144" t="s">
        <v>9</v>
      </c>
      <c r="H305" s="144" t="s">
        <v>10</v>
      </c>
      <c r="I305" s="145" t="s">
        <v>11</v>
      </c>
      <c r="J305" s="146" t="s">
        <v>202</v>
      </c>
      <c r="K305" s="147" t="s">
        <v>204</v>
      </c>
    </row>
    <row r="306" spans="1:11" ht="23.25" customHeight="1">
      <c r="A306" s="1433"/>
      <c r="B306" s="142" t="s">
        <v>4</v>
      </c>
      <c r="C306" s="142" t="s">
        <v>13</v>
      </c>
      <c r="D306" s="145" t="s">
        <v>51</v>
      </c>
      <c r="E306" s="145" t="s">
        <v>15</v>
      </c>
      <c r="F306" s="145" t="s">
        <v>16</v>
      </c>
      <c r="G306" s="145" t="s">
        <v>17</v>
      </c>
      <c r="H306" s="145" t="s">
        <v>18</v>
      </c>
      <c r="I306" s="145" t="s">
        <v>19</v>
      </c>
      <c r="J306" s="147" t="s">
        <v>203</v>
      </c>
      <c r="K306" s="148"/>
    </row>
    <row r="307" spans="1:11" ht="23.25" customHeight="1">
      <c r="A307" s="1434"/>
      <c r="B307" s="149" t="s">
        <v>12</v>
      </c>
      <c r="C307" s="149" t="s">
        <v>12</v>
      </c>
      <c r="D307" s="128" t="s">
        <v>12</v>
      </c>
      <c r="E307" s="128" t="s">
        <v>12</v>
      </c>
      <c r="F307" s="128" t="s">
        <v>12</v>
      </c>
      <c r="G307" s="128" t="s">
        <v>12</v>
      </c>
      <c r="H307" s="128" t="s">
        <v>20</v>
      </c>
      <c r="I307" s="128" t="s">
        <v>12</v>
      </c>
      <c r="J307" s="150"/>
      <c r="K307" s="148"/>
    </row>
    <row r="308" spans="1:11" ht="23.4">
      <c r="A308" s="151" t="s">
        <v>52</v>
      </c>
      <c r="B308" s="149">
        <f t="shared" ref="B308:K308" si="31">+B11</f>
        <v>135</v>
      </c>
      <c r="C308" s="149">
        <f t="shared" si="31"/>
        <v>40</v>
      </c>
      <c r="D308" s="149">
        <f t="shared" si="31"/>
        <v>0</v>
      </c>
      <c r="E308" s="149">
        <f t="shared" si="31"/>
        <v>0</v>
      </c>
      <c r="F308" s="149">
        <f t="shared" si="31"/>
        <v>0</v>
      </c>
      <c r="G308" s="149">
        <f t="shared" si="31"/>
        <v>0</v>
      </c>
      <c r="H308" s="149">
        <f t="shared" si="31"/>
        <v>0</v>
      </c>
      <c r="I308" s="149">
        <f t="shared" si="31"/>
        <v>175</v>
      </c>
      <c r="J308" s="149">
        <f t="shared" si="31"/>
        <v>11</v>
      </c>
      <c r="K308" s="127">
        <f t="shared" si="31"/>
        <v>0</v>
      </c>
    </row>
    <row r="309" spans="1:11" ht="23.4">
      <c r="A309" s="151" t="s">
        <v>53</v>
      </c>
      <c r="B309" s="149">
        <f t="shared" ref="B309:K309" si="32">+B36</f>
        <v>280</v>
      </c>
      <c r="C309" s="149">
        <f t="shared" si="32"/>
        <v>50</v>
      </c>
      <c r="D309" s="149">
        <f t="shared" si="32"/>
        <v>0</v>
      </c>
      <c r="E309" s="149">
        <f t="shared" si="32"/>
        <v>0</v>
      </c>
      <c r="F309" s="149">
        <f t="shared" si="32"/>
        <v>0</v>
      </c>
      <c r="G309" s="149">
        <f t="shared" si="32"/>
        <v>0</v>
      </c>
      <c r="H309" s="149">
        <f t="shared" si="32"/>
        <v>0</v>
      </c>
      <c r="I309" s="149">
        <f t="shared" si="32"/>
        <v>330</v>
      </c>
      <c r="J309" s="149">
        <f t="shared" si="32"/>
        <v>18</v>
      </c>
      <c r="K309" s="128">
        <f t="shared" si="32"/>
        <v>0</v>
      </c>
    </row>
    <row r="310" spans="1:11" ht="23.4">
      <c r="A310" s="151" t="s">
        <v>54</v>
      </c>
      <c r="B310" s="149">
        <f t="shared" ref="B310:K310" si="33">+B65</f>
        <v>215</v>
      </c>
      <c r="C310" s="149">
        <f t="shared" si="33"/>
        <v>180</v>
      </c>
      <c r="D310" s="149">
        <f t="shared" si="33"/>
        <v>0</v>
      </c>
      <c r="E310" s="149">
        <f t="shared" si="33"/>
        <v>0</v>
      </c>
      <c r="F310" s="149">
        <f t="shared" si="33"/>
        <v>0</v>
      </c>
      <c r="G310" s="149">
        <f t="shared" si="33"/>
        <v>0</v>
      </c>
      <c r="H310" s="149">
        <f t="shared" si="33"/>
        <v>0</v>
      </c>
      <c r="I310" s="149">
        <f t="shared" si="33"/>
        <v>395</v>
      </c>
      <c r="J310" s="149">
        <f t="shared" si="33"/>
        <v>53</v>
      </c>
      <c r="K310" s="128">
        <f t="shared" si="33"/>
        <v>0</v>
      </c>
    </row>
    <row r="311" spans="1:11" ht="23.4">
      <c r="A311" s="151" t="s">
        <v>55</v>
      </c>
      <c r="B311" s="149">
        <f t="shared" ref="B311:K311" si="34">+B93</f>
        <v>330</v>
      </c>
      <c r="C311" s="149">
        <f t="shared" si="34"/>
        <v>50</v>
      </c>
      <c r="D311" s="149">
        <f t="shared" si="34"/>
        <v>0</v>
      </c>
      <c r="E311" s="149">
        <f t="shared" si="34"/>
        <v>0</v>
      </c>
      <c r="F311" s="149">
        <f t="shared" si="34"/>
        <v>0</v>
      </c>
      <c r="G311" s="149">
        <f t="shared" si="34"/>
        <v>0</v>
      </c>
      <c r="H311" s="149">
        <f t="shared" si="34"/>
        <v>0</v>
      </c>
      <c r="I311" s="149">
        <f t="shared" si="34"/>
        <v>380</v>
      </c>
      <c r="J311" s="149">
        <f t="shared" si="34"/>
        <v>40</v>
      </c>
      <c r="K311" s="128">
        <f t="shared" si="34"/>
        <v>0</v>
      </c>
    </row>
    <row r="312" spans="1:11" ht="23.4">
      <c r="A312" s="151" t="s">
        <v>56</v>
      </c>
      <c r="B312" s="149">
        <f t="shared" ref="B312:K312" si="35">+B122</f>
        <v>125</v>
      </c>
      <c r="C312" s="149">
        <f t="shared" si="35"/>
        <v>0</v>
      </c>
      <c r="D312" s="149">
        <f t="shared" si="35"/>
        <v>0</v>
      </c>
      <c r="E312" s="149">
        <f t="shared" si="35"/>
        <v>0</v>
      </c>
      <c r="F312" s="149">
        <f t="shared" si="35"/>
        <v>0</v>
      </c>
      <c r="G312" s="149">
        <f t="shared" si="35"/>
        <v>0</v>
      </c>
      <c r="H312" s="149">
        <f t="shared" si="35"/>
        <v>0</v>
      </c>
      <c r="I312" s="149">
        <f t="shared" si="35"/>
        <v>125</v>
      </c>
      <c r="J312" s="149">
        <f t="shared" si="35"/>
        <v>13</v>
      </c>
      <c r="K312" s="128">
        <f t="shared" si="35"/>
        <v>0</v>
      </c>
    </row>
    <row r="313" spans="1:11" ht="23.4">
      <c r="A313" s="151" t="s">
        <v>57</v>
      </c>
      <c r="B313" s="149">
        <f t="shared" ref="B313:K313" si="36">+B150</f>
        <v>100</v>
      </c>
      <c r="C313" s="149">
        <f t="shared" si="36"/>
        <v>0</v>
      </c>
      <c r="D313" s="149">
        <f t="shared" si="36"/>
        <v>0</v>
      </c>
      <c r="E313" s="149">
        <f t="shared" si="36"/>
        <v>0</v>
      </c>
      <c r="F313" s="149">
        <f t="shared" si="36"/>
        <v>0</v>
      </c>
      <c r="G313" s="149">
        <f t="shared" si="36"/>
        <v>0</v>
      </c>
      <c r="H313" s="149">
        <f t="shared" si="36"/>
        <v>0</v>
      </c>
      <c r="I313" s="149">
        <f t="shared" si="36"/>
        <v>100</v>
      </c>
      <c r="J313" s="149">
        <f t="shared" si="36"/>
        <v>10</v>
      </c>
      <c r="K313" s="128">
        <f t="shared" si="36"/>
        <v>0</v>
      </c>
    </row>
    <row r="314" spans="1:11" ht="23.4">
      <c r="A314" s="151" t="s">
        <v>58</v>
      </c>
      <c r="B314" s="149">
        <f t="shared" ref="B314:K314" si="37">+B176</f>
        <v>103</v>
      </c>
      <c r="C314" s="149">
        <f t="shared" si="37"/>
        <v>0</v>
      </c>
      <c r="D314" s="149">
        <f t="shared" si="37"/>
        <v>0</v>
      </c>
      <c r="E314" s="149">
        <f t="shared" si="37"/>
        <v>0</v>
      </c>
      <c r="F314" s="149">
        <f t="shared" si="37"/>
        <v>0</v>
      </c>
      <c r="G314" s="149">
        <f t="shared" si="37"/>
        <v>0</v>
      </c>
      <c r="H314" s="149">
        <f t="shared" si="37"/>
        <v>0</v>
      </c>
      <c r="I314" s="149">
        <f t="shared" si="37"/>
        <v>103</v>
      </c>
      <c r="J314" s="149">
        <f t="shared" si="37"/>
        <v>12</v>
      </c>
      <c r="K314" s="128">
        <f t="shared" si="37"/>
        <v>0</v>
      </c>
    </row>
    <row r="315" spans="1:11" ht="23.4">
      <c r="A315" s="151" t="s">
        <v>59</v>
      </c>
      <c r="B315" s="149">
        <f t="shared" ref="B315:K315" si="38">+B205</f>
        <v>105</v>
      </c>
      <c r="C315" s="149">
        <f t="shared" si="38"/>
        <v>0</v>
      </c>
      <c r="D315" s="149">
        <f t="shared" si="38"/>
        <v>0</v>
      </c>
      <c r="E315" s="149">
        <f t="shared" si="38"/>
        <v>0</v>
      </c>
      <c r="F315" s="149">
        <f t="shared" si="38"/>
        <v>0</v>
      </c>
      <c r="G315" s="149">
        <f t="shared" si="38"/>
        <v>0</v>
      </c>
      <c r="H315" s="149">
        <f t="shared" si="38"/>
        <v>0</v>
      </c>
      <c r="I315" s="149">
        <f t="shared" si="38"/>
        <v>105</v>
      </c>
      <c r="J315" s="149">
        <f t="shared" si="38"/>
        <v>10</v>
      </c>
      <c r="K315" s="128">
        <f t="shared" si="38"/>
        <v>0</v>
      </c>
    </row>
    <row r="316" spans="1:11" ht="23.4">
      <c r="A316" s="151" t="s">
        <v>60</v>
      </c>
      <c r="B316" s="149">
        <f t="shared" ref="B316:K316" si="39">+B233</f>
        <v>30</v>
      </c>
      <c r="C316" s="149">
        <f t="shared" si="39"/>
        <v>0</v>
      </c>
      <c r="D316" s="149">
        <f t="shared" si="39"/>
        <v>0</v>
      </c>
      <c r="E316" s="149">
        <f t="shared" si="39"/>
        <v>0</v>
      </c>
      <c r="F316" s="149">
        <f t="shared" si="39"/>
        <v>0</v>
      </c>
      <c r="G316" s="149">
        <f t="shared" si="39"/>
        <v>0</v>
      </c>
      <c r="H316" s="149">
        <f t="shared" si="39"/>
        <v>0</v>
      </c>
      <c r="I316" s="149">
        <f t="shared" si="39"/>
        <v>30</v>
      </c>
      <c r="J316" s="149">
        <f t="shared" si="39"/>
        <v>3</v>
      </c>
      <c r="K316" s="127">
        <f t="shared" si="39"/>
        <v>0</v>
      </c>
    </row>
    <row r="317" spans="1:11" ht="23.4">
      <c r="A317" s="151" t="s">
        <v>116</v>
      </c>
      <c r="B317" s="149">
        <f t="shared" ref="B317:K317" si="40">+B260</f>
        <v>225</v>
      </c>
      <c r="C317" s="149">
        <f t="shared" si="40"/>
        <v>60</v>
      </c>
      <c r="D317" s="149">
        <f t="shared" si="40"/>
        <v>0</v>
      </c>
      <c r="E317" s="149">
        <f t="shared" si="40"/>
        <v>0</v>
      </c>
      <c r="F317" s="149">
        <f t="shared" si="40"/>
        <v>0</v>
      </c>
      <c r="G317" s="149">
        <f t="shared" si="40"/>
        <v>0</v>
      </c>
      <c r="H317" s="149">
        <f t="shared" si="40"/>
        <v>0</v>
      </c>
      <c r="I317" s="149">
        <f t="shared" si="40"/>
        <v>285</v>
      </c>
      <c r="J317" s="149">
        <f t="shared" si="40"/>
        <v>34</v>
      </c>
      <c r="K317" s="128">
        <f t="shared" si="40"/>
        <v>0</v>
      </c>
    </row>
    <row r="318" spans="1:11" ht="26.4">
      <c r="A318" s="152" t="s">
        <v>32</v>
      </c>
      <c r="B318" s="153">
        <f>SUM(B308:B317)</f>
        <v>1648</v>
      </c>
      <c r="C318" s="153">
        <f t="shared" ref="C318:G318" si="41">SUM(C308:C317)</f>
        <v>380</v>
      </c>
      <c r="D318" s="149">
        <f t="shared" si="41"/>
        <v>0</v>
      </c>
      <c r="E318" s="149">
        <f t="shared" si="41"/>
        <v>0</v>
      </c>
      <c r="F318" s="153">
        <f t="shared" si="41"/>
        <v>0</v>
      </c>
      <c r="G318" s="153">
        <f t="shared" si="41"/>
        <v>0</v>
      </c>
      <c r="H318" s="172" t="e">
        <f>+K318/G318</f>
        <v>#DIV/0!</v>
      </c>
      <c r="I318" s="153">
        <f>SUM(I308:I317)</f>
        <v>2028</v>
      </c>
      <c r="J318" s="154">
        <f>SUM(J308:J317)</f>
        <v>204</v>
      </c>
      <c r="K318" s="465">
        <f>SUM(K308:K317)</f>
        <v>0</v>
      </c>
    </row>
    <row r="319" spans="1:11" ht="26.4">
      <c r="A319" s="40"/>
      <c r="B319" s="42"/>
      <c r="C319" s="42"/>
      <c r="D319" s="42"/>
      <c r="E319" s="42"/>
      <c r="F319" s="42"/>
      <c r="G319" s="42"/>
      <c r="H319" s="220"/>
      <c r="I319" s="42"/>
      <c r="J319" s="42"/>
    </row>
    <row r="320" spans="1:11" ht="26.4">
      <c r="A320" s="40"/>
      <c r="B320" s="42"/>
      <c r="C320" s="42"/>
      <c r="D320" s="42"/>
      <c r="E320" s="42"/>
      <c r="F320" s="42"/>
      <c r="G320" s="42"/>
      <c r="H320" s="42"/>
      <c r="I320" s="42"/>
      <c r="J320" s="42"/>
    </row>
    <row r="321" spans="1:11" ht="26.4">
      <c r="A321" s="40"/>
      <c r="B321" s="42"/>
      <c r="C321" s="42"/>
      <c r="D321" s="42"/>
      <c r="E321" s="42"/>
      <c r="F321" s="42"/>
      <c r="G321" s="42"/>
      <c r="H321" s="42"/>
      <c r="I321" s="42"/>
      <c r="J321" s="42"/>
    </row>
    <row r="322" spans="1:11" ht="26.4">
      <c r="A322" s="40"/>
      <c r="B322" s="42"/>
      <c r="C322" s="42"/>
      <c r="D322" s="42"/>
      <c r="E322" s="42"/>
      <c r="F322" s="42"/>
      <c r="G322" s="42"/>
      <c r="H322" s="42"/>
      <c r="I322" s="42"/>
      <c r="J322" s="42"/>
    </row>
    <row r="323" spans="1:11" ht="23.4">
      <c r="A323" s="1430" t="s">
        <v>391</v>
      </c>
      <c r="B323" s="1430"/>
      <c r="C323" s="1430"/>
      <c r="D323" s="1430"/>
      <c r="E323" s="1430"/>
      <c r="F323" s="1430"/>
      <c r="G323" s="1430"/>
      <c r="H323" s="1430"/>
      <c r="I323" s="1430"/>
      <c r="J323" s="137"/>
      <c r="K323" s="138"/>
    </row>
    <row r="324" spans="1:11" ht="23.4">
      <c r="A324" s="1431" t="s">
        <v>217</v>
      </c>
      <c r="B324" s="1431"/>
      <c r="C324" s="1431"/>
      <c r="D324" s="1431"/>
      <c r="E324" s="1431"/>
      <c r="F324" s="1431"/>
      <c r="G324" s="1431"/>
      <c r="H324" s="1431"/>
      <c r="I324" s="1431"/>
      <c r="J324" s="139"/>
      <c r="K324" s="138"/>
    </row>
    <row r="325" spans="1:11" ht="23.4">
      <c r="A325" s="1431" t="s">
        <v>142</v>
      </c>
      <c r="B325" s="1431"/>
      <c r="C325" s="1431"/>
      <c r="D325" s="1431"/>
      <c r="E325" s="1431"/>
      <c r="F325" s="1431"/>
      <c r="G325" s="1431"/>
      <c r="H325" s="1431"/>
      <c r="I325" s="1431"/>
      <c r="J325" s="139"/>
      <c r="K325" s="138"/>
    </row>
    <row r="326" spans="1:11" ht="23.25" customHeight="1">
      <c r="A326" s="1444" t="s">
        <v>217</v>
      </c>
      <c r="B326" s="140"/>
      <c r="C326" s="1435" t="s">
        <v>50</v>
      </c>
      <c r="D326" s="1436"/>
      <c r="E326" s="1436"/>
      <c r="F326" s="1436"/>
      <c r="G326" s="1436"/>
      <c r="H326" s="1437"/>
      <c r="I326" s="140"/>
      <c r="J326" s="141"/>
      <c r="K326" s="141"/>
    </row>
    <row r="327" spans="1:11" ht="23.25" customHeight="1">
      <c r="A327" s="1445"/>
      <c r="B327" s="142" t="s">
        <v>2</v>
      </c>
      <c r="C327" s="143" t="s">
        <v>5</v>
      </c>
      <c r="D327" s="144" t="s">
        <v>6</v>
      </c>
      <c r="E327" s="144" t="s">
        <v>7</v>
      </c>
      <c r="F327" s="144" t="s">
        <v>8</v>
      </c>
      <c r="G327" s="144" t="s">
        <v>9</v>
      </c>
      <c r="H327" s="144" t="s">
        <v>10</v>
      </c>
      <c r="I327" s="145" t="s">
        <v>11</v>
      </c>
      <c r="J327" s="146" t="s">
        <v>202</v>
      </c>
      <c r="K327" s="147" t="s">
        <v>204</v>
      </c>
    </row>
    <row r="328" spans="1:11" ht="23.25" customHeight="1">
      <c r="A328" s="1445"/>
      <c r="B328" s="142" t="s">
        <v>4</v>
      </c>
      <c r="C328" s="142" t="s">
        <v>13</v>
      </c>
      <c r="D328" s="145" t="s">
        <v>51</v>
      </c>
      <c r="E328" s="145" t="s">
        <v>15</v>
      </c>
      <c r="F328" s="145" t="s">
        <v>16</v>
      </c>
      <c r="G328" s="145" t="s">
        <v>17</v>
      </c>
      <c r="H328" s="145" t="s">
        <v>18</v>
      </c>
      <c r="I328" s="145" t="s">
        <v>19</v>
      </c>
      <c r="J328" s="147" t="s">
        <v>203</v>
      </c>
      <c r="K328" s="148"/>
    </row>
    <row r="329" spans="1:11" ht="23.25" customHeight="1">
      <c r="A329" s="1446"/>
      <c r="B329" s="149" t="s">
        <v>12</v>
      </c>
      <c r="C329" s="149" t="s">
        <v>12</v>
      </c>
      <c r="D329" s="128" t="s">
        <v>12</v>
      </c>
      <c r="E329" s="128" t="s">
        <v>12</v>
      </c>
      <c r="F329" s="128" t="s">
        <v>12</v>
      </c>
      <c r="G329" s="128" t="s">
        <v>12</v>
      </c>
      <c r="H329" s="128" t="s">
        <v>20</v>
      </c>
      <c r="I329" s="128" t="s">
        <v>12</v>
      </c>
      <c r="J329" s="150"/>
      <c r="K329" s="148"/>
    </row>
    <row r="330" spans="1:11" ht="23.4">
      <c r="A330" s="151" t="s">
        <v>52</v>
      </c>
      <c r="B330" s="149">
        <f t="shared" ref="B330:K330" si="42">+B9</f>
        <v>0</v>
      </c>
      <c r="C330" s="149">
        <f t="shared" si="42"/>
        <v>0</v>
      </c>
      <c r="D330" s="149">
        <f t="shared" si="42"/>
        <v>0</v>
      </c>
      <c r="E330" s="149">
        <f t="shared" si="42"/>
        <v>0</v>
      </c>
      <c r="F330" s="149">
        <f t="shared" si="42"/>
        <v>0</v>
      </c>
      <c r="G330" s="149">
        <f t="shared" si="42"/>
        <v>0</v>
      </c>
      <c r="H330" s="149">
        <f t="shared" si="42"/>
        <v>0</v>
      </c>
      <c r="I330" s="149">
        <f t="shared" si="42"/>
        <v>0</v>
      </c>
      <c r="J330" s="149">
        <f t="shared" si="42"/>
        <v>0</v>
      </c>
      <c r="K330" s="127">
        <f t="shared" si="42"/>
        <v>0</v>
      </c>
    </row>
    <row r="331" spans="1:11" ht="23.4">
      <c r="A331" s="151" t="s">
        <v>53</v>
      </c>
      <c r="B331" s="149">
        <f t="shared" ref="B331:K331" si="43">+B34</f>
        <v>0</v>
      </c>
      <c r="C331" s="149">
        <f t="shared" si="43"/>
        <v>0</v>
      </c>
      <c r="D331" s="149">
        <f t="shared" si="43"/>
        <v>0</v>
      </c>
      <c r="E331" s="149">
        <f t="shared" si="43"/>
        <v>0</v>
      </c>
      <c r="F331" s="149">
        <f t="shared" si="43"/>
        <v>0</v>
      </c>
      <c r="G331" s="149">
        <f t="shared" si="43"/>
        <v>0</v>
      </c>
      <c r="H331" s="149">
        <f t="shared" si="43"/>
        <v>0</v>
      </c>
      <c r="I331" s="149">
        <f t="shared" si="43"/>
        <v>0</v>
      </c>
      <c r="J331" s="149">
        <f t="shared" si="43"/>
        <v>0</v>
      </c>
      <c r="K331" s="127">
        <f t="shared" si="43"/>
        <v>0</v>
      </c>
    </row>
    <row r="332" spans="1:11" ht="23.4">
      <c r="A332" s="151" t="s">
        <v>54</v>
      </c>
      <c r="B332" s="149">
        <f t="shared" ref="B332:K332" si="44">+B63</f>
        <v>0</v>
      </c>
      <c r="C332" s="149">
        <f t="shared" si="44"/>
        <v>0</v>
      </c>
      <c r="D332" s="149">
        <f t="shared" si="44"/>
        <v>0</v>
      </c>
      <c r="E332" s="149">
        <f t="shared" si="44"/>
        <v>0</v>
      </c>
      <c r="F332" s="149">
        <f t="shared" si="44"/>
        <v>0</v>
      </c>
      <c r="G332" s="149">
        <f t="shared" si="44"/>
        <v>0</v>
      </c>
      <c r="H332" s="149">
        <f t="shared" si="44"/>
        <v>0</v>
      </c>
      <c r="I332" s="149">
        <f t="shared" si="44"/>
        <v>0</v>
      </c>
      <c r="J332" s="149">
        <f t="shared" si="44"/>
        <v>0</v>
      </c>
      <c r="K332" s="127">
        <f t="shared" si="44"/>
        <v>0</v>
      </c>
    </row>
    <row r="333" spans="1:11" ht="23.4">
      <c r="A333" s="151" t="s">
        <v>55</v>
      </c>
      <c r="B333" s="149">
        <f t="shared" ref="B333:J333" si="45">+B91</f>
        <v>0</v>
      </c>
      <c r="C333" s="149">
        <f t="shared" si="45"/>
        <v>0</v>
      </c>
      <c r="D333" s="149">
        <f t="shared" si="45"/>
        <v>0</v>
      </c>
      <c r="E333" s="149">
        <f t="shared" si="45"/>
        <v>0</v>
      </c>
      <c r="F333" s="149">
        <f t="shared" si="45"/>
        <v>0</v>
      </c>
      <c r="G333" s="149">
        <f t="shared" si="45"/>
        <v>0</v>
      </c>
      <c r="H333" s="149">
        <f t="shared" si="45"/>
        <v>0</v>
      </c>
      <c r="I333" s="149">
        <f t="shared" si="45"/>
        <v>0</v>
      </c>
      <c r="J333" s="149">
        <f t="shared" si="45"/>
        <v>0</v>
      </c>
      <c r="K333" s="127">
        <f>+H333*G333</f>
        <v>0</v>
      </c>
    </row>
    <row r="334" spans="1:11" ht="23.4">
      <c r="A334" s="151" t="s">
        <v>56</v>
      </c>
      <c r="B334" s="149">
        <f t="shared" ref="B334:K334" si="46">+B120</f>
        <v>0</v>
      </c>
      <c r="C334" s="149">
        <f t="shared" si="46"/>
        <v>0</v>
      </c>
      <c r="D334" s="149">
        <f t="shared" si="46"/>
        <v>0</v>
      </c>
      <c r="E334" s="149">
        <f t="shared" si="46"/>
        <v>0</v>
      </c>
      <c r="F334" s="149">
        <f t="shared" si="46"/>
        <v>0</v>
      </c>
      <c r="G334" s="149">
        <f t="shared" si="46"/>
        <v>0</v>
      </c>
      <c r="H334" s="149">
        <f t="shared" si="46"/>
        <v>0</v>
      </c>
      <c r="I334" s="149">
        <f t="shared" si="46"/>
        <v>0</v>
      </c>
      <c r="J334" s="149">
        <f t="shared" si="46"/>
        <v>0</v>
      </c>
      <c r="K334" s="127">
        <f t="shared" si="46"/>
        <v>0</v>
      </c>
    </row>
    <row r="335" spans="1:11" ht="23.4">
      <c r="A335" s="151" t="s">
        <v>57</v>
      </c>
      <c r="B335" s="149">
        <f t="shared" ref="B335:K335" si="47">+B148</f>
        <v>0</v>
      </c>
      <c r="C335" s="149">
        <f t="shared" si="47"/>
        <v>0</v>
      </c>
      <c r="D335" s="149">
        <f t="shared" si="47"/>
        <v>0</v>
      </c>
      <c r="E335" s="149">
        <f t="shared" si="47"/>
        <v>0</v>
      </c>
      <c r="F335" s="149">
        <f t="shared" si="47"/>
        <v>0</v>
      </c>
      <c r="G335" s="149">
        <f t="shared" si="47"/>
        <v>0</v>
      </c>
      <c r="H335" s="149">
        <f t="shared" si="47"/>
        <v>0</v>
      </c>
      <c r="I335" s="149">
        <f t="shared" si="47"/>
        <v>0</v>
      </c>
      <c r="J335" s="149">
        <f t="shared" si="47"/>
        <v>0</v>
      </c>
      <c r="K335" s="127">
        <f t="shared" si="47"/>
        <v>0</v>
      </c>
    </row>
    <row r="336" spans="1:11" ht="23.4">
      <c r="A336" s="151" t="s">
        <v>58</v>
      </c>
      <c r="B336" s="149">
        <f t="shared" ref="B336:K336" si="48">+B174</f>
        <v>0</v>
      </c>
      <c r="C336" s="149">
        <f t="shared" si="48"/>
        <v>0</v>
      </c>
      <c r="D336" s="149">
        <f t="shared" si="48"/>
        <v>0</v>
      </c>
      <c r="E336" s="149">
        <f t="shared" si="48"/>
        <v>0</v>
      </c>
      <c r="F336" s="149">
        <f t="shared" si="48"/>
        <v>0</v>
      </c>
      <c r="G336" s="149">
        <f t="shared" si="48"/>
        <v>0</v>
      </c>
      <c r="H336" s="149">
        <f t="shared" si="48"/>
        <v>0</v>
      </c>
      <c r="I336" s="149">
        <f t="shared" si="48"/>
        <v>0</v>
      </c>
      <c r="J336" s="149">
        <f t="shared" si="48"/>
        <v>0</v>
      </c>
      <c r="K336" s="127">
        <f t="shared" si="48"/>
        <v>0</v>
      </c>
    </row>
    <row r="337" spans="1:11" ht="23.4">
      <c r="A337" s="151" t="s">
        <v>59</v>
      </c>
      <c r="B337" s="149">
        <f t="shared" ref="B337:K337" si="49">+B203</f>
        <v>0</v>
      </c>
      <c r="C337" s="149">
        <f t="shared" si="49"/>
        <v>0</v>
      </c>
      <c r="D337" s="149">
        <f t="shared" si="49"/>
        <v>0</v>
      </c>
      <c r="E337" s="149">
        <f t="shared" si="49"/>
        <v>0</v>
      </c>
      <c r="F337" s="149">
        <f t="shared" si="49"/>
        <v>0</v>
      </c>
      <c r="G337" s="149">
        <f t="shared" si="49"/>
        <v>0</v>
      </c>
      <c r="H337" s="149">
        <f t="shared" si="49"/>
        <v>0</v>
      </c>
      <c r="I337" s="149">
        <f t="shared" si="49"/>
        <v>0</v>
      </c>
      <c r="J337" s="149">
        <f t="shared" si="49"/>
        <v>0</v>
      </c>
      <c r="K337" s="127">
        <f t="shared" si="49"/>
        <v>0</v>
      </c>
    </row>
    <row r="338" spans="1:11" ht="23.4">
      <c r="A338" s="151" t="s">
        <v>60</v>
      </c>
      <c r="B338" s="149">
        <f t="shared" ref="B338:K338" si="50">+B231</f>
        <v>0</v>
      </c>
      <c r="C338" s="149">
        <f t="shared" si="50"/>
        <v>0</v>
      </c>
      <c r="D338" s="149">
        <f t="shared" si="50"/>
        <v>0</v>
      </c>
      <c r="E338" s="149">
        <f t="shared" si="50"/>
        <v>0</v>
      </c>
      <c r="F338" s="149">
        <f t="shared" si="50"/>
        <v>0</v>
      </c>
      <c r="G338" s="149">
        <f t="shared" si="50"/>
        <v>0</v>
      </c>
      <c r="H338" s="149">
        <f t="shared" si="50"/>
        <v>0</v>
      </c>
      <c r="I338" s="149">
        <f t="shared" si="50"/>
        <v>0</v>
      </c>
      <c r="J338" s="149">
        <f t="shared" si="50"/>
        <v>0</v>
      </c>
      <c r="K338" s="127">
        <f t="shared" si="50"/>
        <v>0</v>
      </c>
    </row>
    <row r="339" spans="1:11" ht="23.4">
      <c r="A339" s="151" t="s">
        <v>116</v>
      </c>
      <c r="B339" s="149">
        <f t="shared" ref="B339:J339" si="51">+B258</f>
        <v>0</v>
      </c>
      <c r="C339" s="149">
        <f t="shared" si="51"/>
        <v>20</v>
      </c>
      <c r="D339" s="149">
        <f t="shared" si="51"/>
        <v>0</v>
      </c>
      <c r="E339" s="149">
        <f t="shared" si="51"/>
        <v>0</v>
      </c>
      <c r="F339" s="149">
        <f t="shared" si="51"/>
        <v>0</v>
      </c>
      <c r="G339" s="149">
        <f t="shared" si="51"/>
        <v>0</v>
      </c>
      <c r="H339" s="149">
        <f t="shared" si="51"/>
        <v>0</v>
      </c>
      <c r="I339" s="149">
        <f t="shared" si="51"/>
        <v>20</v>
      </c>
      <c r="J339" s="149">
        <f t="shared" si="51"/>
        <v>3</v>
      </c>
      <c r="K339" s="127">
        <f>+H339*G339</f>
        <v>0</v>
      </c>
    </row>
    <row r="340" spans="1:11" ht="26.4">
      <c r="A340" s="152" t="s">
        <v>32</v>
      </c>
      <c r="B340" s="153">
        <f>SUM(B330:B339)</f>
        <v>0</v>
      </c>
      <c r="C340" s="153">
        <f t="shared" ref="C340:G340" si="52">SUM(C330:C339)</f>
        <v>20</v>
      </c>
      <c r="D340" s="149">
        <f t="shared" si="52"/>
        <v>0</v>
      </c>
      <c r="E340" s="149">
        <f t="shared" si="52"/>
        <v>0</v>
      </c>
      <c r="F340" s="153">
        <f t="shared" si="52"/>
        <v>0</v>
      </c>
      <c r="G340" s="153">
        <f t="shared" si="52"/>
        <v>0</v>
      </c>
      <c r="H340" s="172" t="e">
        <f>+K340/G340</f>
        <v>#DIV/0!</v>
      </c>
      <c r="I340" s="153">
        <f>SUM(I330:I339)</f>
        <v>20</v>
      </c>
      <c r="J340" s="154">
        <f>SUM(J330:J339)</f>
        <v>3</v>
      </c>
      <c r="K340" s="465">
        <f>SUM(K330:K339)</f>
        <v>0</v>
      </c>
    </row>
    <row r="341" spans="1:11" ht="26.4">
      <c r="A341" s="40"/>
      <c r="B341" s="42"/>
      <c r="C341" s="42"/>
      <c r="D341" s="42"/>
      <c r="E341" s="42"/>
      <c r="F341" s="42"/>
      <c r="G341" s="42"/>
      <c r="H341" s="42"/>
      <c r="I341" s="42"/>
      <c r="J341" s="42"/>
    </row>
    <row r="342" spans="1:11" ht="26.4">
      <c r="A342" s="40"/>
      <c r="B342" s="42"/>
      <c r="C342" s="42"/>
      <c r="D342" s="42"/>
      <c r="E342" s="42"/>
      <c r="F342" s="42"/>
      <c r="G342" s="42"/>
      <c r="H342" s="42"/>
      <c r="I342" s="42"/>
      <c r="J342" s="42"/>
    </row>
    <row r="343" spans="1:11" ht="26.4">
      <c r="A343" s="40"/>
      <c r="B343" s="42"/>
      <c r="C343" s="42"/>
      <c r="D343" s="42"/>
      <c r="E343" s="42"/>
      <c r="F343" s="42"/>
      <c r="G343" s="42"/>
      <c r="H343" s="42"/>
      <c r="I343" s="42"/>
      <c r="J343" s="42"/>
    </row>
    <row r="344" spans="1:11" ht="26.4">
      <c r="A344" s="40"/>
      <c r="B344" s="42"/>
      <c r="C344" s="42"/>
      <c r="D344" s="42"/>
      <c r="E344" s="42"/>
      <c r="F344" s="42"/>
      <c r="G344" s="42"/>
      <c r="H344" s="42"/>
      <c r="I344" s="42"/>
      <c r="J344" s="42"/>
    </row>
    <row r="345" spans="1:11" ht="23.4">
      <c r="A345" s="1430" t="s">
        <v>391</v>
      </c>
      <c r="B345" s="1430"/>
      <c r="C345" s="1430"/>
      <c r="D345" s="1430"/>
      <c r="E345" s="1430"/>
      <c r="F345" s="1430"/>
      <c r="G345" s="1430"/>
      <c r="H345" s="1430"/>
      <c r="I345" s="1430"/>
      <c r="J345" s="137"/>
      <c r="K345" s="138"/>
    </row>
    <row r="346" spans="1:11" ht="23.4">
      <c r="A346" s="1431" t="s">
        <v>28</v>
      </c>
      <c r="B346" s="1431"/>
      <c r="C346" s="1431"/>
      <c r="D346" s="1431"/>
      <c r="E346" s="1431"/>
      <c r="F346" s="1431"/>
      <c r="G346" s="1431"/>
      <c r="H346" s="1431"/>
      <c r="I346" s="1431"/>
      <c r="J346" s="139"/>
      <c r="K346" s="138"/>
    </row>
    <row r="347" spans="1:11" ht="23.4">
      <c r="A347" s="1431" t="s">
        <v>142</v>
      </c>
      <c r="B347" s="1431"/>
      <c r="C347" s="1431"/>
      <c r="D347" s="1431"/>
      <c r="E347" s="1431"/>
      <c r="F347" s="1431"/>
      <c r="G347" s="1431"/>
      <c r="H347" s="1431"/>
      <c r="I347" s="1431"/>
      <c r="J347" s="139"/>
      <c r="K347" s="138"/>
    </row>
    <row r="348" spans="1:11" ht="23.4">
      <c r="A348" s="1447" t="s">
        <v>28</v>
      </c>
      <c r="B348" s="140"/>
      <c r="C348" s="1435" t="s">
        <v>50</v>
      </c>
      <c r="D348" s="1436"/>
      <c r="E348" s="1436"/>
      <c r="F348" s="1436"/>
      <c r="G348" s="1436"/>
      <c r="H348" s="1437"/>
      <c r="I348" s="140"/>
      <c r="J348" s="141"/>
      <c r="K348" s="141"/>
    </row>
    <row r="349" spans="1:11" ht="23.4">
      <c r="A349" s="1448"/>
      <c r="B349" s="142" t="s">
        <v>2</v>
      </c>
      <c r="C349" s="143" t="s">
        <v>5</v>
      </c>
      <c r="D349" s="144" t="s">
        <v>6</v>
      </c>
      <c r="E349" s="144" t="s">
        <v>7</v>
      </c>
      <c r="F349" s="144" t="s">
        <v>8</v>
      </c>
      <c r="G349" s="144" t="s">
        <v>9</v>
      </c>
      <c r="H349" s="144" t="s">
        <v>10</v>
      </c>
      <c r="I349" s="145" t="s">
        <v>11</v>
      </c>
      <c r="J349" s="146" t="s">
        <v>202</v>
      </c>
      <c r="K349" s="147" t="s">
        <v>204</v>
      </c>
    </row>
    <row r="350" spans="1:11" ht="23.4">
      <c r="A350" s="1448"/>
      <c r="B350" s="142" t="s">
        <v>4</v>
      </c>
      <c r="C350" s="142" t="s">
        <v>13</v>
      </c>
      <c r="D350" s="145" t="s">
        <v>51</v>
      </c>
      <c r="E350" s="145" t="s">
        <v>15</v>
      </c>
      <c r="F350" s="145" t="s">
        <v>16</v>
      </c>
      <c r="G350" s="145" t="s">
        <v>17</v>
      </c>
      <c r="H350" s="145" t="s">
        <v>18</v>
      </c>
      <c r="I350" s="145" t="s">
        <v>19</v>
      </c>
      <c r="J350" s="147" t="s">
        <v>203</v>
      </c>
      <c r="K350" s="148"/>
    </row>
    <row r="351" spans="1:11" ht="23.4">
      <c r="A351" s="1449"/>
      <c r="B351" s="149" t="s">
        <v>12</v>
      </c>
      <c r="C351" s="149" t="s">
        <v>12</v>
      </c>
      <c r="D351" s="128" t="s">
        <v>12</v>
      </c>
      <c r="E351" s="128" t="s">
        <v>12</v>
      </c>
      <c r="F351" s="128" t="s">
        <v>12</v>
      </c>
      <c r="G351" s="128" t="s">
        <v>12</v>
      </c>
      <c r="H351" s="128" t="s">
        <v>20</v>
      </c>
      <c r="I351" s="128" t="s">
        <v>12</v>
      </c>
      <c r="J351" s="150"/>
      <c r="K351" s="150"/>
    </row>
    <row r="352" spans="1:11" ht="23.4">
      <c r="A352" s="151" t="s">
        <v>52</v>
      </c>
      <c r="B352" s="149">
        <f t="shared" ref="B352:J352" si="53">+B19</f>
        <v>440</v>
      </c>
      <c r="C352" s="149">
        <f t="shared" si="53"/>
        <v>100</v>
      </c>
      <c r="D352" s="149">
        <f t="shared" si="53"/>
        <v>100</v>
      </c>
      <c r="E352" s="149">
        <f t="shared" si="53"/>
        <v>0</v>
      </c>
      <c r="F352" s="149">
        <f t="shared" si="53"/>
        <v>0</v>
      </c>
      <c r="G352" s="149">
        <f t="shared" si="53"/>
        <v>200</v>
      </c>
      <c r="H352" s="149">
        <f t="shared" si="53"/>
        <v>11250</v>
      </c>
      <c r="I352" s="149">
        <f t="shared" si="53"/>
        <v>440</v>
      </c>
      <c r="J352" s="149">
        <f t="shared" si="53"/>
        <v>37</v>
      </c>
      <c r="K352" s="127">
        <f>+H352*G352</f>
        <v>2250000</v>
      </c>
    </row>
    <row r="353" spans="1:11" ht="23.4">
      <c r="A353" s="151" t="s">
        <v>53</v>
      </c>
      <c r="B353" s="149">
        <f t="shared" ref="B353:J353" si="54">+B45</f>
        <v>850</v>
      </c>
      <c r="C353" s="149">
        <f t="shared" si="54"/>
        <v>250</v>
      </c>
      <c r="D353" s="149">
        <f t="shared" si="54"/>
        <v>300</v>
      </c>
      <c r="E353" s="149">
        <f t="shared" si="54"/>
        <v>0</v>
      </c>
      <c r="F353" s="149">
        <f t="shared" si="54"/>
        <v>0</v>
      </c>
      <c r="G353" s="149">
        <f t="shared" si="54"/>
        <v>500</v>
      </c>
      <c r="H353" s="149">
        <f t="shared" si="54"/>
        <v>11250</v>
      </c>
      <c r="I353" s="149">
        <f t="shared" si="54"/>
        <v>900</v>
      </c>
      <c r="J353" s="149">
        <f t="shared" si="54"/>
        <v>114</v>
      </c>
      <c r="K353" s="127">
        <f>+H353*G353</f>
        <v>5625000</v>
      </c>
    </row>
    <row r="354" spans="1:11" ht="23.4">
      <c r="A354" s="151" t="s">
        <v>54</v>
      </c>
      <c r="B354" s="149">
        <f t="shared" ref="B354:J354" si="55">+B74</f>
        <v>710</v>
      </c>
      <c r="C354" s="149">
        <f t="shared" si="55"/>
        <v>150</v>
      </c>
      <c r="D354" s="149">
        <f t="shared" si="55"/>
        <v>180</v>
      </c>
      <c r="E354" s="149">
        <f t="shared" si="55"/>
        <v>0</v>
      </c>
      <c r="F354" s="149">
        <f t="shared" si="55"/>
        <v>0</v>
      </c>
      <c r="G354" s="149">
        <f t="shared" si="55"/>
        <v>320</v>
      </c>
      <c r="H354" s="149">
        <f t="shared" si="55"/>
        <v>11250</v>
      </c>
      <c r="I354" s="149">
        <f t="shared" si="55"/>
        <v>720</v>
      </c>
      <c r="J354" s="149">
        <f t="shared" si="55"/>
        <v>104</v>
      </c>
      <c r="K354" s="127">
        <f t="shared" ref="K354:K361" si="56">+H354*G354</f>
        <v>3600000</v>
      </c>
    </row>
    <row r="355" spans="1:11" ht="23.4">
      <c r="A355" s="151" t="s">
        <v>55</v>
      </c>
      <c r="B355" s="149">
        <f t="shared" ref="B355:J355" si="57">+B102</f>
        <v>540</v>
      </c>
      <c r="C355" s="149">
        <f t="shared" si="57"/>
        <v>170</v>
      </c>
      <c r="D355" s="149">
        <f t="shared" si="57"/>
        <v>150</v>
      </c>
      <c r="E355" s="149">
        <f t="shared" si="57"/>
        <v>0</v>
      </c>
      <c r="F355" s="149">
        <f t="shared" si="57"/>
        <v>0</v>
      </c>
      <c r="G355" s="149">
        <f t="shared" si="57"/>
        <v>320</v>
      </c>
      <c r="H355" s="149">
        <f t="shared" si="57"/>
        <v>11250</v>
      </c>
      <c r="I355" s="149">
        <f t="shared" si="57"/>
        <v>540</v>
      </c>
      <c r="J355" s="149">
        <f t="shared" si="57"/>
        <v>67</v>
      </c>
      <c r="K355" s="127">
        <f t="shared" si="56"/>
        <v>3600000</v>
      </c>
    </row>
    <row r="356" spans="1:11" ht="23.4">
      <c r="A356" s="151" t="s">
        <v>56</v>
      </c>
      <c r="B356" s="149">
        <f t="shared" ref="B356:J356" si="58">+B131</f>
        <v>720</v>
      </c>
      <c r="C356" s="149">
        <f t="shared" si="58"/>
        <v>120</v>
      </c>
      <c r="D356" s="149">
        <f t="shared" si="58"/>
        <v>250</v>
      </c>
      <c r="E356" s="149">
        <f t="shared" si="58"/>
        <v>0</v>
      </c>
      <c r="F356" s="149">
        <f t="shared" si="58"/>
        <v>0</v>
      </c>
      <c r="G356" s="149">
        <f t="shared" si="58"/>
        <v>350</v>
      </c>
      <c r="H356" s="149">
        <f t="shared" si="58"/>
        <v>11250</v>
      </c>
      <c r="I356" s="149">
        <f t="shared" si="58"/>
        <v>740</v>
      </c>
      <c r="J356" s="149">
        <f t="shared" si="58"/>
        <v>90</v>
      </c>
      <c r="K356" s="127">
        <f t="shared" si="56"/>
        <v>3937500</v>
      </c>
    </row>
    <row r="357" spans="1:11" ht="23.4">
      <c r="A357" s="151" t="s">
        <v>57</v>
      </c>
      <c r="B357" s="149">
        <f t="shared" ref="B357:J357" si="59">+B159</f>
        <v>100</v>
      </c>
      <c r="C357" s="149">
        <f t="shared" si="59"/>
        <v>10</v>
      </c>
      <c r="D357" s="149">
        <f t="shared" si="59"/>
        <v>10</v>
      </c>
      <c r="E357" s="149">
        <f t="shared" si="59"/>
        <v>0</v>
      </c>
      <c r="F357" s="149">
        <f t="shared" si="59"/>
        <v>0</v>
      </c>
      <c r="G357" s="149">
        <f t="shared" si="59"/>
        <v>20</v>
      </c>
      <c r="H357" s="149">
        <f t="shared" si="59"/>
        <v>11250</v>
      </c>
      <c r="I357" s="149">
        <f t="shared" si="59"/>
        <v>100</v>
      </c>
      <c r="J357" s="149">
        <f t="shared" si="59"/>
        <v>4</v>
      </c>
      <c r="K357" s="127">
        <f t="shared" si="56"/>
        <v>225000</v>
      </c>
    </row>
    <row r="358" spans="1:11" ht="23.4">
      <c r="A358" s="151" t="s">
        <v>58</v>
      </c>
      <c r="B358" s="149">
        <f t="shared" ref="B358:J358" si="60">+B185</f>
        <v>135</v>
      </c>
      <c r="C358" s="149">
        <f t="shared" si="60"/>
        <v>10</v>
      </c>
      <c r="D358" s="149">
        <f t="shared" si="60"/>
        <v>20</v>
      </c>
      <c r="E358" s="149">
        <f t="shared" si="60"/>
        <v>0</v>
      </c>
      <c r="F358" s="149">
        <f t="shared" si="60"/>
        <v>0</v>
      </c>
      <c r="G358" s="149">
        <f t="shared" si="60"/>
        <v>30</v>
      </c>
      <c r="H358" s="149">
        <f t="shared" si="60"/>
        <v>11250</v>
      </c>
      <c r="I358" s="149">
        <f t="shared" si="60"/>
        <v>135</v>
      </c>
      <c r="J358" s="149">
        <f t="shared" si="60"/>
        <v>31</v>
      </c>
      <c r="K358" s="127">
        <f t="shared" si="56"/>
        <v>337500</v>
      </c>
    </row>
    <row r="359" spans="1:11" ht="23.4">
      <c r="A359" s="151" t="s">
        <v>59</v>
      </c>
      <c r="B359" s="129">
        <f t="shared" ref="B359:J359" si="61">+B214</f>
        <v>560</v>
      </c>
      <c r="C359" s="129">
        <f t="shared" si="61"/>
        <v>120</v>
      </c>
      <c r="D359" s="129">
        <f t="shared" si="61"/>
        <v>150</v>
      </c>
      <c r="E359" s="129">
        <f t="shared" si="61"/>
        <v>0</v>
      </c>
      <c r="F359" s="129">
        <f t="shared" si="61"/>
        <v>0</v>
      </c>
      <c r="G359" s="129">
        <f t="shared" si="61"/>
        <v>250</v>
      </c>
      <c r="H359" s="129">
        <f t="shared" si="61"/>
        <v>11250</v>
      </c>
      <c r="I359" s="129">
        <f t="shared" si="61"/>
        <v>580</v>
      </c>
      <c r="J359" s="129">
        <f t="shared" si="61"/>
        <v>53</v>
      </c>
      <c r="K359" s="127">
        <f t="shared" si="56"/>
        <v>2812500</v>
      </c>
    </row>
    <row r="360" spans="1:11" ht="23.4">
      <c r="A360" s="151" t="s">
        <v>60</v>
      </c>
      <c r="B360" s="140">
        <f t="shared" ref="B360:J360" si="62">+B242</f>
        <v>790</v>
      </c>
      <c r="C360" s="140">
        <f t="shared" si="62"/>
        <v>250</v>
      </c>
      <c r="D360" s="140">
        <f t="shared" si="62"/>
        <v>200</v>
      </c>
      <c r="E360" s="140">
        <f t="shared" si="62"/>
        <v>0</v>
      </c>
      <c r="F360" s="140">
        <f t="shared" si="62"/>
        <v>0</v>
      </c>
      <c r="G360" s="140">
        <f t="shared" si="62"/>
        <v>450</v>
      </c>
      <c r="H360" s="140">
        <f t="shared" si="62"/>
        <v>11250</v>
      </c>
      <c r="I360" s="140">
        <f t="shared" si="62"/>
        <v>790</v>
      </c>
      <c r="J360" s="140">
        <f t="shared" si="62"/>
        <v>68</v>
      </c>
      <c r="K360" s="127">
        <f t="shared" si="56"/>
        <v>5062500</v>
      </c>
    </row>
    <row r="361" spans="1:11" ht="23.4">
      <c r="A361" s="151" t="s">
        <v>116</v>
      </c>
      <c r="B361" s="140">
        <f t="shared" ref="B361:J361" si="63">+B269</f>
        <v>480</v>
      </c>
      <c r="C361" s="140">
        <f t="shared" si="63"/>
        <v>100</v>
      </c>
      <c r="D361" s="140">
        <f t="shared" si="63"/>
        <v>150</v>
      </c>
      <c r="E361" s="140">
        <f t="shared" si="63"/>
        <v>0</v>
      </c>
      <c r="F361" s="140">
        <f t="shared" si="63"/>
        <v>0</v>
      </c>
      <c r="G361" s="140">
        <f t="shared" si="63"/>
        <v>195</v>
      </c>
      <c r="H361" s="140">
        <f t="shared" si="63"/>
        <v>11250</v>
      </c>
      <c r="I361" s="140">
        <f t="shared" si="63"/>
        <v>535</v>
      </c>
      <c r="J361" s="140">
        <f t="shared" si="63"/>
        <v>28</v>
      </c>
      <c r="K361" s="127">
        <f t="shared" si="56"/>
        <v>2193750</v>
      </c>
    </row>
    <row r="362" spans="1:11" ht="26.4">
      <c r="A362" s="152" t="s">
        <v>32</v>
      </c>
      <c r="B362" s="153">
        <f>SUM(B352:B361)</f>
        <v>5325</v>
      </c>
      <c r="C362" s="153">
        <f t="shared" ref="C362:G362" si="64">SUM(C352:C361)</f>
        <v>1280</v>
      </c>
      <c r="D362" s="149">
        <f t="shared" si="64"/>
        <v>1510</v>
      </c>
      <c r="E362" s="149">
        <f t="shared" si="64"/>
        <v>0</v>
      </c>
      <c r="F362" s="153">
        <f t="shared" si="64"/>
        <v>0</v>
      </c>
      <c r="G362" s="153">
        <f t="shared" si="64"/>
        <v>2635</v>
      </c>
      <c r="H362" s="172">
        <f>+K362/G362</f>
        <v>11250</v>
      </c>
      <c r="I362" s="153">
        <f>SUM(I352:I361)</f>
        <v>5480</v>
      </c>
      <c r="J362" s="154">
        <f>SUM(J352:J361)</f>
        <v>596</v>
      </c>
      <c r="K362" s="465">
        <f>SUM(K352:K361)</f>
        <v>29643750</v>
      </c>
    </row>
    <row r="370" spans="1:11" ht="23.4">
      <c r="A370" s="1430" t="s">
        <v>391</v>
      </c>
      <c r="B370" s="1430"/>
      <c r="C370" s="1430"/>
      <c r="D370" s="1430"/>
      <c r="E370" s="1430"/>
      <c r="F370" s="1430"/>
      <c r="G370" s="1430"/>
      <c r="H370" s="1430"/>
      <c r="I370" s="1430"/>
      <c r="J370" s="137"/>
      <c r="K370" s="138"/>
    </row>
    <row r="371" spans="1:11" ht="23.4">
      <c r="A371" s="1431" t="s">
        <v>239</v>
      </c>
      <c r="B371" s="1431"/>
      <c r="C371" s="1431"/>
      <c r="D371" s="1431"/>
      <c r="E371" s="1431"/>
      <c r="F371" s="1431"/>
      <c r="G371" s="1431"/>
      <c r="H371" s="1431"/>
      <c r="I371" s="1431"/>
      <c r="J371" s="139"/>
      <c r="K371" s="138"/>
    </row>
    <row r="372" spans="1:11" ht="23.4">
      <c r="A372" s="1431" t="s">
        <v>142</v>
      </c>
      <c r="B372" s="1431"/>
      <c r="C372" s="1431"/>
      <c r="D372" s="1431"/>
      <c r="E372" s="1431"/>
      <c r="F372" s="1431"/>
      <c r="G372" s="1431"/>
      <c r="H372" s="1431"/>
      <c r="I372" s="1431"/>
      <c r="J372" s="139"/>
      <c r="K372" s="138"/>
    </row>
    <row r="373" spans="1:11" ht="23.25" customHeight="1">
      <c r="A373" s="1441" t="s">
        <v>239</v>
      </c>
      <c r="B373" s="140"/>
      <c r="C373" s="1435" t="s">
        <v>50</v>
      </c>
      <c r="D373" s="1436"/>
      <c r="E373" s="1436"/>
      <c r="F373" s="1436"/>
      <c r="G373" s="1436"/>
      <c r="H373" s="1437"/>
      <c r="I373" s="140"/>
      <c r="J373" s="141"/>
      <c r="K373" s="141"/>
    </row>
    <row r="374" spans="1:11" ht="23.25" customHeight="1">
      <c r="A374" s="1442"/>
      <c r="B374" s="142" t="s">
        <v>2</v>
      </c>
      <c r="C374" s="143" t="s">
        <v>5</v>
      </c>
      <c r="D374" s="144" t="s">
        <v>6</v>
      </c>
      <c r="E374" s="144" t="s">
        <v>7</v>
      </c>
      <c r="F374" s="144" t="s">
        <v>8</v>
      </c>
      <c r="G374" s="144" t="s">
        <v>9</v>
      </c>
      <c r="H374" s="144" t="s">
        <v>10</v>
      </c>
      <c r="I374" s="145" t="s">
        <v>11</v>
      </c>
      <c r="J374" s="155" t="s">
        <v>202</v>
      </c>
      <c r="K374" s="156" t="s">
        <v>204</v>
      </c>
    </row>
    <row r="375" spans="1:11" ht="23.25" customHeight="1">
      <c r="A375" s="1442"/>
      <c r="B375" s="142" t="s">
        <v>4</v>
      </c>
      <c r="C375" s="142" t="s">
        <v>13</v>
      </c>
      <c r="D375" s="145" t="s">
        <v>51</v>
      </c>
      <c r="E375" s="145" t="s">
        <v>15</v>
      </c>
      <c r="F375" s="145" t="s">
        <v>16</v>
      </c>
      <c r="G375" s="145" t="s">
        <v>17</v>
      </c>
      <c r="H375" s="145" t="s">
        <v>18</v>
      </c>
      <c r="I375" s="145" t="s">
        <v>19</v>
      </c>
      <c r="J375" s="155" t="s">
        <v>203</v>
      </c>
      <c r="K375" s="148"/>
    </row>
    <row r="376" spans="1:11" ht="23.25" customHeight="1">
      <c r="A376" s="1443"/>
      <c r="B376" s="149" t="s">
        <v>12</v>
      </c>
      <c r="C376" s="149" t="s">
        <v>12</v>
      </c>
      <c r="D376" s="128" t="s">
        <v>12</v>
      </c>
      <c r="E376" s="128" t="s">
        <v>12</v>
      </c>
      <c r="F376" s="128" t="s">
        <v>12</v>
      </c>
      <c r="G376" s="128" t="s">
        <v>12</v>
      </c>
      <c r="H376" s="128" t="s">
        <v>20</v>
      </c>
      <c r="I376" s="128" t="s">
        <v>12</v>
      </c>
      <c r="J376" s="150"/>
      <c r="K376" s="148"/>
    </row>
    <row r="377" spans="1:11" ht="23.4">
      <c r="A377" s="151" t="s">
        <v>52</v>
      </c>
      <c r="B377" s="149">
        <f t="shared" ref="B377:J377" si="65">+B21</f>
        <v>0</v>
      </c>
      <c r="C377" s="149">
        <f t="shared" si="65"/>
        <v>0</v>
      </c>
      <c r="D377" s="149">
        <f t="shared" si="65"/>
        <v>0</v>
      </c>
      <c r="E377" s="149">
        <f t="shared" si="65"/>
        <v>0</v>
      </c>
      <c r="F377" s="149">
        <f t="shared" si="65"/>
        <v>0</v>
      </c>
      <c r="G377" s="149">
        <f t="shared" si="65"/>
        <v>0</v>
      </c>
      <c r="H377" s="149">
        <f t="shared" si="65"/>
        <v>0</v>
      </c>
      <c r="I377" s="149">
        <f t="shared" si="65"/>
        <v>0</v>
      </c>
      <c r="J377" s="149">
        <f t="shared" si="65"/>
        <v>0</v>
      </c>
      <c r="K377" s="127"/>
    </row>
    <row r="378" spans="1:11" ht="23.4">
      <c r="A378" s="151" t="s">
        <v>53</v>
      </c>
      <c r="B378" s="149">
        <f t="shared" ref="B378:K378" si="66">+B47</f>
        <v>0</v>
      </c>
      <c r="C378" s="149">
        <f t="shared" si="66"/>
        <v>0</v>
      </c>
      <c r="D378" s="149">
        <f t="shared" si="66"/>
        <v>0</v>
      </c>
      <c r="E378" s="149">
        <f t="shared" si="66"/>
        <v>0</v>
      </c>
      <c r="F378" s="149">
        <f t="shared" si="66"/>
        <v>0</v>
      </c>
      <c r="G378" s="149">
        <f t="shared" si="66"/>
        <v>0</v>
      </c>
      <c r="H378" s="149">
        <f t="shared" si="66"/>
        <v>0</v>
      </c>
      <c r="I378" s="149">
        <f t="shared" si="66"/>
        <v>0</v>
      </c>
      <c r="J378" s="149">
        <f t="shared" si="66"/>
        <v>0</v>
      </c>
      <c r="K378" s="149">
        <f t="shared" si="66"/>
        <v>0</v>
      </c>
    </row>
    <row r="379" spans="1:11" ht="23.4">
      <c r="A379" s="151" t="s">
        <v>54</v>
      </c>
      <c r="B379" s="149">
        <f t="shared" ref="B379:J379" si="67">+B75</f>
        <v>0</v>
      </c>
      <c r="C379" s="149">
        <f t="shared" si="67"/>
        <v>0</v>
      </c>
      <c r="D379" s="149">
        <f t="shared" si="67"/>
        <v>0</v>
      </c>
      <c r="E379" s="149">
        <f t="shared" si="67"/>
        <v>0</v>
      </c>
      <c r="F379" s="149">
        <f t="shared" si="67"/>
        <v>0</v>
      </c>
      <c r="G379" s="149">
        <f t="shared" si="67"/>
        <v>0</v>
      </c>
      <c r="H379" s="149">
        <f t="shared" si="67"/>
        <v>0</v>
      </c>
      <c r="I379" s="149">
        <f t="shared" si="67"/>
        <v>0</v>
      </c>
      <c r="J379" s="149">
        <f t="shared" si="67"/>
        <v>0</v>
      </c>
      <c r="K379" s="127"/>
    </row>
    <row r="380" spans="1:11" ht="23.4">
      <c r="A380" s="151" t="s">
        <v>55</v>
      </c>
      <c r="B380" s="149">
        <f t="shared" ref="B380:J380" si="68">+B103</f>
        <v>0</v>
      </c>
      <c r="C380" s="149">
        <f t="shared" si="68"/>
        <v>0</v>
      </c>
      <c r="D380" s="149">
        <f t="shared" si="68"/>
        <v>0</v>
      </c>
      <c r="E380" s="149">
        <f t="shared" si="68"/>
        <v>0</v>
      </c>
      <c r="F380" s="149">
        <f t="shared" si="68"/>
        <v>0</v>
      </c>
      <c r="G380" s="149">
        <f t="shared" si="68"/>
        <v>0</v>
      </c>
      <c r="H380" s="149">
        <f t="shared" si="68"/>
        <v>0</v>
      </c>
      <c r="I380" s="149">
        <f t="shared" si="68"/>
        <v>0</v>
      </c>
      <c r="J380" s="149">
        <f t="shared" si="68"/>
        <v>0</v>
      </c>
      <c r="K380" s="128"/>
    </row>
    <row r="381" spans="1:11" ht="23.4">
      <c r="A381" s="151" t="s">
        <v>56</v>
      </c>
      <c r="B381" s="149">
        <f t="shared" ref="B381:J381" si="69">+B133</f>
        <v>0</v>
      </c>
      <c r="C381" s="149">
        <f t="shared" si="69"/>
        <v>0</v>
      </c>
      <c r="D381" s="149">
        <f t="shared" si="69"/>
        <v>0</v>
      </c>
      <c r="E381" s="149">
        <f t="shared" si="69"/>
        <v>0</v>
      </c>
      <c r="F381" s="149">
        <f t="shared" si="69"/>
        <v>0</v>
      </c>
      <c r="G381" s="149">
        <f t="shared" si="69"/>
        <v>0</v>
      </c>
      <c r="H381" s="149">
        <f t="shared" si="69"/>
        <v>0</v>
      </c>
      <c r="I381" s="149">
        <f t="shared" si="69"/>
        <v>0</v>
      </c>
      <c r="J381" s="149">
        <f t="shared" si="69"/>
        <v>0</v>
      </c>
      <c r="K381" s="127">
        <f>+H381*G381</f>
        <v>0</v>
      </c>
    </row>
    <row r="382" spans="1:11" ht="23.4">
      <c r="A382" s="151" t="s">
        <v>57</v>
      </c>
      <c r="B382" s="149">
        <f t="shared" ref="B382:J382" si="70">+B161</f>
        <v>0</v>
      </c>
      <c r="C382" s="149">
        <f t="shared" si="70"/>
        <v>0</v>
      </c>
      <c r="D382" s="149">
        <f t="shared" si="70"/>
        <v>0</v>
      </c>
      <c r="E382" s="149">
        <f t="shared" si="70"/>
        <v>0</v>
      </c>
      <c r="F382" s="149">
        <f t="shared" si="70"/>
        <v>0</v>
      </c>
      <c r="G382" s="149">
        <f t="shared" si="70"/>
        <v>0</v>
      </c>
      <c r="H382" s="149">
        <f t="shared" si="70"/>
        <v>0</v>
      </c>
      <c r="I382" s="149">
        <f t="shared" si="70"/>
        <v>0</v>
      </c>
      <c r="J382" s="149">
        <f t="shared" si="70"/>
        <v>0</v>
      </c>
      <c r="K382" s="127"/>
    </row>
    <row r="383" spans="1:11" ht="23.4">
      <c r="A383" s="151" t="s">
        <v>58</v>
      </c>
      <c r="B383" s="149">
        <f t="shared" ref="B383:J383" si="71">+B187</f>
        <v>0</v>
      </c>
      <c r="C383" s="149">
        <f t="shared" si="71"/>
        <v>0</v>
      </c>
      <c r="D383" s="149">
        <f t="shared" si="71"/>
        <v>0</v>
      </c>
      <c r="E383" s="149">
        <f t="shared" si="71"/>
        <v>0</v>
      </c>
      <c r="F383" s="149">
        <f t="shared" si="71"/>
        <v>0</v>
      </c>
      <c r="G383" s="149">
        <f t="shared" si="71"/>
        <v>0</v>
      </c>
      <c r="H383" s="149">
        <f t="shared" si="71"/>
        <v>0</v>
      </c>
      <c r="I383" s="149">
        <f t="shared" si="71"/>
        <v>0</v>
      </c>
      <c r="J383" s="149">
        <f t="shared" si="71"/>
        <v>0</v>
      </c>
      <c r="K383" s="128"/>
    </row>
    <row r="384" spans="1:11" ht="23.4">
      <c r="A384" s="151" t="s">
        <v>59</v>
      </c>
      <c r="B384" s="129">
        <f t="shared" ref="B384:J384" si="72">+B215</f>
        <v>0</v>
      </c>
      <c r="C384" s="129">
        <f t="shared" si="72"/>
        <v>0</v>
      </c>
      <c r="D384" s="129">
        <f t="shared" si="72"/>
        <v>0</v>
      </c>
      <c r="E384" s="129">
        <f t="shared" si="72"/>
        <v>0</v>
      </c>
      <c r="F384" s="129">
        <f t="shared" si="72"/>
        <v>0</v>
      </c>
      <c r="G384" s="129">
        <f t="shared" si="72"/>
        <v>0</v>
      </c>
      <c r="H384" s="129">
        <f t="shared" si="72"/>
        <v>0</v>
      </c>
      <c r="I384" s="129">
        <f t="shared" si="72"/>
        <v>0</v>
      </c>
      <c r="J384" s="129">
        <f t="shared" si="72"/>
        <v>0</v>
      </c>
      <c r="K384" s="129"/>
    </row>
    <row r="385" spans="1:12" ht="23.4">
      <c r="A385" s="151" t="s">
        <v>60</v>
      </c>
      <c r="B385" s="140">
        <f t="shared" ref="B385:J385" si="73">+B243</f>
        <v>0</v>
      </c>
      <c r="C385" s="140">
        <f t="shared" si="73"/>
        <v>0</v>
      </c>
      <c r="D385" s="140">
        <f t="shared" si="73"/>
        <v>0</v>
      </c>
      <c r="E385" s="140">
        <f t="shared" si="73"/>
        <v>0</v>
      </c>
      <c r="F385" s="140">
        <f t="shared" si="73"/>
        <v>0</v>
      </c>
      <c r="G385" s="140">
        <f t="shared" si="73"/>
        <v>0</v>
      </c>
      <c r="H385" s="140">
        <f t="shared" si="73"/>
        <v>0</v>
      </c>
      <c r="I385" s="140">
        <f t="shared" si="73"/>
        <v>0</v>
      </c>
      <c r="J385" s="140">
        <f t="shared" si="73"/>
        <v>0</v>
      </c>
      <c r="K385" s="140"/>
    </row>
    <row r="386" spans="1:12" ht="23.4">
      <c r="A386" s="151" t="s">
        <v>116</v>
      </c>
      <c r="B386" s="140">
        <f t="shared" ref="B386:J386" si="74">+B271</f>
        <v>0</v>
      </c>
      <c r="C386" s="140">
        <f t="shared" si="74"/>
        <v>0</v>
      </c>
      <c r="D386" s="140">
        <f t="shared" si="74"/>
        <v>0</v>
      </c>
      <c r="E386" s="140">
        <f t="shared" si="74"/>
        <v>0</v>
      </c>
      <c r="F386" s="140">
        <f t="shared" si="74"/>
        <v>0</v>
      </c>
      <c r="G386" s="140">
        <f t="shared" si="74"/>
        <v>0</v>
      </c>
      <c r="H386" s="140">
        <f t="shared" si="74"/>
        <v>0</v>
      </c>
      <c r="I386" s="140">
        <f t="shared" si="74"/>
        <v>0</v>
      </c>
      <c r="J386" s="140">
        <f t="shared" si="74"/>
        <v>0</v>
      </c>
      <c r="K386" s="140"/>
    </row>
    <row r="387" spans="1:12" ht="26.4">
      <c r="A387" s="152" t="s">
        <v>32</v>
      </c>
      <c r="B387" s="153">
        <f>SUM(B377:B386)</f>
        <v>0</v>
      </c>
      <c r="C387" s="153">
        <f t="shared" ref="C387:G387" si="75">SUM(C377:C386)</f>
        <v>0</v>
      </c>
      <c r="D387" s="149">
        <f t="shared" si="75"/>
        <v>0</v>
      </c>
      <c r="E387" s="149">
        <f t="shared" si="75"/>
        <v>0</v>
      </c>
      <c r="F387" s="153">
        <f t="shared" si="75"/>
        <v>0</v>
      </c>
      <c r="G387" s="153">
        <f t="shared" si="75"/>
        <v>0</v>
      </c>
      <c r="H387" s="172" t="e">
        <f>+K387/G387</f>
        <v>#DIV/0!</v>
      </c>
      <c r="I387" s="153">
        <f>SUM(I377:I386)</f>
        <v>0</v>
      </c>
      <c r="J387" s="154">
        <f>SUM(J377:J386)</f>
        <v>0</v>
      </c>
      <c r="K387" s="465">
        <f>SUM(K377:K386)</f>
        <v>0</v>
      </c>
    </row>
    <row r="394" spans="1:12" ht="23.4">
      <c r="A394" s="1430" t="s">
        <v>391</v>
      </c>
      <c r="B394" s="1430"/>
      <c r="C394" s="1430"/>
      <c r="D394" s="1430"/>
      <c r="E394" s="1430"/>
      <c r="F394" s="1430"/>
      <c r="G394" s="1430"/>
      <c r="H394" s="1430"/>
      <c r="I394" s="1430"/>
      <c r="J394" s="137"/>
      <c r="K394" s="138"/>
      <c r="L394" s="41"/>
    </row>
    <row r="395" spans="1:12" ht="23.4">
      <c r="A395" s="1431" t="s">
        <v>218</v>
      </c>
      <c r="B395" s="1431"/>
      <c r="C395" s="1431"/>
      <c r="D395" s="1431"/>
      <c r="E395" s="1431"/>
      <c r="F395" s="1431"/>
      <c r="G395" s="1431"/>
      <c r="H395" s="1431"/>
      <c r="I395" s="1431"/>
      <c r="J395" s="139"/>
      <c r="K395" s="138"/>
      <c r="L395" s="75"/>
    </row>
    <row r="396" spans="1:12" ht="23.4">
      <c r="A396" s="1431" t="s">
        <v>142</v>
      </c>
      <c r="B396" s="1431"/>
      <c r="C396" s="1431"/>
      <c r="D396" s="1431"/>
      <c r="E396" s="1431"/>
      <c r="F396" s="1431"/>
      <c r="G396" s="1431"/>
      <c r="H396" s="1431"/>
      <c r="I396" s="1431"/>
      <c r="J396" s="139"/>
      <c r="K396" s="138"/>
    </row>
    <row r="397" spans="1:12" ht="23.25" customHeight="1">
      <c r="A397" s="1441" t="s">
        <v>218</v>
      </c>
      <c r="B397" s="140"/>
      <c r="C397" s="1435" t="s">
        <v>50</v>
      </c>
      <c r="D397" s="1436"/>
      <c r="E397" s="1436"/>
      <c r="F397" s="1436"/>
      <c r="G397" s="1436"/>
      <c r="H397" s="1437"/>
      <c r="I397" s="140"/>
      <c r="J397" s="141"/>
      <c r="K397" s="141"/>
    </row>
    <row r="398" spans="1:12" ht="23.25" customHeight="1">
      <c r="A398" s="1442"/>
      <c r="B398" s="142" t="s">
        <v>2</v>
      </c>
      <c r="C398" s="143" t="s">
        <v>5</v>
      </c>
      <c r="D398" s="144" t="s">
        <v>6</v>
      </c>
      <c r="E398" s="144" t="s">
        <v>7</v>
      </c>
      <c r="F398" s="144" t="s">
        <v>8</v>
      </c>
      <c r="G398" s="144" t="s">
        <v>9</v>
      </c>
      <c r="H398" s="144" t="s">
        <v>10</v>
      </c>
      <c r="I398" s="145" t="s">
        <v>11</v>
      </c>
      <c r="J398" s="155" t="s">
        <v>202</v>
      </c>
      <c r="K398" s="156" t="s">
        <v>204</v>
      </c>
    </row>
    <row r="399" spans="1:12" ht="23.25" customHeight="1">
      <c r="A399" s="1442"/>
      <c r="B399" s="142" t="s">
        <v>4</v>
      </c>
      <c r="C399" s="142" t="s">
        <v>13</v>
      </c>
      <c r="D399" s="145" t="s">
        <v>51</v>
      </c>
      <c r="E399" s="145" t="s">
        <v>15</v>
      </c>
      <c r="F399" s="145" t="s">
        <v>16</v>
      </c>
      <c r="G399" s="145" t="s">
        <v>17</v>
      </c>
      <c r="H399" s="145" t="s">
        <v>18</v>
      </c>
      <c r="I399" s="145" t="s">
        <v>19</v>
      </c>
      <c r="J399" s="155" t="s">
        <v>203</v>
      </c>
      <c r="K399" s="148"/>
    </row>
    <row r="400" spans="1:12" ht="23.25" customHeight="1">
      <c r="A400" s="1443"/>
      <c r="B400" s="149" t="s">
        <v>12</v>
      </c>
      <c r="C400" s="149" t="s">
        <v>12</v>
      </c>
      <c r="D400" s="128" t="s">
        <v>12</v>
      </c>
      <c r="E400" s="128" t="s">
        <v>12</v>
      </c>
      <c r="F400" s="128" t="s">
        <v>12</v>
      </c>
      <c r="G400" s="128" t="s">
        <v>12</v>
      </c>
      <c r="H400" s="128" t="s">
        <v>20</v>
      </c>
      <c r="I400" s="128" t="s">
        <v>12</v>
      </c>
      <c r="J400" s="150"/>
      <c r="K400" s="148"/>
    </row>
    <row r="401" spans="1:11" ht="23.4">
      <c r="A401" s="151" t="s">
        <v>52</v>
      </c>
      <c r="B401" s="149">
        <v>0</v>
      </c>
      <c r="C401" s="149">
        <v>0</v>
      </c>
      <c r="D401" s="149">
        <v>0</v>
      </c>
      <c r="E401" s="149">
        <v>0</v>
      </c>
      <c r="F401" s="149">
        <v>0</v>
      </c>
      <c r="G401" s="149">
        <v>0</v>
      </c>
      <c r="H401" s="149">
        <v>0</v>
      </c>
      <c r="I401" s="149">
        <v>0</v>
      </c>
      <c r="J401" s="157"/>
      <c r="K401" s="127">
        <v>0</v>
      </c>
    </row>
    <row r="402" spans="1:11" ht="23.4">
      <c r="A402" s="151" t="s">
        <v>53</v>
      </c>
      <c r="B402" s="149">
        <f t="shared" ref="B402:J402" si="76">+B46</f>
        <v>0</v>
      </c>
      <c r="C402" s="149">
        <f t="shared" si="76"/>
        <v>50</v>
      </c>
      <c r="D402" s="149">
        <f t="shared" si="76"/>
        <v>0</v>
      </c>
      <c r="E402" s="149">
        <f t="shared" si="76"/>
        <v>0</v>
      </c>
      <c r="F402" s="149">
        <f t="shared" si="76"/>
        <v>0</v>
      </c>
      <c r="G402" s="149">
        <f t="shared" si="76"/>
        <v>0</v>
      </c>
      <c r="H402" s="415">
        <f t="shared" si="76"/>
        <v>0</v>
      </c>
      <c r="I402" s="149">
        <f t="shared" si="76"/>
        <v>50</v>
      </c>
      <c r="J402" s="149">
        <f t="shared" si="76"/>
        <v>10</v>
      </c>
      <c r="K402" s="127">
        <f>+H402*G402</f>
        <v>0</v>
      </c>
    </row>
    <row r="403" spans="1:11" ht="23.4">
      <c r="A403" s="151" t="s">
        <v>54</v>
      </c>
      <c r="B403" s="149">
        <f t="shared" ref="B403:K403" si="77">+B76</f>
        <v>0</v>
      </c>
      <c r="C403" s="149">
        <f t="shared" si="77"/>
        <v>0</v>
      </c>
      <c r="D403" s="149">
        <f t="shared" si="77"/>
        <v>0</v>
      </c>
      <c r="E403" s="149">
        <f t="shared" si="77"/>
        <v>0</v>
      </c>
      <c r="F403" s="149">
        <f t="shared" si="77"/>
        <v>0</v>
      </c>
      <c r="G403" s="149">
        <f t="shared" si="77"/>
        <v>0</v>
      </c>
      <c r="H403" s="415">
        <f t="shared" si="77"/>
        <v>0</v>
      </c>
      <c r="I403" s="149">
        <f t="shared" si="77"/>
        <v>0</v>
      </c>
      <c r="J403" s="149">
        <f t="shared" si="77"/>
        <v>0</v>
      </c>
      <c r="K403" s="127">
        <f t="shared" si="77"/>
        <v>0</v>
      </c>
    </row>
    <row r="404" spans="1:11" ht="23.4">
      <c r="A404" s="151" t="s">
        <v>55</v>
      </c>
      <c r="B404" s="149">
        <f t="shared" ref="B404:K404" si="78">+B104</f>
        <v>0</v>
      </c>
      <c r="C404" s="149">
        <f t="shared" si="78"/>
        <v>0</v>
      </c>
      <c r="D404" s="149">
        <f t="shared" si="78"/>
        <v>0</v>
      </c>
      <c r="E404" s="149">
        <f t="shared" si="78"/>
        <v>0</v>
      </c>
      <c r="F404" s="149">
        <f t="shared" si="78"/>
        <v>0</v>
      </c>
      <c r="G404" s="149">
        <f t="shared" si="78"/>
        <v>0</v>
      </c>
      <c r="H404" s="149">
        <f t="shared" si="78"/>
        <v>0</v>
      </c>
      <c r="I404" s="149">
        <f t="shared" si="78"/>
        <v>0</v>
      </c>
      <c r="J404" s="149">
        <f t="shared" si="78"/>
        <v>0</v>
      </c>
      <c r="K404" s="128">
        <f t="shared" si="78"/>
        <v>0</v>
      </c>
    </row>
    <row r="405" spans="1:11" ht="23.4">
      <c r="A405" s="151" t="s">
        <v>56</v>
      </c>
      <c r="B405" s="149">
        <f t="shared" ref="B405:K405" si="79">+B132</f>
        <v>0</v>
      </c>
      <c r="C405" s="149">
        <f t="shared" si="79"/>
        <v>0</v>
      </c>
      <c r="D405" s="149">
        <f t="shared" si="79"/>
        <v>0</v>
      </c>
      <c r="E405" s="149">
        <f t="shared" si="79"/>
        <v>0</v>
      </c>
      <c r="F405" s="149">
        <f t="shared" si="79"/>
        <v>0</v>
      </c>
      <c r="G405" s="149">
        <f t="shared" si="79"/>
        <v>0</v>
      </c>
      <c r="H405" s="149">
        <f t="shared" si="79"/>
        <v>0</v>
      </c>
      <c r="I405" s="149">
        <f t="shared" si="79"/>
        <v>0</v>
      </c>
      <c r="J405" s="149">
        <f t="shared" si="79"/>
        <v>0</v>
      </c>
      <c r="K405" s="127">
        <f t="shared" si="79"/>
        <v>0</v>
      </c>
    </row>
    <row r="406" spans="1:11" ht="23.4">
      <c r="A406" s="151" t="s">
        <v>57</v>
      </c>
      <c r="B406" s="149">
        <f t="shared" ref="B406:K406" si="80">+B160</f>
        <v>0</v>
      </c>
      <c r="C406" s="149">
        <f t="shared" si="80"/>
        <v>0</v>
      </c>
      <c r="D406" s="149">
        <f t="shared" si="80"/>
        <v>0</v>
      </c>
      <c r="E406" s="149">
        <f t="shared" si="80"/>
        <v>0</v>
      </c>
      <c r="F406" s="149">
        <f t="shared" si="80"/>
        <v>0</v>
      </c>
      <c r="G406" s="149">
        <f t="shared" si="80"/>
        <v>0</v>
      </c>
      <c r="H406" s="149">
        <f t="shared" si="80"/>
        <v>0</v>
      </c>
      <c r="I406" s="149">
        <f t="shared" si="80"/>
        <v>0</v>
      </c>
      <c r="J406" s="149">
        <f t="shared" si="80"/>
        <v>0</v>
      </c>
      <c r="K406" s="127">
        <f t="shared" si="80"/>
        <v>0</v>
      </c>
    </row>
    <row r="407" spans="1:11" ht="23.4">
      <c r="A407" s="151" t="s">
        <v>58</v>
      </c>
      <c r="B407" s="149">
        <f t="shared" ref="B407:K407" si="81">+B186</f>
        <v>0</v>
      </c>
      <c r="C407" s="149">
        <f t="shared" si="81"/>
        <v>0</v>
      </c>
      <c r="D407" s="149">
        <f t="shared" si="81"/>
        <v>0</v>
      </c>
      <c r="E407" s="149">
        <f t="shared" si="81"/>
        <v>0</v>
      </c>
      <c r="F407" s="149">
        <f t="shared" si="81"/>
        <v>0</v>
      </c>
      <c r="G407" s="149">
        <f t="shared" si="81"/>
        <v>0</v>
      </c>
      <c r="H407" s="149">
        <f t="shared" si="81"/>
        <v>0</v>
      </c>
      <c r="I407" s="149">
        <f t="shared" si="81"/>
        <v>0</v>
      </c>
      <c r="J407" s="149">
        <f t="shared" si="81"/>
        <v>0</v>
      </c>
      <c r="K407" s="127">
        <f t="shared" si="81"/>
        <v>0</v>
      </c>
    </row>
    <row r="408" spans="1:11" ht="23.4">
      <c r="A408" s="151" t="s">
        <v>59</v>
      </c>
      <c r="B408" s="129">
        <f t="shared" ref="B408:I408" si="82">+B216</f>
        <v>0</v>
      </c>
      <c r="C408" s="129">
        <f t="shared" si="82"/>
        <v>0</v>
      </c>
      <c r="D408" s="129">
        <f t="shared" si="82"/>
        <v>0</v>
      </c>
      <c r="E408" s="129">
        <f t="shared" si="82"/>
        <v>0</v>
      </c>
      <c r="F408" s="129">
        <f t="shared" si="82"/>
        <v>0</v>
      </c>
      <c r="G408" s="129">
        <f t="shared" si="82"/>
        <v>0</v>
      </c>
      <c r="H408" s="129">
        <f t="shared" si="82"/>
        <v>0</v>
      </c>
      <c r="I408" s="129">
        <f t="shared" si="82"/>
        <v>0</v>
      </c>
      <c r="J408" s="129">
        <v>0</v>
      </c>
      <c r="K408" s="129">
        <f>+K216</f>
        <v>0</v>
      </c>
    </row>
    <row r="409" spans="1:11" ht="23.4">
      <c r="A409" s="151" t="s">
        <v>60</v>
      </c>
      <c r="B409" s="140">
        <f t="shared" ref="B409:J409" si="83">+B244</f>
        <v>0</v>
      </c>
      <c r="C409" s="140">
        <f t="shared" si="83"/>
        <v>0</v>
      </c>
      <c r="D409" s="140">
        <f t="shared" si="83"/>
        <v>0</v>
      </c>
      <c r="E409" s="140">
        <f t="shared" si="83"/>
        <v>0</v>
      </c>
      <c r="F409" s="140">
        <f t="shared" si="83"/>
        <v>0</v>
      </c>
      <c r="G409" s="140">
        <f t="shared" si="83"/>
        <v>0</v>
      </c>
      <c r="H409" s="140">
        <f t="shared" si="83"/>
        <v>0</v>
      </c>
      <c r="I409" s="140">
        <f t="shared" si="83"/>
        <v>0</v>
      </c>
      <c r="J409" s="140">
        <f t="shared" si="83"/>
        <v>0</v>
      </c>
      <c r="K409" s="140">
        <f>+H409*G409</f>
        <v>0</v>
      </c>
    </row>
    <row r="410" spans="1:11" ht="23.4">
      <c r="A410" s="151" t="s">
        <v>116</v>
      </c>
      <c r="B410" s="140">
        <f>+B270</f>
        <v>0</v>
      </c>
      <c r="C410" s="140">
        <f t="shared" ref="C410:J410" si="84">+C270</f>
        <v>0</v>
      </c>
      <c r="D410" s="140">
        <f t="shared" si="84"/>
        <v>0</v>
      </c>
      <c r="E410" s="140">
        <f t="shared" si="84"/>
        <v>0</v>
      </c>
      <c r="F410" s="140">
        <f t="shared" si="84"/>
        <v>0</v>
      </c>
      <c r="G410" s="140">
        <f t="shared" si="84"/>
        <v>0</v>
      </c>
      <c r="H410" s="140">
        <f t="shared" si="84"/>
        <v>0</v>
      </c>
      <c r="I410" s="140">
        <f t="shared" si="84"/>
        <v>0</v>
      </c>
      <c r="J410" s="140">
        <f t="shared" si="84"/>
        <v>0</v>
      </c>
      <c r="K410" s="140">
        <f>+H410*G410</f>
        <v>0</v>
      </c>
    </row>
    <row r="411" spans="1:11" ht="26.4">
      <c r="A411" s="152" t="s">
        <v>32</v>
      </c>
      <c r="B411" s="153">
        <f>SUM(B401:B410)</f>
        <v>0</v>
      </c>
      <c r="C411" s="153">
        <f t="shared" ref="C411:G411" si="85">SUM(C401:C410)</f>
        <v>50</v>
      </c>
      <c r="D411" s="149">
        <f t="shared" si="85"/>
        <v>0</v>
      </c>
      <c r="E411" s="149">
        <f t="shared" si="85"/>
        <v>0</v>
      </c>
      <c r="F411" s="153">
        <f t="shared" si="85"/>
        <v>0</v>
      </c>
      <c r="G411" s="153">
        <f t="shared" si="85"/>
        <v>0</v>
      </c>
      <c r="H411" s="172" t="e">
        <f>+K411/G411</f>
        <v>#DIV/0!</v>
      </c>
      <c r="I411" s="153">
        <f>SUM(I401:I410)</f>
        <v>50</v>
      </c>
      <c r="J411" s="154">
        <f>SUM(J401:J410)</f>
        <v>10</v>
      </c>
      <c r="K411" s="465">
        <f>SUM(K401:K410)</f>
        <v>0</v>
      </c>
    </row>
    <row r="419" spans="1:12" ht="23.4">
      <c r="A419" s="1430" t="s">
        <v>391</v>
      </c>
      <c r="B419" s="1430"/>
      <c r="C419" s="1430"/>
      <c r="D419" s="1430"/>
      <c r="E419" s="1430"/>
      <c r="F419" s="1430"/>
      <c r="G419" s="1430"/>
      <c r="H419" s="1430"/>
      <c r="I419" s="1430"/>
      <c r="J419" s="137"/>
      <c r="K419" s="138"/>
      <c r="L419" s="75"/>
    </row>
    <row r="420" spans="1:12" ht="23.4">
      <c r="A420" s="1431" t="s">
        <v>243</v>
      </c>
      <c r="B420" s="1431"/>
      <c r="C420" s="1431"/>
      <c r="D420" s="1431"/>
      <c r="E420" s="1431"/>
      <c r="F420" s="1431"/>
      <c r="G420" s="1431"/>
      <c r="H420" s="1431"/>
      <c r="I420" s="1431"/>
      <c r="J420" s="139"/>
      <c r="K420" s="138"/>
    </row>
    <row r="421" spans="1:12" ht="23.4">
      <c r="A421" s="1431" t="s">
        <v>142</v>
      </c>
      <c r="B421" s="1431"/>
      <c r="C421" s="1431"/>
      <c r="D421" s="1431"/>
      <c r="E421" s="1431"/>
      <c r="F421" s="1431"/>
      <c r="G421" s="1431"/>
      <c r="H421" s="1431"/>
      <c r="I421" s="1431"/>
      <c r="J421" s="139"/>
      <c r="K421" s="138"/>
    </row>
    <row r="422" spans="1:12" ht="23.25" customHeight="1">
      <c r="A422" s="1438" t="s">
        <v>267</v>
      </c>
      <c r="B422" s="140"/>
      <c r="C422" s="1435" t="s">
        <v>50</v>
      </c>
      <c r="D422" s="1436"/>
      <c r="E422" s="1436"/>
      <c r="F422" s="1436"/>
      <c r="G422" s="1436"/>
      <c r="H422" s="1437"/>
      <c r="I422" s="140"/>
      <c r="J422" s="141"/>
      <c r="K422" s="141"/>
    </row>
    <row r="423" spans="1:12" ht="23.25" customHeight="1">
      <c r="A423" s="1439"/>
      <c r="B423" s="142" t="s">
        <v>2</v>
      </c>
      <c r="C423" s="143" t="s">
        <v>5</v>
      </c>
      <c r="D423" s="144" t="s">
        <v>6</v>
      </c>
      <c r="E423" s="144" t="s">
        <v>7</v>
      </c>
      <c r="F423" s="144" t="s">
        <v>8</v>
      </c>
      <c r="G423" s="144" t="s">
        <v>9</v>
      </c>
      <c r="H423" s="144" t="s">
        <v>10</v>
      </c>
      <c r="I423" s="145" t="s">
        <v>11</v>
      </c>
      <c r="J423" s="155" t="s">
        <v>202</v>
      </c>
      <c r="K423" s="156" t="s">
        <v>204</v>
      </c>
    </row>
    <row r="424" spans="1:12" ht="23.25" customHeight="1">
      <c r="A424" s="1439"/>
      <c r="B424" s="142" t="s">
        <v>4</v>
      </c>
      <c r="C424" s="142" t="s">
        <v>13</v>
      </c>
      <c r="D424" s="145" t="s">
        <v>51</v>
      </c>
      <c r="E424" s="145" t="s">
        <v>15</v>
      </c>
      <c r="F424" s="145" t="s">
        <v>16</v>
      </c>
      <c r="G424" s="145" t="s">
        <v>17</v>
      </c>
      <c r="H424" s="145" t="s">
        <v>18</v>
      </c>
      <c r="I424" s="145" t="s">
        <v>19</v>
      </c>
      <c r="J424" s="155" t="s">
        <v>203</v>
      </c>
      <c r="K424" s="148"/>
    </row>
    <row r="425" spans="1:12" ht="23.25" customHeight="1">
      <c r="A425" s="1440"/>
      <c r="B425" s="149" t="s">
        <v>12</v>
      </c>
      <c r="C425" s="149" t="s">
        <v>12</v>
      </c>
      <c r="D425" s="128" t="s">
        <v>12</v>
      </c>
      <c r="E425" s="128" t="s">
        <v>12</v>
      </c>
      <c r="F425" s="128" t="s">
        <v>12</v>
      </c>
      <c r="G425" s="128" t="s">
        <v>12</v>
      </c>
      <c r="H425" s="128" t="s">
        <v>20</v>
      </c>
      <c r="I425" s="128" t="s">
        <v>12</v>
      </c>
      <c r="J425" s="150"/>
      <c r="K425" s="148"/>
    </row>
    <row r="426" spans="1:12" ht="23.4">
      <c r="A426" s="151" t="s">
        <v>52</v>
      </c>
      <c r="B426" s="149">
        <f t="shared" ref="B426:K426" si="86">+B13</f>
        <v>0</v>
      </c>
      <c r="C426" s="149">
        <f t="shared" si="86"/>
        <v>0</v>
      </c>
      <c r="D426" s="149">
        <f t="shared" si="86"/>
        <v>0</v>
      </c>
      <c r="E426" s="149">
        <f t="shared" si="86"/>
        <v>0</v>
      </c>
      <c r="F426" s="149">
        <f t="shared" si="86"/>
        <v>0</v>
      </c>
      <c r="G426" s="149">
        <f t="shared" si="86"/>
        <v>0</v>
      </c>
      <c r="H426" s="149">
        <f t="shared" si="86"/>
        <v>0</v>
      </c>
      <c r="I426" s="149">
        <f t="shared" si="86"/>
        <v>0</v>
      </c>
      <c r="J426" s="149">
        <f t="shared" si="86"/>
        <v>0</v>
      </c>
      <c r="K426" s="127">
        <f t="shared" si="86"/>
        <v>0</v>
      </c>
    </row>
    <row r="427" spans="1:12" ht="23.4">
      <c r="A427" s="151" t="s">
        <v>53</v>
      </c>
      <c r="B427" s="149">
        <f t="shared" ref="B427:K427" si="87">+B38</f>
        <v>0</v>
      </c>
      <c r="C427" s="149">
        <f t="shared" si="87"/>
        <v>0</v>
      </c>
      <c r="D427" s="149">
        <f t="shared" si="87"/>
        <v>0</v>
      </c>
      <c r="E427" s="149">
        <f t="shared" si="87"/>
        <v>0</v>
      </c>
      <c r="F427" s="149">
        <f t="shared" si="87"/>
        <v>0</v>
      </c>
      <c r="G427" s="149">
        <f t="shared" si="87"/>
        <v>0</v>
      </c>
      <c r="H427" s="149">
        <f t="shared" si="87"/>
        <v>650</v>
      </c>
      <c r="I427" s="149">
        <f t="shared" si="87"/>
        <v>0</v>
      </c>
      <c r="J427" s="149">
        <f t="shared" si="87"/>
        <v>5</v>
      </c>
      <c r="K427" s="128">
        <f t="shared" si="87"/>
        <v>0</v>
      </c>
    </row>
    <row r="428" spans="1:12" ht="23.4">
      <c r="A428" s="151" t="s">
        <v>54</v>
      </c>
      <c r="B428" s="149">
        <f t="shared" ref="B428:K428" si="88">+B67</f>
        <v>0</v>
      </c>
      <c r="C428" s="149">
        <f t="shared" si="88"/>
        <v>0</v>
      </c>
      <c r="D428" s="149">
        <f t="shared" si="88"/>
        <v>0</v>
      </c>
      <c r="E428" s="149">
        <f t="shared" si="88"/>
        <v>0</v>
      </c>
      <c r="F428" s="149">
        <f t="shared" si="88"/>
        <v>0</v>
      </c>
      <c r="G428" s="149">
        <f t="shared" si="88"/>
        <v>0</v>
      </c>
      <c r="H428" s="149">
        <f t="shared" si="88"/>
        <v>0</v>
      </c>
      <c r="I428" s="149">
        <f t="shared" si="88"/>
        <v>0</v>
      </c>
      <c r="J428" s="149">
        <f t="shared" si="88"/>
        <v>0</v>
      </c>
      <c r="K428" s="149">
        <f t="shared" si="88"/>
        <v>0</v>
      </c>
    </row>
    <row r="429" spans="1:12" ht="23.4">
      <c r="A429" s="151" t="s">
        <v>55</v>
      </c>
      <c r="B429" s="149">
        <f t="shared" ref="B429:J429" si="89">+B95</f>
        <v>0</v>
      </c>
      <c r="C429" s="149">
        <f t="shared" si="89"/>
        <v>0</v>
      </c>
      <c r="D429" s="149">
        <f t="shared" si="89"/>
        <v>0</v>
      </c>
      <c r="E429" s="149">
        <f t="shared" si="89"/>
        <v>0</v>
      </c>
      <c r="F429" s="149">
        <f t="shared" si="89"/>
        <v>0</v>
      </c>
      <c r="G429" s="149">
        <f t="shared" si="89"/>
        <v>0</v>
      </c>
      <c r="H429" s="149">
        <f t="shared" si="89"/>
        <v>0</v>
      </c>
      <c r="I429" s="149">
        <f t="shared" si="89"/>
        <v>0</v>
      </c>
      <c r="J429" s="149">
        <f t="shared" si="89"/>
        <v>0</v>
      </c>
      <c r="K429" s="127">
        <f>+H429*G429</f>
        <v>0</v>
      </c>
    </row>
    <row r="430" spans="1:12" ht="23.4">
      <c r="A430" s="151" t="s">
        <v>56</v>
      </c>
      <c r="B430" s="149">
        <f t="shared" ref="B430:J430" si="90">+B124</f>
        <v>0</v>
      </c>
      <c r="C430" s="149">
        <f t="shared" si="90"/>
        <v>0</v>
      </c>
      <c r="D430" s="149">
        <f t="shared" si="90"/>
        <v>0</v>
      </c>
      <c r="E430" s="149">
        <f t="shared" si="90"/>
        <v>0</v>
      </c>
      <c r="F430" s="149">
        <f t="shared" si="90"/>
        <v>0</v>
      </c>
      <c r="G430" s="149">
        <f t="shared" si="90"/>
        <v>0</v>
      </c>
      <c r="H430" s="149">
        <f t="shared" si="90"/>
        <v>0</v>
      </c>
      <c r="I430" s="149">
        <f t="shared" si="90"/>
        <v>0</v>
      </c>
      <c r="J430" s="149">
        <f t="shared" si="90"/>
        <v>0</v>
      </c>
      <c r="K430" s="149">
        <f>+G430*H430</f>
        <v>0</v>
      </c>
    </row>
    <row r="431" spans="1:12" ht="23.4">
      <c r="A431" s="151" t="s">
        <v>57</v>
      </c>
      <c r="B431" s="149">
        <v>0</v>
      </c>
      <c r="C431" s="149">
        <v>0</v>
      </c>
      <c r="D431" s="149">
        <v>0</v>
      </c>
      <c r="E431" s="149">
        <v>0</v>
      </c>
      <c r="F431" s="149">
        <v>0</v>
      </c>
      <c r="G431" s="149">
        <v>0</v>
      </c>
      <c r="H431" s="149">
        <v>0</v>
      </c>
      <c r="I431" s="149">
        <v>0</v>
      </c>
      <c r="J431" s="157"/>
      <c r="K431" s="127">
        <v>0</v>
      </c>
    </row>
    <row r="432" spans="1:12" ht="23.4">
      <c r="A432" s="151" t="s">
        <v>58</v>
      </c>
      <c r="B432" s="149">
        <v>0</v>
      </c>
      <c r="C432" s="149">
        <v>0</v>
      </c>
      <c r="D432" s="149">
        <f>+D215</f>
        <v>0</v>
      </c>
      <c r="E432" s="149">
        <f>+E215</f>
        <v>0</v>
      </c>
      <c r="F432" s="149">
        <f>+F215</f>
        <v>0</v>
      </c>
      <c r="G432" s="149">
        <f>+G215</f>
        <v>0</v>
      </c>
      <c r="H432" s="149">
        <f>+H215</f>
        <v>0</v>
      </c>
      <c r="I432" s="149">
        <v>0</v>
      </c>
      <c r="J432" s="149">
        <v>0</v>
      </c>
      <c r="K432" s="128">
        <f>+K215</f>
        <v>0</v>
      </c>
    </row>
    <row r="433" spans="1:11" ht="23.4">
      <c r="A433" s="151" t="s">
        <v>59</v>
      </c>
      <c r="B433" s="129">
        <f t="shared" ref="B433:K433" si="91">+B207</f>
        <v>0</v>
      </c>
      <c r="C433" s="129">
        <f t="shared" si="91"/>
        <v>0</v>
      </c>
      <c r="D433" s="129">
        <f t="shared" si="91"/>
        <v>0</v>
      </c>
      <c r="E433" s="129">
        <f t="shared" si="91"/>
        <v>0</v>
      </c>
      <c r="F433" s="129">
        <f t="shared" si="91"/>
        <v>0</v>
      </c>
      <c r="G433" s="129">
        <f t="shared" si="91"/>
        <v>0</v>
      </c>
      <c r="H433" s="129">
        <f t="shared" si="91"/>
        <v>650</v>
      </c>
      <c r="I433" s="129">
        <f t="shared" si="91"/>
        <v>0</v>
      </c>
      <c r="J433" s="129">
        <f t="shared" si="91"/>
        <v>5</v>
      </c>
      <c r="K433" s="129">
        <f t="shared" si="91"/>
        <v>0</v>
      </c>
    </row>
    <row r="434" spans="1:11" ht="23.4">
      <c r="A434" s="151" t="s">
        <v>60</v>
      </c>
      <c r="B434" s="140">
        <f t="shared" ref="B434:J434" si="92">+B235</f>
        <v>0</v>
      </c>
      <c r="C434" s="140">
        <f t="shared" si="92"/>
        <v>0</v>
      </c>
      <c r="D434" s="140">
        <f t="shared" si="92"/>
        <v>0</v>
      </c>
      <c r="E434" s="140">
        <f t="shared" si="92"/>
        <v>0</v>
      </c>
      <c r="F434" s="140">
        <f t="shared" si="92"/>
        <v>0</v>
      </c>
      <c r="G434" s="140">
        <f t="shared" si="92"/>
        <v>0</v>
      </c>
      <c r="H434" s="140">
        <f t="shared" si="92"/>
        <v>650</v>
      </c>
      <c r="I434" s="140">
        <f t="shared" si="92"/>
        <v>0</v>
      </c>
      <c r="J434" s="140">
        <f t="shared" si="92"/>
        <v>6</v>
      </c>
      <c r="K434" s="140">
        <f>+H434*G434</f>
        <v>0</v>
      </c>
    </row>
    <row r="435" spans="1:11" ht="23.4">
      <c r="A435" s="151" t="s">
        <v>116</v>
      </c>
      <c r="B435" s="140"/>
      <c r="C435" s="140"/>
      <c r="D435" s="140"/>
      <c r="E435" s="140"/>
      <c r="F435" s="140"/>
      <c r="G435" s="140"/>
      <c r="H435" s="140"/>
      <c r="I435" s="140"/>
      <c r="J435" s="140"/>
      <c r="K435" s="140"/>
    </row>
    <row r="436" spans="1:11" ht="26.4">
      <c r="A436" s="152" t="s">
        <v>32</v>
      </c>
      <c r="B436" s="153">
        <f>SUM(B426:B435)</f>
        <v>0</v>
      </c>
      <c r="C436" s="153">
        <f t="shared" ref="C436:G436" si="93">SUM(C426:C435)</f>
        <v>0</v>
      </c>
      <c r="D436" s="149">
        <f t="shared" si="93"/>
        <v>0</v>
      </c>
      <c r="E436" s="149">
        <f t="shared" si="93"/>
        <v>0</v>
      </c>
      <c r="F436" s="153">
        <f t="shared" si="93"/>
        <v>0</v>
      </c>
      <c r="G436" s="153">
        <f t="shared" si="93"/>
        <v>0</v>
      </c>
      <c r="H436" s="172" t="e">
        <f>+K436/G436</f>
        <v>#DIV/0!</v>
      </c>
      <c r="I436" s="153">
        <f>SUM(I426:I435)</f>
        <v>0</v>
      </c>
      <c r="J436" s="154">
        <f>SUM(J426:J435)</f>
        <v>16</v>
      </c>
      <c r="K436" s="465">
        <f>SUM(K426:K435)</f>
        <v>0</v>
      </c>
    </row>
    <row r="444" spans="1:11" ht="23.4">
      <c r="A444" s="1430" t="s">
        <v>391</v>
      </c>
      <c r="B444" s="1430"/>
      <c r="C444" s="1430"/>
      <c r="D444" s="1430"/>
      <c r="E444" s="1430"/>
      <c r="F444" s="1430"/>
      <c r="G444" s="1430"/>
      <c r="H444" s="1430"/>
      <c r="I444" s="1430"/>
      <c r="J444" s="137"/>
      <c r="K444" s="138"/>
    </row>
    <row r="445" spans="1:11" ht="23.4">
      <c r="A445" s="1431" t="s">
        <v>188</v>
      </c>
      <c r="B445" s="1431"/>
      <c r="C445" s="1431"/>
      <c r="D445" s="1431"/>
      <c r="E445" s="1431"/>
      <c r="F445" s="1431"/>
      <c r="G445" s="1431"/>
      <c r="H445" s="1431"/>
      <c r="I445" s="1431"/>
      <c r="J445" s="139"/>
      <c r="K445" s="138"/>
    </row>
    <row r="446" spans="1:11" ht="23.4">
      <c r="A446" s="1431" t="s">
        <v>142</v>
      </c>
      <c r="B446" s="1431"/>
      <c r="C446" s="1431"/>
      <c r="D446" s="1431"/>
      <c r="E446" s="1431"/>
      <c r="F446" s="1431"/>
      <c r="G446" s="1431"/>
      <c r="H446" s="1431"/>
      <c r="I446" s="1431"/>
      <c r="J446" s="139"/>
      <c r="K446" s="138"/>
    </row>
    <row r="447" spans="1:11" ht="23.4">
      <c r="A447" s="1438" t="s">
        <v>188</v>
      </c>
      <c r="B447" s="140"/>
      <c r="C447" s="1435" t="s">
        <v>50</v>
      </c>
      <c r="D447" s="1436"/>
      <c r="E447" s="1436"/>
      <c r="F447" s="1436"/>
      <c r="G447" s="1436"/>
      <c r="H447" s="1437"/>
      <c r="I447" s="140"/>
      <c r="J447" s="141"/>
      <c r="K447" s="141"/>
    </row>
    <row r="448" spans="1:11" ht="23.4">
      <c r="A448" s="1439"/>
      <c r="B448" s="142" t="s">
        <v>2</v>
      </c>
      <c r="C448" s="143" t="s">
        <v>5</v>
      </c>
      <c r="D448" s="144" t="s">
        <v>6</v>
      </c>
      <c r="E448" s="144" t="s">
        <v>7</v>
      </c>
      <c r="F448" s="144" t="s">
        <v>8</v>
      </c>
      <c r="G448" s="144" t="s">
        <v>9</v>
      </c>
      <c r="H448" s="144" t="s">
        <v>10</v>
      </c>
      <c r="I448" s="145" t="s">
        <v>11</v>
      </c>
      <c r="J448" s="155" t="s">
        <v>202</v>
      </c>
      <c r="K448" s="156" t="s">
        <v>204</v>
      </c>
    </row>
    <row r="449" spans="1:11" ht="23.4">
      <c r="A449" s="1439"/>
      <c r="B449" s="142" t="s">
        <v>4</v>
      </c>
      <c r="C449" s="142" t="s">
        <v>13</v>
      </c>
      <c r="D449" s="145" t="s">
        <v>51</v>
      </c>
      <c r="E449" s="145" t="s">
        <v>15</v>
      </c>
      <c r="F449" s="145" t="s">
        <v>16</v>
      </c>
      <c r="G449" s="145" t="s">
        <v>17</v>
      </c>
      <c r="H449" s="145" t="s">
        <v>18</v>
      </c>
      <c r="I449" s="145" t="s">
        <v>19</v>
      </c>
      <c r="J449" s="155" t="s">
        <v>203</v>
      </c>
      <c r="K449" s="148"/>
    </row>
    <row r="450" spans="1:11" ht="23.4">
      <c r="A450" s="1440"/>
      <c r="B450" s="149" t="s">
        <v>12</v>
      </c>
      <c r="C450" s="149" t="s">
        <v>12</v>
      </c>
      <c r="D450" s="128" t="s">
        <v>12</v>
      </c>
      <c r="E450" s="128" t="s">
        <v>12</v>
      </c>
      <c r="F450" s="128" t="s">
        <v>12</v>
      </c>
      <c r="G450" s="128" t="s">
        <v>12</v>
      </c>
      <c r="H450" s="128" t="s">
        <v>20</v>
      </c>
      <c r="I450" s="128" t="s">
        <v>12</v>
      </c>
      <c r="J450" s="150"/>
      <c r="K450" s="148"/>
    </row>
    <row r="451" spans="1:11" ht="23.4">
      <c r="A451" s="151" t="s">
        <v>52</v>
      </c>
      <c r="B451" s="149">
        <f t="shared" ref="B451:K451" si="94">+B14</f>
        <v>0</v>
      </c>
      <c r="C451" s="149">
        <f t="shared" si="94"/>
        <v>0</v>
      </c>
      <c r="D451" s="149">
        <f t="shared" si="94"/>
        <v>0</v>
      </c>
      <c r="E451" s="149">
        <f t="shared" si="94"/>
        <v>0</v>
      </c>
      <c r="F451" s="149">
        <f t="shared" si="94"/>
        <v>0</v>
      </c>
      <c r="G451" s="149">
        <f t="shared" si="94"/>
        <v>0</v>
      </c>
      <c r="H451" s="149">
        <f t="shared" si="94"/>
        <v>0</v>
      </c>
      <c r="I451" s="149">
        <f t="shared" si="94"/>
        <v>0</v>
      </c>
      <c r="J451" s="149">
        <f t="shared" si="94"/>
        <v>0</v>
      </c>
      <c r="K451" s="127">
        <f t="shared" si="94"/>
        <v>0</v>
      </c>
    </row>
    <row r="452" spans="1:11" ht="23.4">
      <c r="A452" s="151" t="s">
        <v>53</v>
      </c>
      <c r="B452" s="149">
        <f t="shared" ref="B452:K452" si="95">+B39</f>
        <v>0</v>
      </c>
      <c r="C452" s="149">
        <f t="shared" si="95"/>
        <v>0</v>
      </c>
      <c r="D452" s="149">
        <f t="shared" si="95"/>
        <v>0</v>
      </c>
      <c r="E452" s="149">
        <f t="shared" si="95"/>
        <v>0</v>
      </c>
      <c r="F452" s="149">
        <f t="shared" si="95"/>
        <v>0</v>
      </c>
      <c r="G452" s="149">
        <f t="shared" si="95"/>
        <v>0</v>
      </c>
      <c r="H452" s="149">
        <f t="shared" si="95"/>
        <v>78</v>
      </c>
      <c r="I452" s="149">
        <f t="shared" si="95"/>
        <v>0</v>
      </c>
      <c r="J452" s="149">
        <f t="shared" si="95"/>
        <v>2</v>
      </c>
      <c r="K452" s="127">
        <f t="shared" si="95"/>
        <v>0</v>
      </c>
    </row>
    <row r="453" spans="1:11" ht="23.4">
      <c r="A453" s="151" t="s">
        <v>54</v>
      </c>
      <c r="B453" s="149">
        <f t="shared" ref="B453:K453" si="96">+B68</f>
        <v>0</v>
      </c>
      <c r="C453" s="149">
        <f t="shared" si="96"/>
        <v>0</v>
      </c>
      <c r="D453" s="149">
        <f t="shared" si="96"/>
        <v>0</v>
      </c>
      <c r="E453" s="149">
        <f t="shared" si="96"/>
        <v>0</v>
      </c>
      <c r="F453" s="149">
        <f t="shared" si="96"/>
        <v>0</v>
      </c>
      <c r="G453" s="149">
        <f t="shared" si="96"/>
        <v>0</v>
      </c>
      <c r="H453" s="149">
        <f t="shared" si="96"/>
        <v>0</v>
      </c>
      <c r="I453" s="149">
        <f t="shared" si="96"/>
        <v>0</v>
      </c>
      <c r="J453" s="149">
        <f t="shared" si="96"/>
        <v>0</v>
      </c>
      <c r="K453" s="127">
        <f t="shared" si="96"/>
        <v>0</v>
      </c>
    </row>
    <row r="454" spans="1:11" ht="23.4">
      <c r="A454" s="151" t="s">
        <v>55</v>
      </c>
      <c r="B454" s="149">
        <f t="shared" ref="B454:K454" si="97">+B96</f>
        <v>0</v>
      </c>
      <c r="C454" s="149">
        <f t="shared" si="97"/>
        <v>0</v>
      </c>
      <c r="D454" s="149">
        <f t="shared" si="97"/>
        <v>0</v>
      </c>
      <c r="E454" s="149">
        <f t="shared" si="97"/>
        <v>0</v>
      </c>
      <c r="F454" s="149">
        <f t="shared" si="97"/>
        <v>0</v>
      </c>
      <c r="G454" s="149">
        <f t="shared" si="97"/>
        <v>0</v>
      </c>
      <c r="H454" s="149">
        <f t="shared" si="97"/>
        <v>0</v>
      </c>
      <c r="I454" s="149">
        <f t="shared" si="97"/>
        <v>0</v>
      </c>
      <c r="J454" s="149">
        <f t="shared" si="97"/>
        <v>0</v>
      </c>
      <c r="K454" s="127">
        <f t="shared" si="97"/>
        <v>0</v>
      </c>
    </row>
    <row r="455" spans="1:11" ht="23.4">
      <c r="A455" s="151" t="s">
        <v>56</v>
      </c>
      <c r="B455" s="149">
        <f t="shared" ref="B455:K455" si="98">+B125</f>
        <v>0</v>
      </c>
      <c r="C455" s="149">
        <f t="shared" si="98"/>
        <v>0</v>
      </c>
      <c r="D455" s="149">
        <f t="shared" si="98"/>
        <v>0</v>
      </c>
      <c r="E455" s="149">
        <f t="shared" si="98"/>
        <v>0</v>
      </c>
      <c r="F455" s="149">
        <f t="shared" si="98"/>
        <v>0</v>
      </c>
      <c r="G455" s="149">
        <f t="shared" si="98"/>
        <v>0</v>
      </c>
      <c r="H455" s="149">
        <f t="shared" si="98"/>
        <v>0</v>
      </c>
      <c r="I455" s="149">
        <f t="shared" si="98"/>
        <v>0</v>
      </c>
      <c r="J455" s="149">
        <f t="shared" si="98"/>
        <v>0</v>
      </c>
      <c r="K455" s="127">
        <f t="shared" si="98"/>
        <v>0</v>
      </c>
    </row>
    <row r="456" spans="1:11" ht="23.4">
      <c r="A456" s="151" t="s">
        <v>57</v>
      </c>
      <c r="B456" s="149">
        <v>0</v>
      </c>
      <c r="C456" s="149">
        <v>0</v>
      </c>
      <c r="D456" s="149">
        <v>0</v>
      </c>
      <c r="E456" s="149">
        <v>0</v>
      </c>
      <c r="F456" s="149">
        <v>0</v>
      </c>
      <c r="G456" s="149">
        <v>0</v>
      </c>
      <c r="H456" s="149">
        <v>0</v>
      </c>
      <c r="I456" s="149">
        <v>0</v>
      </c>
      <c r="J456" s="157"/>
      <c r="K456" s="127">
        <v>0</v>
      </c>
    </row>
    <row r="457" spans="1:11" ht="23.4">
      <c r="A457" s="151" t="s">
        <v>58</v>
      </c>
      <c r="B457" s="149">
        <f t="shared" ref="B457:K457" si="99">+B179</f>
        <v>0</v>
      </c>
      <c r="C457" s="149">
        <f t="shared" si="99"/>
        <v>0</v>
      </c>
      <c r="D457" s="149">
        <f t="shared" si="99"/>
        <v>0</v>
      </c>
      <c r="E457" s="149">
        <f t="shared" si="99"/>
        <v>0</v>
      </c>
      <c r="F457" s="149">
        <f t="shared" si="99"/>
        <v>0</v>
      </c>
      <c r="G457" s="149">
        <f t="shared" si="99"/>
        <v>0</v>
      </c>
      <c r="H457" s="149">
        <f t="shared" si="99"/>
        <v>0</v>
      </c>
      <c r="I457" s="149">
        <f t="shared" si="99"/>
        <v>0</v>
      </c>
      <c r="J457" s="149">
        <f t="shared" si="99"/>
        <v>0</v>
      </c>
      <c r="K457" s="127">
        <f t="shared" si="99"/>
        <v>0</v>
      </c>
    </row>
    <row r="458" spans="1:11" ht="23.4">
      <c r="A458" s="151" t="s">
        <v>59</v>
      </c>
      <c r="B458" s="129">
        <f t="shared" ref="B458:K458" si="100">+B208</f>
        <v>0</v>
      </c>
      <c r="C458" s="129">
        <f t="shared" si="100"/>
        <v>0</v>
      </c>
      <c r="D458" s="129">
        <f t="shared" si="100"/>
        <v>0</v>
      </c>
      <c r="E458" s="129">
        <f t="shared" si="100"/>
        <v>0</v>
      </c>
      <c r="F458" s="129">
        <f t="shared" si="100"/>
        <v>0</v>
      </c>
      <c r="G458" s="129">
        <f t="shared" si="100"/>
        <v>0</v>
      </c>
      <c r="H458" s="129">
        <f t="shared" si="100"/>
        <v>0</v>
      </c>
      <c r="I458" s="129">
        <f t="shared" si="100"/>
        <v>0</v>
      </c>
      <c r="J458" s="129">
        <f t="shared" si="100"/>
        <v>0</v>
      </c>
      <c r="K458" s="129">
        <f t="shared" si="100"/>
        <v>0</v>
      </c>
    </row>
    <row r="459" spans="1:11" ht="23.4">
      <c r="A459" s="151" t="s">
        <v>60</v>
      </c>
      <c r="B459" s="140">
        <f t="shared" ref="B459:K459" si="101">+B236</f>
        <v>0</v>
      </c>
      <c r="C459" s="140">
        <f t="shared" si="101"/>
        <v>0</v>
      </c>
      <c r="D459" s="140">
        <f t="shared" si="101"/>
        <v>0</v>
      </c>
      <c r="E459" s="140">
        <f t="shared" si="101"/>
        <v>0</v>
      </c>
      <c r="F459" s="140">
        <f t="shared" si="101"/>
        <v>0</v>
      </c>
      <c r="G459" s="140">
        <f t="shared" si="101"/>
        <v>0</v>
      </c>
      <c r="H459" s="140">
        <f t="shared" si="101"/>
        <v>0</v>
      </c>
      <c r="I459" s="140">
        <f t="shared" si="101"/>
        <v>0</v>
      </c>
      <c r="J459" s="140">
        <f t="shared" si="101"/>
        <v>0</v>
      </c>
      <c r="K459" s="140">
        <f t="shared" si="101"/>
        <v>0</v>
      </c>
    </row>
    <row r="460" spans="1:11" ht="23.4">
      <c r="A460" s="151" t="s">
        <v>116</v>
      </c>
      <c r="B460" s="140">
        <f t="shared" ref="B460:K460" si="102">+B263:B263</f>
        <v>0</v>
      </c>
      <c r="C460" s="140">
        <f t="shared" si="102"/>
        <v>0</v>
      </c>
      <c r="D460" s="140">
        <f t="shared" si="102"/>
        <v>0</v>
      </c>
      <c r="E460" s="140">
        <f t="shared" si="102"/>
        <v>0</v>
      </c>
      <c r="F460" s="140">
        <f t="shared" si="102"/>
        <v>0</v>
      </c>
      <c r="G460" s="140">
        <f t="shared" si="102"/>
        <v>0</v>
      </c>
      <c r="H460" s="140">
        <f t="shared" si="102"/>
        <v>0</v>
      </c>
      <c r="I460" s="140">
        <f t="shared" si="102"/>
        <v>0</v>
      </c>
      <c r="J460" s="140">
        <f t="shared" si="102"/>
        <v>0</v>
      </c>
      <c r="K460" s="140">
        <f t="shared" si="102"/>
        <v>0</v>
      </c>
    </row>
    <row r="461" spans="1:11" ht="26.4">
      <c r="A461" s="152" t="s">
        <v>32</v>
      </c>
      <c r="B461" s="153">
        <f>SUM(B451:B460)</f>
        <v>0</v>
      </c>
      <c r="C461" s="153">
        <f t="shared" ref="C461:G461" si="103">SUM(C451:C460)</f>
        <v>0</v>
      </c>
      <c r="D461" s="149">
        <f t="shared" si="103"/>
        <v>0</v>
      </c>
      <c r="E461" s="149">
        <f t="shared" si="103"/>
        <v>0</v>
      </c>
      <c r="F461" s="153">
        <f t="shared" si="103"/>
        <v>0</v>
      </c>
      <c r="G461" s="153">
        <f t="shared" si="103"/>
        <v>0</v>
      </c>
      <c r="H461" s="172" t="e">
        <f>+K461/G461</f>
        <v>#DIV/0!</v>
      </c>
      <c r="I461" s="153">
        <f>SUM(I451:I460)</f>
        <v>0</v>
      </c>
      <c r="J461" s="154">
        <f>SUM(J451:J460)</f>
        <v>2</v>
      </c>
      <c r="K461" s="465">
        <f>SUM(K451:K460)</f>
        <v>0</v>
      </c>
    </row>
    <row r="473" spans="1:11" ht="23.4">
      <c r="A473" s="1430" t="s">
        <v>391</v>
      </c>
      <c r="B473" s="1430"/>
      <c r="C473" s="1430"/>
      <c r="D473" s="1430"/>
      <c r="E473" s="1430"/>
      <c r="F473" s="1430"/>
      <c r="G473" s="1430"/>
      <c r="H473" s="1430"/>
      <c r="I473" s="1430"/>
      <c r="J473" s="137"/>
      <c r="K473" s="138"/>
    </row>
    <row r="474" spans="1:11" ht="23.4">
      <c r="A474" s="1431" t="s">
        <v>27</v>
      </c>
      <c r="B474" s="1431"/>
      <c r="C474" s="1431"/>
      <c r="D474" s="1431"/>
      <c r="E474" s="1431"/>
      <c r="F474" s="1431"/>
      <c r="G474" s="1431"/>
      <c r="H474" s="1431"/>
      <c r="I474" s="1431"/>
      <c r="J474" s="139"/>
      <c r="K474" s="138"/>
    </row>
    <row r="475" spans="1:11" ht="23.4">
      <c r="A475" s="1431" t="s">
        <v>142</v>
      </c>
      <c r="B475" s="1431"/>
      <c r="C475" s="1431"/>
      <c r="D475" s="1431"/>
      <c r="E475" s="1431"/>
      <c r="F475" s="1431"/>
      <c r="G475" s="1431"/>
      <c r="H475" s="1431"/>
      <c r="I475" s="1431"/>
      <c r="J475" s="139"/>
      <c r="K475" s="138"/>
    </row>
    <row r="476" spans="1:11" ht="23.4">
      <c r="A476" s="1438" t="s">
        <v>27</v>
      </c>
      <c r="B476" s="140"/>
      <c r="C476" s="1435" t="s">
        <v>50</v>
      </c>
      <c r="D476" s="1436"/>
      <c r="E476" s="1436"/>
      <c r="F476" s="1436"/>
      <c r="G476" s="1436"/>
      <c r="H476" s="1437"/>
      <c r="I476" s="140"/>
      <c r="J476" s="141"/>
      <c r="K476" s="141"/>
    </row>
    <row r="477" spans="1:11" ht="23.4">
      <c r="A477" s="1439"/>
      <c r="B477" s="142" t="s">
        <v>2</v>
      </c>
      <c r="C477" s="143" t="s">
        <v>5</v>
      </c>
      <c r="D477" s="144" t="s">
        <v>6</v>
      </c>
      <c r="E477" s="144" t="s">
        <v>7</v>
      </c>
      <c r="F477" s="144" t="s">
        <v>8</v>
      </c>
      <c r="G477" s="144" t="s">
        <v>9</v>
      </c>
      <c r="H477" s="144" t="s">
        <v>10</v>
      </c>
      <c r="I477" s="145" t="s">
        <v>11</v>
      </c>
      <c r="J477" s="155" t="s">
        <v>202</v>
      </c>
      <c r="K477" s="156" t="s">
        <v>204</v>
      </c>
    </row>
    <row r="478" spans="1:11" ht="23.4">
      <c r="A478" s="1439"/>
      <c r="B478" s="142" t="s">
        <v>4</v>
      </c>
      <c r="C478" s="142" t="s">
        <v>13</v>
      </c>
      <c r="D478" s="145" t="s">
        <v>51</v>
      </c>
      <c r="E478" s="145" t="s">
        <v>15</v>
      </c>
      <c r="F478" s="145" t="s">
        <v>16</v>
      </c>
      <c r="G478" s="145" t="s">
        <v>17</v>
      </c>
      <c r="H478" s="145" t="s">
        <v>18</v>
      </c>
      <c r="I478" s="145" t="s">
        <v>19</v>
      </c>
      <c r="J478" s="155" t="s">
        <v>203</v>
      </c>
      <c r="K478" s="148"/>
    </row>
    <row r="479" spans="1:11" ht="23.4">
      <c r="A479" s="1440"/>
      <c r="B479" s="149" t="s">
        <v>12</v>
      </c>
      <c r="C479" s="149" t="s">
        <v>12</v>
      </c>
      <c r="D479" s="128" t="s">
        <v>12</v>
      </c>
      <c r="E479" s="128" t="s">
        <v>12</v>
      </c>
      <c r="F479" s="128" t="s">
        <v>12</v>
      </c>
      <c r="G479" s="128" t="s">
        <v>12</v>
      </c>
      <c r="H479" s="128" t="s">
        <v>20</v>
      </c>
      <c r="I479" s="128" t="s">
        <v>12</v>
      </c>
      <c r="J479" s="150"/>
      <c r="K479" s="148"/>
    </row>
    <row r="480" spans="1:11" ht="23.4">
      <c r="A480" s="151" t="s">
        <v>52</v>
      </c>
      <c r="B480" s="149">
        <f t="shared" ref="B480:J480" si="104">+B18</f>
        <v>0</v>
      </c>
      <c r="C480" s="149">
        <f t="shared" si="104"/>
        <v>0</v>
      </c>
      <c r="D480" s="149">
        <f t="shared" si="104"/>
        <v>0</v>
      </c>
      <c r="E480" s="149">
        <f t="shared" si="104"/>
        <v>0</v>
      </c>
      <c r="F480" s="149">
        <f t="shared" si="104"/>
        <v>0</v>
      </c>
      <c r="G480" s="149">
        <f t="shared" si="104"/>
        <v>0</v>
      </c>
      <c r="H480" s="149">
        <f t="shared" si="104"/>
        <v>0</v>
      </c>
      <c r="I480" s="149">
        <f t="shared" si="104"/>
        <v>0</v>
      </c>
      <c r="J480" s="149">
        <f t="shared" si="104"/>
        <v>0</v>
      </c>
      <c r="K480" s="127">
        <f>+G480*H480</f>
        <v>0</v>
      </c>
    </row>
    <row r="481" spans="1:11" ht="23.4">
      <c r="A481" s="151" t="s">
        <v>53</v>
      </c>
      <c r="B481" s="149">
        <f t="shared" ref="B481:K481" si="105">+B44</f>
        <v>531</v>
      </c>
      <c r="C481" s="149">
        <f t="shared" si="105"/>
        <v>0</v>
      </c>
      <c r="D481" s="149">
        <f t="shared" si="105"/>
        <v>0</v>
      </c>
      <c r="E481" s="149">
        <f t="shared" si="105"/>
        <v>0</v>
      </c>
      <c r="F481" s="149">
        <f t="shared" si="105"/>
        <v>0</v>
      </c>
      <c r="G481" s="149">
        <f t="shared" si="105"/>
        <v>0</v>
      </c>
      <c r="H481" s="149">
        <f t="shared" si="105"/>
        <v>3000</v>
      </c>
      <c r="I481" s="149">
        <f t="shared" si="105"/>
        <v>531</v>
      </c>
      <c r="J481" s="149">
        <f t="shared" si="105"/>
        <v>134</v>
      </c>
      <c r="K481" s="127">
        <f t="shared" si="105"/>
        <v>0</v>
      </c>
    </row>
    <row r="482" spans="1:11" ht="23.4">
      <c r="A482" s="151" t="s">
        <v>54</v>
      </c>
      <c r="B482" s="149">
        <f t="shared" ref="B482:K482" si="106">+B73</f>
        <v>61</v>
      </c>
      <c r="C482" s="149">
        <f t="shared" si="106"/>
        <v>0</v>
      </c>
      <c r="D482" s="149">
        <f t="shared" si="106"/>
        <v>0</v>
      </c>
      <c r="E482" s="149">
        <f t="shared" si="106"/>
        <v>0</v>
      </c>
      <c r="F482" s="149">
        <f t="shared" si="106"/>
        <v>0</v>
      </c>
      <c r="G482" s="149">
        <f t="shared" si="106"/>
        <v>0</v>
      </c>
      <c r="H482" s="149">
        <f t="shared" si="106"/>
        <v>3000</v>
      </c>
      <c r="I482" s="149">
        <f t="shared" si="106"/>
        <v>61</v>
      </c>
      <c r="J482" s="149">
        <f t="shared" si="106"/>
        <v>36</v>
      </c>
      <c r="K482" s="128">
        <f t="shared" si="106"/>
        <v>0</v>
      </c>
    </row>
    <row r="483" spans="1:11" ht="23.4">
      <c r="A483" s="151" t="s">
        <v>55</v>
      </c>
      <c r="B483" s="149">
        <f>B101</f>
        <v>22</v>
      </c>
      <c r="C483" s="149">
        <f>C101</f>
        <v>0</v>
      </c>
      <c r="D483" s="149">
        <f t="shared" ref="D483:K483" si="107">D101</f>
        <v>0</v>
      </c>
      <c r="E483" s="149">
        <f t="shared" si="107"/>
        <v>0</v>
      </c>
      <c r="F483" s="149">
        <f t="shared" si="107"/>
        <v>0</v>
      </c>
      <c r="G483" s="149">
        <f t="shared" si="107"/>
        <v>0</v>
      </c>
      <c r="H483" s="149">
        <f t="shared" si="107"/>
        <v>3000</v>
      </c>
      <c r="I483" s="149">
        <f t="shared" si="107"/>
        <v>22</v>
      </c>
      <c r="J483" s="149">
        <f t="shared" si="107"/>
        <v>5</v>
      </c>
      <c r="K483" s="149">
        <f t="shared" si="107"/>
        <v>0</v>
      </c>
    </row>
    <row r="484" spans="1:11" ht="23.4">
      <c r="A484" s="151" t="s">
        <v>56</v>
      </c>
      <c r="B484" s="149">
        <f t="shared" ref="B484:J484" si="108">+B130</f>
        <v>182</v>
      </c>
      <c r="C484" s="149">
        <f t="shared" si="108"/>
        <v>0</v>
      </c>
      <c r="D484" s="149">
        <f t="shared" si="108"/>
        <v>0</v>
      </c>
      <c r="E484" s="149">
        <f t="shared" si="108"/>
        <v>0</v>
      </c>
      <c r="F484" s="149">
        <f t="shared" si="108"/>
        <v>0</v>
      </c>
      <c r="G484" s="149">
        <f t="shared" si="108"/>
        <v>0</v>
      </c>
      <c r="H484" s="149">
        <f t="shared" si="108"/>
        <v>3000</v>
      </c>
      <c r="I484" s="149">
        <f t="shared" si="108"/>
        <v>182</v>
      </c>
      <c r="J484" s="149">
        <f t="shared" si="108"/>
        <v>29</v>
      </c>
      <c r="K484" s="128">
        <f>+G484*H484</f>
        <v>0</v>
      </c>
    </row>
    <row r="485" spans="1:11" ht="23.4">
      <c r="A485" s="151" t="s">
        <v>57</v>
      </c>
      <c r="B485" s="149">
        <v>0</v>
      </c>
      <c r="C485" s="149">
        <v>0</v>
      </c>
      <c r="D485" s="149">
        <v>0</v>
      </c>
      <c r="E485" s="149">
        <v>0</v>
      </c>
      <c r="F485" s="149">
        <v>0</v>
      </c>
      <c r="G485" s="149">
        <v>0</v>
      </c>
      <c r="H485" s="149">
        <v>0</v>
      </c>
      <c r="I485" s="149">
        <v>0</v>
      </c>
      <c r="J485" s="149">
        <v>0</v>
      </c>
      <c r="K485" s="127">
        <v>0</v>
      </c>
    </row>
    <row r="486" spans="1:11" ht="23.4">
      <c r="A486" s="151" t="s">
        <v>58</v>
      </c>
      <c r="B486" s="149">
        <f t="shared" ref="B486:J486" si="109">+B184</f>
        <v>11</v>
      </c>
      <c r="C486" s="149">
        <f t="shared" si="109"/>
        <v>0</v>
      </c>
      <c r="D486" s="149">
        <f t="shared" si="109"/>
        <v>0</v>
      </c>
      <c r="E486" s="149">
        <f t="shared" si="109"/>
        <v>0</v>
      </c>
      <c r="F486" s="149">
        <f t="shared" si="109"/>
        <v>0</v>
      </c>
      <c r="G486" s="149">
        <f t="shared" si="109"/>
        <v>0</v>
      </c>
      <c r="H486" s="149">
        <f t="shared" si="109"/>
        <v>3000</v>
      </c>
      <c r="I486" s="149">
        <f t="shared" si="109"/>
        <v>11</v>
      </c>
      <c r="J486" s="149">
        <f t="shared" si="109"/>
        <v>1</v>
      </c>
      <c r="K486" s="128">
        <f>+H486*G486</f>
        <v>0</v>
      </c>
    </row>
    <row r="487" spans="1:11" ht="23.4">
      <c r="A487" s="151" t="s">
        <v>59</v>
      </c>
      <c r="B487" s="129">
        <f t="shared" ref="B487:J487" si="110">+B213</f>
        <v>71</v>
      </c>
      <c r="C487" s="129">
        <f t="shared" si="110"/>
        <v>0</v>
      </c>
      <c r="D487" s="129">
        <f t="shared" si="110"/>
        <v>0</v>
      </c>
      <c r="E487" s="129">
        <f t="shared" si="110"/>
        <v>0</v>
      </c>
      <c r="F487" s="129">
        <f t="shared" si="110"/>
        <v>0</v>
      </c>
      <c r="G487" s="129">
        <f t="shared" si="110"/>
        <v>0</v>
      </c>
      <c r="H487" s="129">
        <f t="shared" si="110"/>
        <v>3000</v>
      </c>
      <c r="I487" s="129">
        <f t="shared" si="110"/>
        <v>71</v>
      </c>
      <c r="J487" s="129">
        <f t="shared" si="110"/>
        <v>25</v>
      </c>
      <c r="K487" s="129">
        <f>+H487*G487</f>
        <v>0</v>
      </c>
    </row>
    <row r="488" spans="1:11" ht="23.4">
      <c r="A488" s="151" t="s">
        <v>60</v>
      </c>
      <c r="B488" s="140">
        <f t="shared" ref="B488:J488" si="111">+B241</f>
        <v>744</v>
      </c>
      <c r="C488" s="140">
        <f t="shared" si="111"/>
        <v>0</v>
      </c>
      <c r="D488" s="140">
        <f t="shared" si="111"/>
        <v>0</v>
      </c>
      <c r="E488" s="140">
        <f t="shared" si="111"/>
        <v>0</v>
      </c>
      <c r="F488" s="140">
        <f t="shared" si="111"/>
        <v>0</v>
      </c>
      <c r="G488" s="140">
        <f t="shared" si="111"/>
        <v>0</v>
      </c>
      <c r="H488" s="140">
        <f t="shared" si="111"/>
        <v>3000</v>
      </c>
      <c r="I488" s="140">
        <f t="shared" si="111"/>
        <v>744</v>
      </c>
      <c r="J488" s="140">
        <f t="shared" si="111"/>
        <v>175</v>
      </c>
      <c r="K488" s="140">
        <f>+H488*G488</f>
        <v>0</v>
      </c>
    </row>
    <row r="489" spans="1:11" ht="23.4">
      <c r="A489" s="151" t="s">
        <v>116</v>
      </c>
      <c r="B489" s="140"/>
      <c r="C489" s="140"/>
      <c r="D489" s="140"/>
      <c r="E489" s="140"/>
      <c r="F489" s="140"/>
      <c r="G489" s="140"/>
      <c r="H489" s="140"/>
      <c r="I489" s="140"/>
      <c r="J489" s="140"/>
      <c r="K489" s="140"/>
    </row>
    <row r="490" spans="1:11" ht="26.4">
      <c r="A490" s="152" t="s">
        <v>32</v>
      </c>
      <c r="B490" s="153">
        <f>SUM(B480:B489)</f>
        <v>1622</v>
      </c>
      <c r="C490" s="153">
        <f t="shared" ref="C490:G490" si="112">SUM(C480:C489)</f>
        <v>0</v>
      </c>
      <c r="D490" s="149">
        <f t="shared" si="112"/>
        <v>0</v>
      </c>
      <c r="E490" s="149">
        <f t="shared" si="112"/>
        <v>0</v>
      </c>
      <c r="F490" s="153">
        <f t="shared" si="112"/>
        <v>0</v>
      </c>
      <c r="G490" s="153">
        <f t="shared" si="112"/>
        <v>0</v>
      </c>
      <c r="H490" s="172" t="e">
        <f>+K490/G490</f>
        <v>#DIV/0!</v>
      </c>
      <c r="I490" s="153">
        <f>SUM(I480:I489)</f>
        <v>1622</v>
      </c>
      <c r="J490" s="154">
        <f>SUM(J480:J489)</f>
        <v>405</v>
      </c>
      <c r="K490" s="465">
        <f>SUM(K480:K489)</f>
        <v>0</v>
      </c>
    </row>
    <row r="502" spans="1:11" ht="23.4">
      <c r="A502" s="1430" t="s">
        <v>391</v>
      </c>
      <c r="B502" s="1430"/>
      <c r="C502" s="1430"/>
      <c r="D502" s="1430"/>
      <c r="E502" s="1430"/>
      <c r="F502" s="1430"/>
      <c r="G502" s="1430"/>
      <c r="H502" s="1430"/>
      <c r="I502" s="1430"/>
      <c r="J502" s="137"/>
      <c r="K502" s="138"/>
    </row>
    <row r="503" spans="1:11" ht="23.4">
      <c r="A503" s="1431" t="s">
        <v>254</v>
      </c>
      <c r="B503" s="1431"/>
      <c r="C503" s="1431"/>
      <c r="D503" s="1431"/>
      <c r="E503" s="1431"/>
      <c r="F503" s="1431"/>
      <c r="G503" s="1431"/>
      <c r="H503" s="1431"/>
      <c r="I503" s="1431"/>
      <c r="J503" s="139"/>
      <c r="K503" s="138"/>
    </row>
    <row r="504" spans="1:11" ht="23.4">
      <c r="A504" s="1431" t="s">
        <v>142</v>
      </c>
      <c r="B504" s="1431"/>
      <c r="C504" s="1431"/>
      <c r="D504" s="1431"/>
      <c r="E504" s="1431"/>
      <c r="F504" s="1431"/>
      <c r="G504" s="1431"/>
      <c r="H504" s="1431"/>
      <c r="I504" s="1431"/>
      <c r="J504" s="139"/>
      <c r="K504" s="138"/>
    </row>
    <row r="505" spans="1:11" ht="23.4">
      <c r="A505" s="1438" t="s">
        <v>254</v>
      </c>
      <c r="B505" s="140"/>
      <c r="C505" s="1435" t="s">
        <v>50</v>
      </c>
      <c r="D505" s="1436"/>
      <c r="E505" s="1436"/>
      <c r="F505" s="1436"/>
      <c r="G505" s="1436"/>
      <c r="H505" s="1437"/>
      <c r="I505" s="140"/>
      <c r="J505" s="141"/>
      <c r="K505" s="141"/>
    </row>
    <row r="506" spans="1:11" ht="23.4">
      <c r="A506" s="1439"/>
      <c r="B506" s="142" t="s">
        <v>2</v>
      </c>
      <c r="C506" s="143" t="s">
        <v>5</v>
      </c>
      <c r="D506" s="144" t="s">
        <v>6</v>
      </c>
      <c r="E506" s="144" t="s">
        <v>7</v>
      </c>
      <c r="F506" s="144" t="s">
        <v>8</v>
      </c>
      <c r="G506" s="144" t="s">
        <v>9</v>
      </c>
      <c r="H506" s="144" t="s">
        <v>10</v>
      </c>
      <c r="I506" s="145" t="s">
        <v>11</v>
      </c>
      <c r="J506" s="155" t="s">
        <v>202</v>
      </c>
      <c r="K506" s="156" t="s">
        <v>204</v>
      </c>
    </row>
    <row r="507" spans="1:11" ht="23.4">
      <c r="A507" s="1439"/>
      <c r="B507" s="142" t="s">
        <v>4</v>
      </c>
      <c r="C507" s="142" t="s">
        <v>13</v>
      </c>
      <c r="D507" s="145" t="s">
        <v>51</v>
      </c>
      <c r="E507" s="145" t="s">
        <v>15</v>
      </c>
      <c r="F507" s="145" t="s">
        <v>16</v>
      </c>
      <c r="G507" s="145" t="s">
        <v>17</v>
      </c>
      <c r="H507" s="145" t="s">
        <v>18</v>
      </c>
      <c r="I507" s="145" t="s">
        <v>19</v>
      </c>
      <c r="J507" s="155" t="s">
        <v>203</v>
      </c>
      <c r="K507" s="148"/>
    </row>
    <row r="508" spans="1:11" ht="23.4">
      <c r="A508" s="1440"/>
      <c r="B508" s="149" t="s">
        <v>12</v>
      </c>
      <c r="C508" s="149" t="s">
        <v>12</v>
      </c>
      <c r="D508" s="128" t="s">
        <v>12</v>
      </c>
      <c r="E508" s="128" t="s">
        <v>12</v>
      </c>
      <c r="F508" s="128" t="s">
        <v>12</v>
      </c>
      <c r="G508" s="128" t="s">
        <v>12</v>
      </c>
      <c r="H508" s="128" t="s">
        <v>20</v>
      </c>
      <c r="I508" s="128" t="s">
        <v>12</v>
      </c>
      <c r="J508" s="150"/>
      <c r="K508" s="148"/>
    </row>
    <row r="509" spans="1:11" ht="23.4">
      <c r="A509" s="151" t="s">
        <v>52</v>
      </c>
      <c r="B509" s="149"/>
      <c r="C509" s="149"/>
      <c r="D509" s="149"/>
      <c r="E509" s="149"/>
      <c r="F509" s="149"/>
      <c r="G509" s="149"/>
      <c r="H509" s="149"/>
      <c r="I509" s="149"/>
      <c r="J509" s="157"/>
      <c r="K509" s="127"/>
    </row>
    <row r="510" spans="1:11" ht="23.4">
      <c r="A510" s="151" t="s">
        <v>53</v>
      </c>
      <c r="B510" s="149">
        <f>B40</f>
        <v>0</v>
      </c>
      <c r="C510" s="149">
        <f t="shared" ref="C510:K510" si="113">C40</f>
        <v>0</v>
      </c>
      <c r="D510" s="149">
        <f t="shared" si="113"/>
        <v>0</v>
      </c>
      <c r="E510" s="149">
        <f t="shared" si="113"/>
        <v>0</v>
      </c>
      <c r="F510" s="149">
        <f t="shared" si="113"/>
        <v>0</v>
      </c>
      <c r="G510" s="149">
        <f t="shared" si="113"/>
        <v>0</v>
      </c>
      <c r="H510" s="149">
        <f t="shared" si="113"/>
        <v>110</v>
      </c>
      <c r="I510" s="149">
        <f t="shared" si="113"/>
        <v>0</v>
      </c>
      <c r="J510" s="149">
        <f t="shared" si="113"/>
        <v>0</v>
      </c>
      <c r="K510" s="149">
        <f t="shared" si="113"/>
        <v>0</v>
      </c>
    </row>
    <row r="511" spans="1:11" ht="23.4">
      <c r="A511" s="151" t="s">
        <v>54</v>
      </c>
      <c r="B511" s="149">
        <f t="shared" ref="B511:J511" si="114">+B69</f>
        <v>0</v>
      </c>
      <c r="C511" s="149">
        <f t="shared" si="114"/>
        <v>0</v>
      </c>
      <c r="D511" s="149">
        <f t="shared" si="114"/>
        <v>0</v>
      </c>
      <c r="E511" s="149">
        <f t="shared" si="114"/>
        <v>0</v>
      </c>
      <c r="F511" s="149">
        <f t="shared" si="114"/>
        <v>0</v>
      </c>
      <c r="G511" s="149">
        <f t="shared" si="114"/>
        <v>0</v>
      </c>
      <c r="H511" s="149">
        <f t="shared" si="114"/>
        <v>0</v>
      </c>
      <c r="I511" s="149">
        <f t="shared" si="114"/>
        <v>0</v>
      </c>
      <c r="J511" s="149">
        <f t="shared" si="114"/>
        <v>0</v>
      </c>
      <c r="K511" s="149">
        <f>+H511*G511</f>
        <v>0</v>
      </c>
    </row>
    <row r="512" spans="1:11" ht="23.4">
      <c r="A512" s="151" t="s">
        <v>55</v>
      </c>
      <c r="B512" s="149"/>
      <c r="C512" s="149"/>
      <c r="D512" s="149"/>
      <c r="E512" s="149"/>
      <c r="F512" s="149"/>
      <c r="G512" s="149"/>
      <c r="H512" s="149"/>
      <c r="I512" s="149"/>
      <c r="J512" s="157"/>
      <c r="K512" s="127"/>
    </row>
    <row r="513" spans="1:11" ht="23.4">
      <c r="A513" s="151" t="s">
        <v>56</v>
      </c>
      <c r="B513" s="149"/>
      <c r="C513" s="149"/>
      <c r="D513" s="149"/>
      <c r="E513" s="149"/>
      <c r="F513" s="149"/>
      <c r="G513" s="149"/>
      <c r="H513" s="149"/>
      <c r="I513" s="149"/>
      <c r="J513" s="149"/>
      <c r="K513" s="128"/>
    </row>
    <row r="514" spans="1:11" ht="23.4">
      <c r="A514" s="151" t="s">
        <v>57</v>
      </c>
      <c r="B514" s="149"/>
      <c r="C514" s="149"/>
      <c r="D514" s="149"/>
      <c r="E514" s="149"/>
      <c r="F514" s="149"/>
      <c r="G514" s="149"/>
      <c r="H514" s="149"/>
      <c r="I514" s="149"/>
      <c r="J514" s="157"/>
      <c r="K514" s="127"/>
    </row>
    <row r="515" spans="1:11" ht="23.4">
      <c r="A515" s="151" t="s">
        <v>58</v>
      </c>
      <c r="B515" s="149">
        <f t="shared" ref="B515:J515" si="115">+B180:B180</f>
        <v>0</v>
      </c>
      <c r="C515" s="149">
        <f t="shared" si="115"/>
        <v>0</v>
      </c>
      <c r="D515" s="149">
        <f t="shared" si="115"/>
        <v>0</v>
      </c>
      <c r="E515" s="149">
        <f t="shared" si="115"/>
        <v>0</v>
      </c>
      <c r="F515" s="149">
        <f t="shared" si="115"/>
        <v>0</v>
      </c>
      <c r="G515" s="149">
        <f t="shared" si="115"/>
        <v>0</v>
      </c>
      <c r="H515" s="149">
        <f t="shared" si="115"/>
        <v>0</v>
      </c>
      <c r="I515" s="149">
        <f t="shared" si="115"/>
        <v>0</v>
      </c>
      <c r="J515" s="149">
        <f t="shared" si="115"/>
        <v>0</v>
      </c>
      <c r="K515" s="128">
        <f>+H515*G515</f>
        <v>0</v>
      </c>
    </row>
    <row r="516" spans="1:11" ht="23.4">
      <c r="A516" s="151" t="s">
        <v>59</v>
      </c>
      <c r="B516" s="129"/>
      <c r="C516" s="129"/>
      <c r="D516" s="129"/>
      <c r="E516" s="129"/>
      <c r="F516" s="129"/>
      <c r="G516" s="129"/>
      <c r="H516" s="129"/>
      <c r="I516" s="129"/>
      <c r="J516" s="129"/>
      <c r="K516" s="129"/>
    </row>
    <row r="517" spans="1:11" ht="23.4">
      <c r="A517" s="151" t="s">
        <v>60</v>
      </c>
      <c r="B517" s="140">
        <f t="shared" ref="B517:J517" si="116">B237</f>
        <v>0</v>
      </c>
      <c r="C517" s="140">
        <f t="shared" si="116"/>
        <v>0</v>
      </c>
      <c r="D517" s="140">
        <f t="shared" si="116"/>
        <v>0</v>
      </c>
      <c r="E517" s="140">
        <f t="shared" si="116"/>
        <v>0</v>
      </c>
      <c r="F517" s="140">
        <f t="shared" si="116"/>
        <v>0</v>
      </c>
      <c r="G517" s="140">
        <f t="shared" si="116"/>
        <v>0</v>
      </c>
      <c r="H517" s="140">
        <f t="shared" si="116"/>
        <v>0</v>
      </c>
      <c r="I517" s="140">
        <f t="shared" si="116"/>
        <v>0</v>
      </c>
      <c r="J517" s="140">
        <f t="shared" si="116"/>
        <v>0</v>
      </c>
      <c r="K517" s="140"/>
    </row>
    <row r="518" spans="1:11" ht="23.4">
      <c r="A518" s="151" t="s">
        <v>116</v>
      </c>
      <c r="B518" s="140"/>
      <c r="C518" s="140"/>
      <c r="D518" s="140"/>
      <c r="E518" s="140"/>
      <c r="F518" s="140"/>
      <c r="G518" s="140"/>
      <c r="H518" s="140"/>
      <c r="I518" s="140"/>
      <c r="J518" s="140"/>
      <c r="K518" s="140"/>
    </row>
    <row r="519" spans="1:11" ht="26.4">
      <c r="A519" s="152" t="s">
        <v>32</v>
      </c>
      <c r="B519" s="153">
        <f>SUM(B509:B518)</f>
        <v>0</v>
      </c>
      <c r="C519" s="153">
        <f t="shared" ref="C519:G519" si="117">SUM(C509:C518)</f>
        <v>0</v>
      </c>
      <c r="D519" s="149">
        <f t="shared" si="117"/>
        <v>0</v>
      </c>
      <c r="E519" s="149">
        <f t="shared" si="117"/>
        <v>0</v>
      </c>
      <c r="F519" s="153">
        <f t="shared" si="117"/>
        <v>0</v>
      </c>
      <c r="G519" s="153">
        <f t="shared" si="117"/>
        <v>0</v>
      </c>
      <c r="H519" s="172" t="e">
        <f>+K519/G519</f>
        <v>#DIV/0!</v>
      </c>
      <c r="I519" s="153">
        <f>SUM(I509:I518)</f>
        <v>0</v>
      </c>
      <c r="J519" s="154">
        <f>SUM(J509:J518)</f>
        <v>0</v>
      </c>
      <c r="K519" s="465">
        <f>SUM(K509:K518)</f>
        <v>0</v>
      </c>
    </row>
    <row r="531" spans="1:11" ht="23.4">
      <c r="A531" s="1430" t="s">
        <v>391</v>
      </c>
      <c r="B531" s="1430"/>
      <c r="C531" s="1430"/>
      <c r="D531" s="1430"/>
      <c r="E531" s="1430"/>
      <c r="F531" s="1430"/>
      <c r="G531" s="1430"/>
      <c r="H531" s="1430"/>
      <c r="I531" s="1430"/>
      <c r="J531" s="137"/>
      <c r="K531" s="138"/>
    </row>
    <row r="532" spans="1:11" ht="23.4">
      <c r="A532" s="1431" t="s">
        <v>253</v>
      </c>
      <c r="B532" s="1431"/>
      <c r="C532" s="1431"/>
      <c r="D532" s="1431"/>
      <c r="E532" s="1431"/>
      <c r="F532" s="1431"/>
      <c r="G532" s="1431"/>
      <c r="H532" s="1431"/>
      <c r="I532" s="1431"/>
      <c r="J532" s="139"/>
      <c r="K532" s="138"/>
    </row>
    <row r="533" spans="1:11" ht="23.4">
      <c r="A533" s="1431" t="s">
        <v>142</v>
      </c>
      <c r="B533" s="1431"/>
      <c r="C533" s="1431"/>
      <c r="D533" s="1431"/>
      <c r="E533" s="1431"/>
      <c r="F533" s="1431"/>
      <c r="G533" s="1431"/>
      <c r="H533" s="1431"/>
      <c r="I533" s="1431"/>
      <c r="J533" s="139"/>
      <c r="K533" s="138"/>
    </row>
    <row r="534" spans="1:11" ht="23.4">
      <c r="A534" s="1438" t="s">
        <v>253</v>
      </c>
      <c r="B534" s="140"/>
      <c r="C534" s="1435" t="s">
        <v>50</v>
      </c>
      <c r="D534" s="1436"/>
      <c r="E534" s="1436"/>
      <c r="F534" s="1436"/>
      <c r="G534" s="1436"/>
      <c r="H534" s="1437"/>
      <c r="I534" s="140"/>
      <c r="J534" s="141"/>
      <c r="K534" s="141"/>
    </row>
    <row r="535" spans="1:11" ht="23.4">
      <c r="A535" s="1439"/>
      <c r="B535" s="142" t="s">
        <v>2</v>
      </c>
      <c r="C535" s="143" t="s">
        <v>5</v>
      </c>
      <c r="D535" s="144" t="s">
        <v>6</v>
      </c>
      <c r="E535" s="144" t="s">
        <v>7</v>
      </c>
      <c r="F535" s="144" t="s">
        <v>8</v>
      </c>
      <c r="G535" s="144" t="s">
        <v>9</v>
      </c>
      <c r="H535" s="144" t="s">
        <v>10</v>
      </c>
      <c r="I535" s="145" t="s">
        <v>11</v>
      </c>
      <c r="J535" s="155" t="s">
        <v>202</v>
      </c>
      <c r="K535" s="156" t="s">
        <v>204</v>
      </c>
    </row>
    <row r="536" spans="1:11" ht="23.4">
      <c r="A536" s="1439"/>
      <c r="B536" s="142" t="s">
        <v>4</v>
      </c>
      <c r="C536" s="142" t="s">
        <v>13</v>
      </c>
      <c r="D536" s="145" t="s">
        <v>51</v>
      </c>
      <c r="E536" s="145" t="s">
        <v>15</v>
      </c>
      <c r="F536" s="145" t="s">
        <v>16</v>
      </c>
      <c r="G536" s="145" t="s">
        <v>17</v>
      </c>
      <c r="H536" s="145" t="s">
        <v>18</v>
      </c>
      <c r="I536" s="145" t="s">
        <v>19</v>
      </c>
      <c r="J536" s="155" t="s">
        <v>203</v>
      </c>
      <c r="K536" s="148"/>
    </row>
    <row r="537" spans="1:11" ht="23.4">
      <c r="A537" s="1440"/>
      <c r="B537" s="149" t="s">
        <v>12</v>
      </c>
      <c r="C537" s="149" t="s">
        <v>12</v>
      </c>
      <c r="D537" s="128" t="s">
        <v>12</v>
      </c>
      <c r="E537" s="128" t="s">
        <v>12</v>
      </c>
      <c r="F537" s="128" t="s">
        <v>12</v>
      </c>
      <c r="G537" s="128" t="s">
        <v>12</v>
      </c>
      <c r="H537" s="128" t="s">
        <v>20</v>
      </c>
      <c r="I537" s="128" t="s">
        <v>12</v>
      </c>
      <c r="J537" s="150"/>
      <c r="K537" s="148"/>
    </row>
    <row r="538" spans="1:11" ht="23.4">
      <c r="A538" s="151" t="s">
        <v>52</v>
      </c>
      <c r="B538" s="149">
        <f t="shared" ref="B538:K538" si="118">+B16</f>
        <v>0</v>
      </c>
      <c r="C538" s="149">
        <f t="shared" si="118"/>
        <v>0</v>
      </c>
      <c r="D538" s="149">
        <f t="shared" si="118"/>
        <v>0</v>
      </c>
      <c r="E538" s="149">
        <f t="shared" si="118"/>
        <v>0</v>
      </c>
      <c r="F538" s="149">
        <f t="shared" si="118"/>
        <v>0</v>
      </c>
      <c r="G538" s="149">
        <f t="shared" si="118"/>
        <v>0</v>
      </c>
      <c r="H538" s="149">
        <f t="shared" si="118"/>
        <v>0</v>
      </c>
      <c r="I538" s="149">
        <f t="shared" si="118"/>
        <v>0</v>
      </c>
      <c r="J538" s="149">
        <f t="shared" si="118"/>
        <v>0</v>
      </c>
      <c r="K538" s="127">
        <f t="shared" si="118"/>
        <v>0</v>
      </c>
    </row>
    <row r="539" spans="1:11" ht="23.4">
      <c r="A539" s="151" t="s">
        <v>53</v>
      </c>
      <c r="B539" s="149">
        <f t="shared" ref="B539:K539" si="119">+B41</f>
        <v>0</v>
      </c>
      <c r="C539" s="149">
        <f t="shared" si="119"/>
        <v>20</v>
      </c>
      <c r="D539" s="149">
        <f t="shared" si="119"/>
        <v>0</v>
      </c>
      <c r="E539" s="149">
        <f t="shared" si="119"/>
        <v>0</v>
      </c>
      <c r="F539" s="149">
        <f t="shared" si="119"/>
        <v>0</v>
      </c>
      <c r="G539" s="149">
        <f t="shared" si="119"/>
        <v>0</v>
      </c>
      <c r="H539" s="149">
        <f t="shared" si="119"/>
        <v>0</v>
      </c>
      <c r="I539" s="149">
        <f t="shared" si="119"/>
        <v>20</v>
      </c>
      <c r="J539" s="149">
        <f t="shared" si="119"/>
        <v>2</v>
      </c>
      <c r="K539" s="127">
        <f t="shared" si="119"/>
        <v>0</v>
      </c>
    </row>
    <row r="540" spans="1:11" ht="23.4">
      <c r="A540" s="151" t="s">
        <v>54</v>
      </c>
      <c r="B540" s="149">
        <f t="shared" ref="B540:K540" si="120">+B70</f>
        <v>30</v>
      </c>
      <c r="C540" s="149">
        <f t="shared" si="120"/>
        <v>0</v>
      </c>
      <c r="D540" s="149">
        <f t="shared" si="120"/>
        <v>0</v>
      </c>
      <c r="E540" s="149">
        <f t="shared" si="120"/>
        <v>0</v>
      </c>
      <c r="F540" s="149">
        <f t="shared" si="120"/>
        <v>0</v>
      </c>
      <c r="G540" s="149">
        <f t="shared" si="120"/>
        <v>0</v>
      </c>
      <c r="H540" s="149">
        <f t="shared" si="120"/>
        <v>0</v>
      </c>
      <c r="I540" s="149">
        <f t="shared" si="120"/>
        <v>30</v>
      </c>
      <c r="J540" s="149">
        <f t="shared" si="120"/>
        <v>3</v>
      </c>
      <c r="K540" s="127">
        <f t="shared" si="120"/>
        <v>0</v>
      </c>
    </row>
    <row r="541" spans="1:11" ht="23.4">
      <c r="A541" s="151" t="s">
        <v>55</v>
      </c>
      <c r="B541" s="149">
        <f t="shared" ref="B541:K541" si="121">+B98</f>
        <v>0</v>
      </c>
      <c r="C541" s="149">
        <f t="shared" si="121"/>
        <v>35</v>
      </c>
      <c r="D541" s="149">
        <f t="shared" si="121"/>
        <v>0</v>
      </c>
      <c r="E541" s="149">
        <f t="shared" si="121"/>
        <v>0</v>
      </c>
      <c r="F541" s="149">
        <f t="shared" si="121"/>
        <v>0</v>
      </c>
      <c r="G541" s="149">
        <f t="shared" si="121"/>
        <v>0</v>
      </c>
      <c r="H541" s="149">
        <f t="shared" si="121"/>
        <v>0</v>
      </c>
      <c r="I541" s="149">
        <f t="shared" si="121"/>
        <v>35</v>
      </c>
      <c r="J541" s="149">
        <f t="shared" si="121"/>
        <v>5</v>
      </c>
      <c r="K541" s="127">
        <f t="shared" si="121"/>
        <v>0</v>
      </c>
    </row>
    <row r="542" spans="1:11" ht="23.4">
      <c r="A542" s="151" t="s">
        <v>56</v>
      </c>
      <c r="B542" s="149">
        <f t="shared" ref="B542:K542" si="122">+B127</f>
        <v>0</v>
      </c>
      <c r="C542" s="149">
        <f t="shared" si="122"/>
        <v>0</v>
      </c>
      <c r="D542" s="149">
        <f t="shared" si="122"/>
        <v>0</v>
      </c>
      <c r="E542" s="149">
        <f t="shared" si="122"/>
        <v>0</v>
      </c>
      <c r="F542" s="149">
        <f t="shared" si="122"/>
        <v>0</v>
      </c>
      <c r="G542" s="149">
        <f t="shared" si="122"/>
        <v>0</v>
      </c>
      <c r="H542" s="149">
        <f t="shared" si="122"/>
        <v>0</v>
      </c>
      <c r="I542" s="149">
        <f t="shared" si="122"/>
        <v>0</v>
      </c>
      <c r="J542" s="149">
        <f t="shared" si="122"/>
        <v>0</v>
      </c>
      <c r="K542" s="127">
        <f t="shared" si="122"/>
        <v>0</v>
      </c>
    </row>
    <row r="543" spans="1:11" ht="23.4">
      <c r="A543" s="151" t="s">
        <v>57</v>
      </c>
      <c r="B543" s="149">
        <f t="shared" ref="B543:K543" si="123">+B155</f>
        <v>0</v>
      </c>
      <c r="C543" s="149">
        <f t="shared" si="123"/>
        <v>0</v>
      </c>
      <c r="D543" s="149">
        <f t="shared" si="123"/>
        <v>0</v>
      </c>
      <c r="E543" s="149">
        <f t="shared" si="123"/>
        <v>0</v>
      </c>
      <c r="F543" s="149">
        <f t="shared" si="123"/>
        <v>0</v>
      </c>
      <c r="G543" s="149">
        <f t="shared" si="123"/>
        <v>0</v>
      </c>
      <c r="H543" s="149">
        <f t="shared" si="123"/>
        <v>0</v>
      </c>
      <c r="I543" s="149">
        <f t="shared" si="123"/>
        <v>0</v>
      </c>
      <c r="J543" s="149">
        <f t="shared" si="123"/>
        <v>0</v>
      </c>
      <c r="K543" s="127">
        <f t="shared" si="123"/>
        <v>0</v>
      </c>
    </row>
    <row r="544" spans="1:11" ht="23.4">
      <c r="A544" s="151" t="s">
        <v>58</v>
      </c>
      <c r="B544" s="149">
        <f t="shared" ref="B544:K544" si="124">+B181</f>
        <v>0</v>
      </c>
      <c r="C544" s="149">
        <f t="shared" si="124"/>
        <v>0</v>
      </c>
      <c r="D544" s="149">
        <f t="shared" si="124"/>
        <v>0</v>
      </c>
      <c r="E544" s="149">
        <f t="shared" si="124"/>
        <v>0</v>
      </c>
      <c r="F544" s="149">
        <f t="shared" si="124"/>
        <v>0</v>
      </c>
      <c r="G544" s="149">
        <f t="shared" si="124"/>
        <v>0</v>
      </c>
      <c r="H544" s="149">
        <f t="shared" si="124"/>
        <v>0</v>
      </c>
      <c r="I544" s="149">
        <f t="shared" si="124"/>
        <v>0</v>
      </c>
      <c r="J544" s="149">
        <f t="shared" si="124"/>
        <v>0</v>
      </c>
      <c r="K544" s="127">
        <f t="shared" si="124"/>
        <v>0</v>
      </c>
    </row>
    <row r="545" spans="1:11" ht="23.4">
      <c r="A545" s="151" t="s">
        <v>59</v>
      </c>
      <c r="B545" s="149">
        <f t="shared" ref="B545:K545" si="125">+B210</f>
        <v>0</v>
      </c>
      <c r="C545" s="149">
        <f t="shared" si="125"/>
        <v>0</v>
      </c>
      <c r="D545" s="149">
        <f t="shared" si="125"/>
        <v>0</v>
      </c>
      <c r="E545" s="149">
        <f t="shared" si="125"/>
        <v>0</v>
      </c>
      <c r="F545" s="149">
        <f t="shared" si="125"/>
        <v>0</v>
      </c>
      <c r="G545" s="149">
        <f t="shared" si="125"/>
        <v>0</v>
      </c>
      <c r="H545" s="149">
        <f t="shared" si="125"/>
        <v>0</v>
      </c>
      <c r="I545" s="149">
        <f t="shared" si="125"/>
        <v>0</v>
      </c>
      <c r="J545" s="149">
        <f t="shared" si="125"/>
        <v>0</v>
      </c>
      <c r="K545" s="127">
        <f t="shared" si="125"/>
        <v>0</v>
      </c>
    </row>
    <row r="546" spans="1:11" ht="23.4">
      <c r="A546" s="151" t="s">
        <v>60</v>
      </c>
      <c r="B546" s="149">
        <f t="shared" ref="B546:J546" si="126">+B238</f>
        <v>0</v>
      </c>
      <c r="C546" s="149">
        <f t="shared" si="126"/>
        <v>0</v>
      </c>
      <c r="D546" s="149">
        <f t="shared" si="126"/>
        <v>0</v>
      </c>
      <c r="E546" s="149">
        <f t="shared" si="126"/>
        <v>0</v>
      </c>
      <c r="F546" s="149">
        <f t="shared" si="126"/>
        <v>0</v>
      </c>
      <c r="G546" s="149">
        <f t="shared" si="126"/>
        <v>0</v>
      </c>
      <c r="H546" s="149">
        <f t="shared" si="126"/>
        <v>0</v>
      </c>
      <c r="I546" s="149">
        <f t="shared" si="126"/>
        <v>0</v>
      </c>
      <c r="J546" s="149">
        <f t="shared" si="126"/>
        <v>0</v>
      </c>
      <c r="K546" s="129">
        <f>K238</f>
        <v>0</v>
      </c>
    </row>
    <row r="547" spans="1:11" ht="23.4">
      <c r="A547" s="151" t="s">
        <v>116</v>
      </c>
      <c r="B547" s="149">
        <f t="shared" ref="B547:K547" si="127">+B265</f>
        <v>0</v>
      </c>
      <c r="C547" s="149">
        <f t="shared" si="127"/>
        <v>0</v>
      </c>
      <c r="D547" s="149">
        <f t="shared" si="127"/>
        <v>0</v>
      </c>
      <c r="E547" s="149">
        <f t="shared" si="127"/>
        <v>0</v>
      </c>
      <c r="F547" s="149">
        <f t="shared" si="127"/>
        <v>0</v>
      </c>
      <c r="G547" s="149">
        <f t="shared" si="127"/>
        <v>0</v>
      </c>
      <c r="H547" s="149">
        <f t="shared" si="127"/>
        <v>0</v>
      </c>
      <c r="I547" s="149">
        <f t="shared" si="127"/>
        <v>0</v>
      </c>
      <c r="J547" s="149">
        <f t="shared" si="127"/>
        <v>0</v>
      </c>
      <c r="K547" s="127">
        <f t="shared" si="127"/>
        <v>0</v>
      </c>
    </row>
    <row r="548" spans="1:11" ht="26.4">
      <c r="A548" s="152" t="s">
        <v>32</v>
      </c>
      <c r="B548" s="153">
        <f>SUM(B538:B547)</f>
        <v>30</v>
      </c>
      <c r="C548" s="153">
        <f t="shared" ref="C548:G548" si="128">SUM(C538:C547)</f>
        <v>55</v>
      </c>
      <c r="D548" s="149">
        <f t="shared" si="128"/>
        <v>0</v>
      </c>
      <c r="E548" s="149">
        <f t="shared" si="128"/>
        <v>0</v>
      </c>
      <c r="F548" s="153">
        <f t="shared" si="128"/>
        <v>0</v>
      </c>
      <c r="G548" s="153">
        <f t="shared" si="128"/>
        <v>0</v>
      </c>
      <c r="H548" s="172" t="e">
        <f>+K548/G548</f>
        <v>#DIV/0!</v>
      </c>
      <c r="I548" s="153">
        <f>SUM(I538:I547)</f>
        <v>85</v>
      </c>
      <c r="J548" s="154">
        <f>SUM(J538:J547)</f>
        <v>10</v>
      </c>
      <c r="K548" s="465">
        <f>SUM(K538:K547)</f>
        <v>0</v>
      </c>
    </row>
    <row r="560" spans="1:11" ht="23.4">
      <c r="A560" s="1430" t="s">
        <v>391</v>
      </c>
      <c r="B560" s="1430"/>
      <c r="C560" s="1430"/>
      <c r="D560" s="1430"/>
      <c r="E560" s="1430"/>
      <c r="F560" s="1430"/>
      <c r="G560" s="1430"/>
      <c r="H560" s="1430"/>
      <c r="I560" s="1430"/>
      <c r="J560" s="137"/>
      <c r="K560" s="138"/>
    </row>
    <row r="561" spans="1:11" ht="23.4">
      <c r="A561" s="1431" t="s">
        <v>190</v>
      </c>
      <c r="B561" s="1431"/>
      <c r="C561" s="1431"/>
      <c r="D561" s="1431"/>
      <c r="E561" s="1431"/>
      <c r="F561" s="1431"/>
      <c r="G561" s="1431"/>
      <c r="H561" s="1431"/>
      <c r="I561" s="1431"/>
      <c r="J561" s="139"/>
      <c r="K561" s="138"/>
    </row>
    <row r="562" spans="1:11" ht="23.4">
      <c r="A562" s="1431" t="s">
        <v>142</v>
      </c>
      <c r="B562" s="1431"/>
      <c r="C562" s="1431"/>
      <c r="D562" s="1431"/>
      <c r="E562" s="1431"/>
      <c r="F562" s="1431"/>
      <c r="G562" s="1431"/>
      <c r="H562" s="1431"/>
      <c r="I562" s="1431"/>
      <c r="J562" s="139"/>
      <c r="K562" s="138"/>
    </row>
    <row r="563" spans="1:11" ht="23.4">
      <c r="A563" s="1438" t="s">
        <v>190</v>
      </c>
      <c r="B563" s="140"/>
      <c r="C563" s="1435" t="s">
        <v>50</v>
      </c>
      <c r="D563" s="1436"/>
      <c r="E563" s="1436"/>
      <c r="F563" s="1436"/>
      <c r="G563" s="1436"/>
      <c r="H563" s="1437"/>
      <c r="I563" s="140"/>
      <c r="J563" s="141"/>
      <c r="K563" s="141"/>
    </row>
    <row r="564" spans="1:11" ht="23.4">
      <c r="A564" s="1439"/>
      <c r="B564" s="142" t="s">
        <v>2</v>
      </c>
      <c r="C564" s="143" t="s">
        <v>5</v>
      </c>
      <c r="D564" s="144" t="s">
        <v>6</v>
      </c>
      <c r="E564" s="144" t="s">
        <v>7</v>
      </c>
      <c r="F564" s="144" t="s">
        <v>8</v>
      </c>
      <c r="G564" s="144" t="s">
        <v>9</v>
      </c>
      <c r="H564" s="144" t="s">
        <v>10</v>
      </c>
      <c r="I564" s="145" t="s">
        <v>11</v>
      </c>
      <c r="J564" s="155" t="s">
        <v>202</v>
      </c>
      <c r="K564" s="156" t="s">
        <v>204</v>
      </c>
    </row>
    <row r="565" spans="1:11" ht="23.4">
      <c r="A565" s="1439"/>
      <c r="B565" s="142" t="s">
        <v>4</v>
      </c>
      <c r="C565" s="142" t="s">
        <v>13</v>
      </c>
      <c r="D565" s="145" t="s">
        <v>51</v>
      </c>
      <c r="E565" s="145" t="s">
        <v>15</v>
      </c>
      <c r="F565" s="145" t="s">
        <v>16</v>
      </c>
      <c r="G565" s="145" t="s">
        <v>17</v>
      </c>
      <c r="H565" s="145" t="s">
        <v>18</v>
      </c>
      <c r="I565" s="145" t="s">
        <v>19</v>
      </c>
      <c r="J565" s="155" t="s">
        <v>203</v>
      </c>
      <c r="K565" s="148"/>
    </row>
    <row r="566" spans="1:11" ht="23.4">
      <c r="A566" s="1440"/>
      <c r="B566" s="149" t="s">
        <v>12</v>
      </c>
      <c r="C566" s="149" t="s">
        <v>12</v>
      </c>
      <c r="D566" s="128" t="s">
        <v>12</v>
      </c>
      <c r="E566" s="128" t="s">
        <v>12</v>
      </c>
      <c r="F566" s="128" t="s">
        <v>12</v>
      </c>
      <c r="G566" s="128" t="s">
        <v>12</v>
      </c>
      <c r="H566" s="128" t="s">
        <v>20</v>
      </c>
      <c r="I566" s="128" t="s">
        <v>12</v>
      </c>
      <c r="J566" s="150"/>
      <c r="K566" s="148"/>
    </row>
    <row r="567" spans="1:11" ht="23.4">
      <c r="A567" s="151" t="s">
        <v>52</v>
      </c>
      <c r="B567" s="149"/>
      <c r="C567" s="149"/>
      <c r="D567" s="149"/>
      <c r="E567" s="149"/>
      <c r="F567" s="149"/>
      <c r="G567" s="149"/>
      <c r="H567" s="149"/>
      <c r="I567" s="149"/>
      <c r="J567" s="149"/>
      <c r="K567" s="127"/>
    </row>
    <row r="568" spans="1:11" ht="23.4">
      <c r="A568" s="151" t="s">
        <v>53</v>
      </c>
      <c r="B568" s="149">
        <f t="shared" ref="B568:K568" si="129">+B43</f>
        <v>0</v>
      </c>
      <c r="C568" s="149">
        <f t="shared" si="129"/>
        <v>0</v>
      </c>
      <c r="D568" s="149">
        <f t="shared" si="129"/>
        <v>0</v>
      </c>
      <c r="E568" s="149">
        <f t="shared" si="129"/>
        <v>0</v>
      </c>
      <c r="F568" s="149">
        <f t="shared" si="129"/>
        <v>0</v>
      </c>
      <c r="G568" s="149">
        <f t="shared" si="129"/>
        <v>0</v>
      </c>
      <c r="H568" s="149">
        <f t="shared" si="129"/>
        <v>0</v>
      </c>
      <c r="I568" s="149">
        <f t="shared" si="129"/>
        <v>0</v>
      </c>
      <c r="J568" s="149">
        <f t="shared" si="129"/>
        <v>0</v>
      </c>
      <c r="K568" s="149">
        <f t="shared" si="129"/>
        <v>0</v>
      </c>
    </row>
    <row r="569" spans="1:11" ht="23.4">
      <c r="A569" s="151" t="s">
        <v>54</v>
      </c>
      <c r="B569" s="149">
        <f t="shared" ref="B569:K569" si="130">+B72</f>
        <v>0</v>
      </c>
      <c r="C569" s="149">
        <f t="shared" si="130"/>
        <v>0</v>
      </c>
      <c r="D569" s="149">
        <f t="shared" si="130"/>
        <v>0</v>
      </c>
      <c r="E569" s="149">
        <f t="shared" si="130"/>
        <v>0</v>
      </c>
      <c r="F569" s="149">
        <f t="shared" si="130"/>
        <v>0</v>
      </c>
      <c r="G569" s="149">
        <f t="shared" si="130"/>
        <v>0</v>
      </c>
      <c r="H569" s="149">
        <f t="shared" si="130"/>
        <v>0</v>
      </c>
      <c r="I569" s="149">
        <f t="shared" si="130"/>
        <v>0</v>
      </c>
      <c r="J569" s="149">
        <f t="shared" si="130"/>
        <v>0</v>
      </c>
      <c r="K569" s="149">
        <f t="shared" si="130"/>
        <v>0</v>
      </c>
    </row>
    <row r="570" spans="1:11" ht="23.4">
      <c r="A570" s="151" t="s">
        <v>55</v>
      </c>
      <c r="B570" s="149">
        <f t="shared" ref="B570:K570" si="131">+B100</f>
        <v>0</v>
      </c>
      <c r="C570" s="149">
        <f t="shared" si="131"/>
        <v>0</v>
      </c>
      <c r="D570" s="149">
        <f t="shared" si="131"/>
        <v>0</v>
      </c>
      <c r="E570" s="149">
        <f t="shared" si="131"/>
        <v>0</v>
      </c>
      <c r="F570" s="149">
        <f t="shared" si="131"/>
        <v>0</v>
      </c>
      <c r="G570" s="149">
        <f t="shared" si="131"/>
        <v>0</v>
      </c>
      <c r="H570" s="149">
        <f t="shared" si="131"/>
        <v>0</v>
      </c>
      <c r="I570" s="149">
        <f t="shared" si="131"/>
        <v>0</v>
      </c>
      <c r="J570" s="149">
        <f t="shared" si="131"/>
        <v>0</v>
      </c>
      <c r="K570" s="149">
        <f t="shared" si="131"/>
        <v>0</v>
      </c>
    </row>
    <row r="571" spans="1:11" ht="23.4">
      <c r="A571" s="151" t="s">
        <v>56</v>
      </c>
      <c r="B571" s="149">
        <f t="shared" ref="B571:K571" si="132">+B129</f>
        <v>0</v>
      </c>
      <c r="C571" s="149">
        <f t="shared" si="132"/>
        <v>0</v>
      </c>
      <c r="D571" s="149">
        <f t="shared" si="132"/>
        <v>0</v>
      </c>
      <c r="E571" s="149">
        <f t="shared" si="132"/>
        <v>0</v>
      </c>
      <c r="F571" s="149">
        <f t="shared" si="132"/>
        <v>0</v>
      </c>
      <c r="G571" s="149">
        <f t="shared" si="132"/>
        <v>0</v>
      </c>
      <c r="H571" s="149">
        <f t="shared" si="132"/>
        <v>0</v>
      </c>
      <c r="I571" s="149">
        <f t="shared" si="132"/>
        <v>0</v>
      </c>
      <c r="J571" s="149">
        <f t="shared" si="132"/>
        <v>0</v>
      </c>
      <c r="K571" s="149">
        <f t="shared" si="132"/>
        <v>0</v>
      </c>
    </row>
    <row r="572" spans="1:11" ht="23.4">
      <c r="A572" s="151" t="s">
        <v>57</v>
      </c>
      <c r="B572" s="149">
        <f t="shared" ref="B572:J572" si="133">+B157</f>
        <v>0</v>
      </c>
      <c r="C572" s="149">
        <f t="shared" si="133"/>
        <v>0</v>
      </c>
      <c r="D572" s="149">
        <f t="shared" si="133"/>
        <v>0</v>
      </c>
      <c r="E572" s="149">
        <f t="shared" si="133"/>
        <v>0</v>
      </c>
      <c r="F572" s="149">
        <f t="shared" si="133"/>
        <v>0</v>
      </c>
      <c r="G572" s="149">
        <f t="shared" si="133"/>
        <v>0</v>
      </c>
      <c r="H572" s="149">
        <f t="shared" si="133"/>
        <v>0</v>
      </c>
      <c r="I572" s="149">
        <f t="shared" si="133"/>
        <v>0</v>
      </c>
      <c r="J572" s="149">
        <f t="shared" si="133"/>
        <v>0</v>
      </c>
      <c r="K572" s="127"/>
    </row>
    <row r="573" spans="1:11" ht="23.4">
      <c r="A573" s="151" t="s">
        <v>58</v>
      </c>
      <c r="B573" s="149">
        <f t="shared" ref="B573:J573" si="134">+B183</f>
        <v>0</v>
      </c>
      <c r="C573" s="149">
        <f t="shared" si="134"/>
        <v>0</v>
      </c>
      <c r="D573" s="149">
        <f t="shared" si="134"/>
        <v>0</v>
      </c>
      <c r="E573" s="149">
        <f t="shared" si="134"/>
        <v>0</v>
      </c>
      <c r="F573" s="149">
        <f t="shared" si="134"/>
        <v>0</v>
      </c>
      <c r="G573" s="149">
        <f t="shared" si="134"/>
        <v>0</v>
      </c>
      <c r="H573" s="149">
        <f t="shared" si="134"/>
        <v>0</v>
      </c>
      <c r="I573" s="149">
        <f t="shared" si="134"/>
        <v>0</v>
      </c>
      <c r="J573" s="149">
        <f t="shared" si="134"/>
        <v>0</v>
      </c>
      <c r="K573" s="127"/>
    </row>
    <row r="574" spans="1:11" ht="23.4">
      <c r="A574" s="151" t="s">
        <v>59</v>
      </c>
      <c r="B574" s="149">
        <f t="shared" ref="B574:J574" si="135">+B212</f>
        <v>0</v>
      </c>
      <c r="C574" s="149">
        <f t="shared" si="135"/>
        <v>0</v>
      </c>
      <c r="D574" s="149">
        <f t="shared" si="135"/>
        <v>0</v>
      </c>
      <c r="E574" s="149">
        <f t="shared" si="135"/>
        <v>0</v>
      </c>
      <c r="F574" s="149">
        <f t="shared" si="135"/>
        <v>0</v>
      </c>
      <c r="G574" s="149">
        <f t="shared" si="135"/>
        <v>0</v>
      </c>
      <c r="H574" s="149">
        <f t="shared" si="135"/>
        <v>0</v>
      </c>
      <c r="I574" s="149">
        <f t="shared" si="135"/>
        <v>0</v>
      </c>
      <c r="J574" s="149">
        <f t="shared" si="135"/>
        <v>0</v>
      </c>
      <c r="K574" s="127"/>
    </row>
    <row r="575" spans="1:11" ht="23.4">
      <c r="A575" s="151" t="s">
        <v>60</v>
      </c>
      <c r="B575" s="149">
        <f t="shared" ref="B575:K575" si="136">+B240</f>
        <v>0</v>
      </c>
      <c r="C575" s="149">
        <f t="shared" si="136"/>
        <v>0</v>
      </c>
      <c r="D575" s="149">
        <f t="shared" si="136"/>
        <v>0</v>
      </c>
      <c r="E575" s="149">
        <f t="shared" si="136"/>
        <v>0</v>
      </c>
      <c r="F575" s="149">
        <f t="shared" si="136"/>
        <v>0</v>
      </c>
      <c r="G575" s="149">
        <f t="shared" si="136"/>
        <v>0</v>
      </c>
      <c r="H575" s="149">
        <f t="shared" si="136"/>
        <v>0</v>
      </c>
      <c r="I575" s="149">
        <f t="shared" si="136"/>
        <v>0</v>
      </c>
      <c r="J575" s="149">
        <f t="shared" si="136"/>
        <v>0</v>
      </c>
      <c r="K575" s="149">
        <f t="shared" si="136"/>
        <v>0</v>
      </c>
    </row>
    <row r="576" spans="1:11" ht="23.4">
      <c r="A576" s="151" t="s">
        <v>116</v>
      </c>
      <c r="B576" s="149">
        <f t="shared" ref="B576:K576" si="137">+B267</f>
        <v>0</v>
      </c>
      <c r="C576" s="149">
        <f t="shared" si="137"/>
        <v>0</v>
      </c>
      <c r="D576" s="149">
        <f t="shared" si="137"/>
        <v>0</v>
      </c>
      <c r="E576" s="149">
        <f t="shared" si="137"/>
        <v>0</v>
      </c>
      <c r="F576" s="149">
        <f t="shared" si="137"/>
        <v>0</v>
      </c>
      <c r="G576" s="149">
        <f t="shared" si="137"/>
        <v>0</v>
      </c>
      <c r="H576" s="149">
        <f t="shared" si="137"/>
        <v>0</v>
      </c>
      <c r="I576" s="149">
        <f t="shared" si="137"/>
        <v>0</v>
      </c>
      <c r="J576" s="149">
        <f t="shared" si="137"/>
        <v>0</v>
      </c>
      <c r="K576" s="149">
        <f t="shared" si="137"/>
        <v>0</v>
      </c>
    </row>
    <row r="577" spans="1:11" ht="26.4">
      <c r="A577" s="152" t="s">
        <v>32</v>
      </c>
      <c r="B577" s="153">
        <f>SUM(B567:B576)</f>
        <v>0</v>
      </c>
      <c r="C577" s="153">
        <f t="shared" ref="C577:G577" si="138">SUM(C567:C576)</f>
        <v>0</v>
      </c>
      <c r="D577" s="149">
        <f t="shared" si="138"/>
        <v>0</v>
      </c>
      <c r="E577" s="149">
        <f t="shared" si="138"/>
        <v>0</v>
      </c>
      <c r="F577" s="153">
        <f t="shared" si="138"/>
        <v>0</v>
      </c>
      <c r="G577" s="153">
        <f t="shared" si="138"/>
        <v>0</v>
      </c>
      <c r="H577" s="172" t="e">
        <f>+K577/G577</f>
        <v>#DIV/0!</v>
      </c>
      <c r="I577" s="153">
        <f>SUM(I567:I576)</f>
        <v>0</v>
      </c>
      <c r="J577" s="154">
        <f>SUM(J567:J576)</f>
        <v>0</v>
      </c>
      <c r="K577" s="465">
        <f>SUM(K567:K576)</f>
        <v>0</v>
      </c>
    </row>
    <row r="589" spans="1:11" ht="23.4">
      <c r="A589" s="1430" t="s">
        <v>391</v>
      </c>
      <c r="B589" s="1430"/>
      <c r="C589" s="1430"/>
      <c r="D589" s="1430"/>
      <c r="E589" s="1430"/>
      <c r="F589" s="1430"/>
      <c r="G589" s="1430"/>
      <c r="H589" s="1430"/>
      <c r="I589" s="1430"/>
      <c r="J589" s="137"/>
      <c r="K589" s="138"/>
    </row>
    <row r="590" spans="1:11" ht="23.4">
      <c r="A590" s="1431" t="s">
        <v>291</v>
      </c>
      <c r="B590" s="1431"/>
      <c r="C590" s="1431"/>
      <c r="D590" s="1431"/>
      <c r="E590" s="1431"/>
      <c r="F590" s="1431"/>
      <c r="G590" s="1431"/>
      <c r="H590" s="1431"/>
      <c r="I590" s="1431"/>
      <c r="J590" s="139"/>
      <c r="K590" s="138"/>
    </row>
    <row r="591" spans="1:11" ht="23.4">
      <c r="A591" s="1431" t="s">
        <v>142</v>
      </c>
      <c r="B591" s="1431"/>
      <c r="C591" s="1431"/>
      <c r="D591" s="1431"/>
      <c r="E591" s="1431"/>
      <c r="F591" s="1431"/>
      <c r="G591" s="1431"/>
      <c r="H591" s="1431"/>
      <c r="I591" s="1431"/>
      <c r="J591" s="139"/>
      <c r="K591" s="138"/>
    </row>
    <row r="592" spans="1:11" ht="23.4">
      <c r="A592" s="1438" t="s">
        <v>291</v>
      </c>
      <c r="B592" s="140"/>
      <c r="C592" s="1435" t="s">
        <v>50</v>
      </c>
      <c r="D592" s="1436"/>
      <c r="E592" s="1436"/>
      <c r="F592" s="1436"/>
      <c r="G592" s="1436"/>
      <c r="H592" s="1437"/>
      <c r="I592" s="140"/>
      <c r="J592" s="141"/>
      <c r="K592" s="141"/>
    </row>
    <row r="593" spans="1:11" ht="23.4">
      <c r="A593" s="1439"/>
      <c r="B593" s="142" t="s">
        <v>2</v>
      </c>
      <c r="C593" s="143" t="s">
        <v>5</v>
      </c>
      <c r="D593" s="144" t="s">
        <v>6</v>
      </c>
      <c r="E593" s="144" t="s">
        <v>7</v>
      </c>
      <c r="F593" s="144" t="s">
        <v>8</v>
      </c>
      <c r="G593" s="144" t="s">
        <v>9</v>
      </c>
      <c r="H593" s="144" t="s">
        <v>10</v>
      </c>
      <c r="I593" s="145" t="s">
        <v>11</v>
      </c>
      <c r="J593" s="155" t="s">
        <v>202</v>
      </c>
      <c r="K593" s="156" t="s">
        <v>204</v>
      </c>
    </row>
    <row r="594" spans="1:11" ht="23.4">
      <c r="A594" s="1439"/>
      <c r="B594" s="142" t="s">
        <v>4</v>
      </c>
      <c r="C594" s="142" t="s">
        <v>13</v>
      </c>
      <c r="D594" s="145" t="s">
        <v>51</v>
      </c>
      <c r="E594" s="145" t="s">
        <v>15</v>
      </c>
      <c r="F594" s="145" t="s">
        <v>16</v>
      </c>
      <c r="G594" s="145" t="s">
        <v>17</v>
      </c>
      <c r="H594" s="145" t="s">
        <v>18</v>
      </c>
      <c r="I594" s="145" t="s">
        <v>19</v>
      </c>
      <c r="J594" s="155" t="s">
        <v>203</v>
      </c>
      <c r="K594" s="148"/>
    </row>
    <row r="595" spans="1:11" ht="23.4">
      <c r="A595" s="1440"/>
      <c r="B595" s="149" t="s">
        <v>12</v>
      </c>
      <c r="C595" s="149" t="s">
        <v>12</v>
      </c>
      <c r="D595" s="128" t="s">
        <v>12</v>
      </c>
      <c r="E595" s="128" t="s">
        <v>12</v>
      </c>
      <c r="F595" s="128" t="s">
        <v>12</v>
      </c>
      <c r="G595" s="128" t="s">
        <v>12</v>
      </c>
      <c r="H595" s="128" t="s">
        <v>20</v>
      </c>
      <c r="I595" s="128" t="s">
        <v>12</v>
      </c>
      <c r="J595" s="150"/>
      <c r="K595" s="148"/>
    </row>
    <row r="596" spans="1:11" ht="23.4">
      <c r="A596" s="151" t="s">
        <v>52</v>
      </c>
      <c r="B596" s="149"/>
      <c r="C596" s="149"/>
      <c r="D596" s="149"/>
      <c r="E596" s="149"/>
      <c r="F596" s="149"/>
      <c r="G596" s="149"/>
      <c r="H596" s="149"/>
      <c r="I596" s="149"/>
      <c r="J596" s="149"/>
      <c r="K596" s="127"/>
    </row>
    <row r="597" spans="1:11" ht="23.4">
      <c r="A597" s="151" t="s">
        <v>53</v>
      </c>
      <c r="B597" s="149"/>
      <c r="C597" s="149"/>
      <c r="D597" s="149"/>
      <c r="E597" s="149"/>
      <c r="F597" s="149"/>
      <c r="G597" s="149"/>
      <c r="H597" s="149"/>
      <c r="I597" s="149"/>
      <c r="J597" s="149"/>
      <c r="K597" s="127"/>
    </row>
    <row r="598" spans="1:11" ht="23.4">
      <c r="A598" s="151" t="s">
        <v>54</v>
      </c>
      <c r="B598" s="149">
        <f t="shared" ref="B598:J598" si="139">+B77</f>
        <v>0</v>
      </c>
      <c r="C598" s="149">
        <f t="shared" si="139"/>
        <v>0</v>
      </c>
      <c r="D598" s="149">
        <f t="shared" si="139"/>
        <v>0</v>
      </c>
      <c r="E598" s="149">
        <f t="shared" si="139"/>
        <v>0</v>
      </c>
      <c r="F598" s="149">
        <f t="shared" si="139"/>
        <v>0</v>
      </c>
      <c r="G598" s="149">
        <f t="shared" si="139"/>
        <v>0</v>
      </c>
      <c r="H598" s="149">
        <f t="shared" si="139"/>
        <v>0</v>
      </c>
      <c r="I598" s="149">
        <f t="shared" si="139"/>
        <v>0</v>
      </c>
      <c r="J598" s="149">
        <f t="shared" si="139"/>
        <v>0</v>
      </c>
      <c r="K598" s="149">
        <f>+G598*H598</f>
        <v>0</v>
      </c>
    </row>
    <row r="599" spans="1:11" ht="23.4">
      <c r="A599" s="151" t="s">
        <v>55</v>
      </c>
      <c r="B599" s="149"/>
      <c r="C599" s="149"/>
      <c r="D599" s="149"/>
      <c r="E599" s="149"/>
      <c r="F599" s="149"/>
      <c r="G599" s="149"/>
      <c r="H599" s="149"/>
      <c r="I599" s="149"/>
      <c r="J599" s="149"/>
      <c r="K599" s="127"/>
    </row>
    <row r="600" spans="1:11" ht="23.4">
      <c r="A600" s="151" t="s">
        <v>56</v>
      </c>
      <c r="B600" s="149"/>
      <c r="C600" s="149"/>
      <c r="D600" s="149"/>
      <c r="E600" s="149"/>
      <c r="F600" s="149"/>
      <c r="G600" s="149"/>
      <c r="H600" s="149"/>
      <c r="I600" s="149"/>
      <c r="J600" s="149"/>
      <c r="K600" s="127"/>
    </row>
    <row r="601" spans="1:11" ht="23.4">
      <c r="A601" s="151" t="s">
        <v>57</v>
      </c>
      <c r="B601" s="149"/>
      <c r="C601" s="149"/>
      <c r="D601" s="149"/>
      <c r="E601" s="149"/>
      <c r="F601" s="149"/>
      <c r="G601" s="149"/>
      <c r="H601" s="149"/>
      <c r="I601" s="149"/>
      <c r="J601" s="149"/>
      <c r="K601" s="127"/>
    </row>
    <row r="602" spans="1:11" ht="23.4">
      <c r="A602" s="151" t="s">
        <v>58</v>
      </c>
      <c r="B602" s="149"/>
      <c r="C602" s="149"/>
      <c r="D602" s="149"/>
      <c r="E602" s="149"/>
      <c r="F602" s="149"/>
      <c r="G602" s="149"/>
      <c r="H602" s="149"/>
      <c r="I602" s="149"/>
      <c r="J602" s="149"/>
      <c r="K602" s="127"/>
    </row>
    <row r="603" spans="1:11" ht="23.4">
      <c r="A603" s="151" t="s">
        <v>59</v>
      </c>
      <c r="B603" s="149"/>
      <c r="C603" s="149"/>
      <c r="D603" s="149"/>
      <c r="E603" s="149"/>
      <c r="F603" s="149"/>
      <c r="G603" s="149"/>
      <c r="H603" s="149"/>
      <c r="I603" s="149"/>
      <c r="J603" s="149"/>
      <c r="K603" s="127"/>
    </row>
    <row r="604" spans="1:11" ht="23.4">
      <c r="A604" s="151" t="s">
        <v>60</v>
      </c>
      <c r="B604" s="149"/>
      <c r="C604" s="149"/>
      <c r="D604" s="149"/>
      <c r="E604" s="149"/>
      <c r="F604" s="149"/>
      <c r="G604" s="149"/>
      <c r="H604" s="149"/>
      <c r="I604" s="149"/>
      <c r="J604" s="149"/>
      <c r="K604" s="129"/>
    </row>
    <row r="605" spans="1:11" ht="23.4">
      <c r="A605" s="151" t="s">
        <v>116</v>
      </c>
      <c r="B605" s="149"/>
      <c r="C605" s="149"/>
      <c r="D605" s="149"/>
      <c r="E605" s="149"/>
      <c r="F605" s="149"/>
      <c r="G605" s="149"/>
      <c r="H605" s="149"/>
      <c r="I605" s="149"/>
      <c r="J605" s="149"/>
      <c r="K605" s="127"/>
    </row>
    <row r="606" spans="1:11" ht="26.4">
      <c r="A606" s="152" t="s">
        <v>32</v>
      </c>
      <c r="B606" s="153">
        <f>SUM(B596:B605)</f>
        <v>0</v>
      </c>
      <c r="C606" s="153">
        <f t="shared" ref="C606:G606" si="140">SUM(C596:C605)</f>
        <v>0</v>
      </c>
      <c r="D606" s="149">
        <f t="shared" si="140"/>
        <v>0</v>
      </c>
      <c r="E606" s="149">
        <f t="shared" si="140"/>
        <v>0</v>
      </c>
      <c r="F606" s="153">
        <f t="shared" si="140"/>
        <v>0</v>
      </c>
      <c r="G606" s="153">
        <f t="shared" si="140"/>
        <v>0</v>
      </c>
      <c r="H606" s="172" t="e">
        <f>+K606/G606</f>
        <v>#DIV/0!</v>
      </c>
      <c r="I606" s="153">
        <f>SUM(I596:I605)</f>
        <v>0</v>
      </c>
      <c r="J606" s="154">
        <f>SUM(J596:J605)</f>
        <v>0</v>
      </c>
      <c r="K606" s="465">
        <f>SUM(K596:K605)</f>
        <v>0</v>
      </c>
    </row>
    <row r="612" spans="1:11" ht="23.4">
      <c r="A612" s="1430" t="s">
        <v>391</v>
      </c>
      <c r="B612" s="1430"/>
      <c r="C612" s="1430"/>
      <c r="D612" s="1430"/>
      <c r="E612" s="1430"/>
      <c r="F612" s="1430"/>
      <c r="G612" s="1430"/>
      <c r="H612" s="1430"/>
      <c r="I612" s="1430"/>
      <c r="J612" s="137"/>
      <c r="K612" s="138"/>
    </row>
    <row r="613" spans="1:11" ht="23.4">
      <c r="A613" s="1431" t="s">
        <v>238</v>
      </c>
      <c r="B613" s="1431"/>
      <c r="C613" s="1431"/>
      <c r="D613" s="1431"/>
      <c r="E613" s="1431"/>
      <c r="F613" s="1431"/>
      <c r="G613" s="1431"/>
      <c r="H613" s="1431"/>
      <c r="I613" s="1431"/>
      <c r="J613" s="139"/>
      <c r="K613" s="138"/>
    </row>
    <row r="614" spans="1:11" ht="23.4">
      <c r="A614" s="1431" t="s">
        <v>142</v>
      </c>
      <c r="B614" s="1431"/>
      <c r="C614" s="1431"/>
      <c r="D614" s="1431"/>
      <c r="E614" s="1431"/>
      <c r="F614" s="1431"/>
      <c r="G614" s="1431"/>
      <c r="H614" s="1431"/>
      <c r="I614" s="1431"/>
      <c r="J614" s="139"/>
      <c r="K614" s="138"/>
    </row>
    <row r="615" spans="1:11" ht="23.4">
      <c r="A615" s="1450" t="s">
        <v>238</v>
      </c>
      <c r="B615" s="140"/>
      <c r="C615" s="1435" t="s">
        <v>50</v>
      </c>
      <c r="D615" s="1436"/>
      <c r="E615" s="1436"/>
      <c r="F615" s="1436"/>
      <c r="G615" s="1436"/>
      <c r="H615" s="1437"/>
      <c r="I615" s="140"/>
      <c r="J615" s="141"/>
      <c r="K615" s="141"/>
    </row>
    <row r="616" spans="1:11" ht="23.4">
      <c r="A616" s="1451"/>
      <c r="B616" s="142" t="s">
        <v>2</v>
      </c>
      <c r="C616" s="143" t="s">
        <v>5</v>
      </c>
      <c r="D616" s="144" t="s">
        <v>6</v>
      </c>
      <c r="E616" s="144" t="s">
        <v>7</v>
      </c>
      <c r="F616" s="144" t="s">
        <v>8</v>
      </c>
      <c r="G616" s="144" t="s">
        <v>9</v>
      </c>
      <c r="H616" s="144" t="s">
        <v>10</v>
      </c>
      <c r="I616" s="145" t="s">
        <v>11</v>
      </c>
      <c r="J616" s="155" t="s">
        <v>202</v>
      </c>
      <c r="K616" s="156" t="s">
        <v>204</v>
      </c>
    </row>
    <row r="617" spans="1:11" ht="23.4">
      <c r="A617" s="1451"/>
      <c r="B617" s="142" t="s">
        <v>4</v>
      </c>
      <c r="C617" s="142" t="s">
        <v>13</v>
      </c>
      <c r="D617" s="145" t="s">
        <v>51</v>
      </c>
      <c r="E617" s="145" t="s">
        <v>15</v>
      </c>
      <c r="F617" s="145" t="s">
        <v>16</v>
      </c>
      <c r="G617" s="145" t="s">
        <v>17</v>
      </c>
      <c r="H617" s="145" t="s">
        <v>18</v>
      </c>
      <c r="I617" s="145" t="s">
        <v>19</v>
      </c>
      <c r="J617" s="155" t="s">
        <v>203</v>
      </c>
      <c r="K617" s="148"/>
    </row>
    <row r="618" spans="1:11" ht="23.4">
      <c r="A618" s="1452"/>
      <c r="B618" s="149" t="s">
        <v>12</v>
      </c>
      <c r="C618" s="149" t="s">
        <v>12</v>
      </c>
      <c r="D618" s="128" t="s">
        <v>12</v>
      </c>
      <c r="E618" s="128" t="s">
        <v>12</v>
      </c>
      <c r="F618" s="128" t="s">
        <v>12</v>
      </c>
      <c r="G618" s="128" t="s">
        <v>12</v>
      </c>
      <c r="H618" s="128" t="s">
        <v>20</v>
      </c>
      <c r="I618" s="128" t="s">
        <v>12</v>
      </c>
      <c r="J618" s="150"/>
      <c r="K618" s="148"/>
    </row>
    <row r="619" spans="1:11" ht="23.4">
      <c r="A619" s="151" t="s">
        <v>52</v>
      </c>
      <c r="B619" s="149"/>
      <c r="C619" s="149"/>
      <c r="D619" s="149"/>
      <c r="E619" s="149"/>
      <c r="F619" s="149"/>
      <c r="G619" s="149"/>
      <c r="H619" s="149"/>
      <c r="I619" s="149"/>
      <c r="J619" s="149"/>
      <c r="K619" s="127"/>
    </row>
    <row r="620" spans="1:11" ht="23.4">
      <c r="A620" s="151" t="s">
        <v>53</v>
      </c>
      <c r="B620" s="149"/>
      <c r="C620" s="149"/>
      <c r="D620" s="149"/>
      <c r="E620" s="149"/>
      <c r="F620" s="149"/>
      <c r="G620" s="149"/>
      <c r="H620" s="149"/>
      <c r="I620" s="149"/>
      <c r="J620" s="149"/>
      <c r="K620" s="127"/>
    </row>
    <row r="621" spans="1:11" ht="23.4">
      <c r="A621" s="151" t="s">
        <v>54</v>
      </c>
      <c r="B621" s="149"/>
      <c r="C621" s="149"/>
      <c r="D621" s="149"/>
      <c r="E621" s="149"/>
      <c r="F621" s="149"/>
      <c r="G621" s="149"/>
      <c r="H621" s="149"/>
      <c r="I621" s="149"/>
      <c r="J621" s="149"/>
      <c r="K621" s="149"/>
    </row>
    <row r="622" spans="1:11" ht="23.4">
      <c r="A622" s="151" t="s">
        <v>55</v>
      </c>
      <c r="B622" s="149"/>
      <c r="C622" s="149"/>
      <c r="D622" s="149"/>
      <c r="E622" s="149"/>
      <c r="F622" s="149"/>
      <c r="G622" s="149"/>
      <c r="H622" s="149"/>
      <c r="I622" s="149"/>
      <c r="J622" s="149"/>
      <c r="K622" s="127"/>
    </row>
    <row r="623" spans="1:11" ht="23.4">
      <c r="A623" s="151" t="s">
        <v>56</v>
      </c>
      <c r="B623" s="149"/>
      <c r="C623" s="149"/>
      <c r="D623" s="149"/>
      <c r="E623" s="149"/>
      <c r="F623" s="149"/>
      <c r="G623" s="149"/>
      <c r="H623" s="149"/>
      <c r="I623" s="149"/>
      <c r="J623" s="149"/>
      <c r="K623" s="127"/>
    </row>
    <row r="624" spans="1:11" ht="23.4">
      <c r="A624" s="151" t="s">
        <v>57</v>
      </c>
      <c r="B624" s="149"/>
      <c r="C624" s="149"/>
      <c r="D624" s="149"/>
      <c r="E624" s="149"/>
      <c r="F624" s="149"/>
      <c r="G624" s="149"/>
      <c r="H624" s="149"/>
      <c r="I624" s="149"/>
      <c r="J624" s="149"/>
      <c r="K624" s="127"/>
    </row>
    <row r="625" spans="1:11" ht="23.4">
      <c r="A625" s="151" t="s">
        <v>58</v>
      </c>
      <c r="B625" s="149"/>
      <c r="C625" s="149"/>
      <c r="D625" s="149"/>
      <c r="E625" s="149"/>
      <c r="F625" s="149"/>
      <c r="G625" s="149"/>
      <c r="H625" s="149"/>
      <c r="I625" s="149"/>
      <c r="J625" s="149"/>
      <c r="K625" s="127"/>
    </row>
    <row r="626" spans="1:11" ht="23.4">
      <c r="A626" s="151" t="s">
        <v>59</v>
      </c>
      <c r="B626" s="149"/>
      <c r="C626" s="149"/>
      <c r="D626" s="149"/>
      <c r="E626" s="149"/>
      <c r="F626" s="149"/>
      <c r="G626" s="149"/>
      <c r="H626" s="149"/>
      <c r="I626" s="149"/>
      <c r="J626" s="149"/>
      <c r="K626" s="127"/>
    </row>
    <row r="627" spans="1:11" ht="23.4">
      <c r="A627" s="151" t="s">
        <v>60</v>
      </c>
      <c r="B627" s="149"/>
      <c r="C627" s="149"/>
      <c r="D627" s="149"/>
      <c r="E627" s="149"/>
      <c r="F627" s="149"/>
      <c r="G627" s="149"/>
      <c r="H627" s="149"/>
      <c r="I627" s="149"/>
      <c r="J627" s="149"/>
      <c r="K627" s="129"/>
    </row>
    <row r="628" spans="1:11" ht="23.4">
      <c r="A628" s="151" t="s">
        <v>116</v>
      </c>
      <c r="B628" s="149"/>
      <c r="C628" s="149"/>
      <c r="D628" s="149"/>
      <c r="E628" s="149"/>
      <c r="F628" s="149"/>
      <c r="G628" s="149"/>
      <c r="H628" s="149"/>
      <c r="I628" s="149"/>
      <c r="J628" s="149"/>
      <c r="K628" s="127"/>
    </row>
    <row r="629" spans="1:11" ht="26.4">
      <c r="A629" s="152" t="s">
        <v>32</v>
      </c>
      <c r="B629" s="153">
        <f>SUM(B619:B628)</f>
        <v>0</v>
      </c>
      <c r="C629" s="153">
        <f t="shared" ref="C629:G629" si="141">SUM(C619:C628)</f>
        <v>0</v>
      </c>
      <c r="D629" s="149">
        <f t="shared" si="141"/>
        <v>0</v>
      </c>
      <c r="E629" s="149">
        <f t="shared" si="141"/>
        <v>0</v>
      </c>
      <c r="F629" s="153">
        <f t="shared" si="141"/>
        <v>0</v>
      </c>
      <c r="G629" s="153">
        <f t="shared" si="141"/>
        <v>0</v>
      </c>
      <c r="H629" s="172" t="e">
        <f>+K629/G629</f>
        <v>#DIV/0!</v>
      </c>
      <c r="I629" s="153">
        <f>SUM(I619:I628)</f>
        <v>0</v>
      </c>
      <c r="J629" s="154">
        <f>SUM(J619:J628)</f>
        <v>0</v>
      </c>
      <c r="K629" s="465">
        <f>SUM(K619:K628)</f>
        <v>0</v>
      </c>
    </row>
    <row r="640" spans="1:11" ht="23.4">
      <c r="A640" s="1430" t="s">
        <v>391</v>
      </c>
      <c r="B640" s="1430"/>
      <c r="C640" s="1430"/>
      <c r="D640" s="1430"/>
      <c r="E640" s="1430"/>
      <c r="F640" s="1430"/>
      <c r="G640" s="1430"/>
      <c r="H640" s="1430"/>
      <c r="I640" s="1430"/>
      <c r="J640" s="137"/>
      <c r="K640" s="138"/>
    </row>
    <row r="641" spans="1:11" ht="23.4">
      <c r="A641" s="1431" t="s">
        <v>277</v>
      </c>
      <c r="B641" s="1431"/>
      <c r="C641" s="1431"/>
      <c r="D641" s="1431"/>
      <c r="E641" s="1431"/>
      <c r="F641" s="1431"/>
      <c r="G641" s="1431"/>
      <c r="H641" s="1431"/>
      <c r="I641" s="1431"/>
      <c r="J641" s="139"/>
      <c r="K641" s="138"/>
    </row>
    <row r="642" spans="1:11" ht="23.4">
      <c r="A642" s="1431" t="s">
        <v>142</v>
      </c>
      <c r="B642" s="1431"/>
      <c r="C642" s="1431"/>
      <c r="D642" s="1431"/>
      <c r="E642" s="1431"/>
      <c r="F642" s="1431"/>
      <c r="G642" s="1431"/>
      <c r="H642" s="1431"/>
      <c r="I642" s="1431"/>
      <c r="J642" s="139"/>
      <c r="K642" s="138"/>
    </row>
    <row r="643" spans="1:11" ht="23.4">
      <c r="A643" s="1438" t="s">
        <v>277</v>
      </c>
      <c r="B643" s="140"/>
      <c r="C643" s="1435" t="s">
        <v>50</v>
      </c>
      <c r="D643" s="1436"/>
      <c r="E643" s="1436"/>
      <c r="F643" s="1436"/>
      <c r="G643" s="1436"/>
      <c r="H643" s="1437"/>
      <c r="I643" s="140"/>
      <c r="J643" s="141"/>
      <c r="K643" s="141"/>
    </row>
    <row r="644" spans="1:11" ht="23.4">
      <c r="A644" s="1439"/>
      <c r="B644" s="142" t="s">
        <v>2</v>
      </c>
      <c r="C644" s="143" t="s">
        <v>5</v>
      </c>
      <c r="D644" s="144" t="s">
        <v>6</v>
      </c>
      <c r="E644" s="144" t="s">
        <v>7</v>
      </c>
      <c r="F644" s="144" t="s">
        <v>8</v>
      </c>
      <c r="G644" s="144" t="s">
        <v>9</v>
      </c>
      <c r="H644" s="144" t="s">
        <v>10</v>
      </c>
      <c r="I644" s="145" t="s">
        <v>11</v>
      </c>
      <c r="J644" s="155" t="s">
        <v>202</v>
      </c>
      <c r="K644" s="156" t="s">
        <v>204</v>
      </c>
    </row>
    <row r="645" spans="1:11" ht="23.4">
      <c r="A645" s="1439"/>
      <c r="B645" s="142" t="s">
        <v>4</v>
      </c>
      <c r="C645" s="142" t="s">
        <v>13</v>
      </c>
      <c r="D645" s="145" t="s">
        <v>51</v>
      </c>
      <c r="E645" s="145" t="s">
        <v>15</v>
      </c>
      <c r="F645" s="145" t="s">
        <v>16</v>
      </c>
      <c r="G645" s="145" t="s">
        <v>17</v>
      </c>
      <c r="H645" s="145" t="s">
        <v>18</v>
      </c>
      <c r="I645" s="145" t="s">
        <v>19</v>
      </c>
      <c r="J645" s="155" t="s">
        <v>203</v>
      </c>
      <c r="K645" s="148"/>
    </row>
    <row r="646" spans="1:11" ht="23.4">
      <c r="A646" s="1440"/>
      <c r="B646" s="149" t="s">
        <v>12</v>
      </c>
      <c r="C646" s="149" t="s">
        <v>12</v>
      </c>
      <c r="D646" s="128" t="s">
        <v>12</v>
      </c>
      <c r="E646" s="128" t="s">
        <v>12</v>
      </c>
      <c r="F646" s="128" t="s">
        <v>12</v>
      </c>
      <c r="G646" s="128" t="s">
        <v>12</v>
      </c>
      <c r="H646" s="128" t="s">
        <v>20</v>
      </c>
      <c r="I646" s="128" t="s">
        <v>12</v>
      </c>
      <c r="J646" s="150"/>
      <c r="K646" s="148"/>
    </row>
    <row r="647" spans="1:11" ht="23.4">
      <c r="A647" s="151" t="s">
        <v>52</v>
      </c>
      <c r="B647" s="149"/>
      <c r="C647" s="149"/>
      <c r="D647" s="149"/>
      <c r="E647" s="149"/>
      <c r="F647" s="149"/>
      <c r="G647" s="149"/>
      <c r="H647" s="149"/>
      <c r="I647" s="149"/>
      <c r="J647" s="149"/>
      <c r="K647" s="127"/>
    </row>
    <row r="648" spans="1:11" ht="23.4">
      <c r="A648" s="151" t="s">
        <v>53</v>
      </c>
      <c r="B648" s="149">
        <f t="shared" ref="B648:K648" si="142">+B42</f>
        <v>0</v>
      </c>
      <c r="C648" s="149">
        <f t="shared" si="142"/>
        <v>0</v>
      </c>
      <c r="D648" s="149">
        <f t="shared" si="142"/>
        <v>0</v>
      </c>
      <c r="E648" s="149">
        <f t="shared" si="142"/>
        <v>0</v>
      </c>
      <c r="F648" s="149">
        <f t="shared" si="142"/>
        <v>0</v>
      </c>
      <c r="G648" s="149">
        <f t="shared" si="142"/>
        <v>0</v>
      </c>
      <c r="H648" s="149">
        <f t="shared" si="142"/>
        <v>0</v>
      </c>
      <c r="I648" s="149">
        <f t="shared" si="142"/>
        <v>0</v>
      </c>
      <c r="J648" s="149">
        <f t="shared" si="142"/>
        <v>0</v>
      </c>
      <c r="K648" s="149">
        <f t="shared" si="142"/>
        <v>0</v>
      </c>
    </row>
    <row r="649" spans="1:11" ht="23.4">
      <c r="A649" s="151" t="s">
        <v>54</v>
      </c>
      <c r="B649" s="149"/>
      <c r="C649" s="149"/>
      <c r="D649" s="149"/>
      <c r="E649" s="149"/>
      <c r="F649" s="149"/>
      <c r="G649" s="149"/>
      <c r="H649" s="149"/>
      <c r="I649" s="149"/>
      <c r="J649" s="149"/>
      <c r="K649" s="127"/>
    </row>
    <row r="650" spans="1:11" ht="23.4">
      <c r="A650" s="151" t="s">
        <v>55</v>
      </c>
      <c r="B650" s="149">
        <f t="shared" ref="B650:K650" si="143">+B99</f>
        <v>0</v>
      </c>
      <c r="C650" s="149">
        <f t="shared" si="143"/>
        <v>0</v>
      </c>
      <c r="D650" s="149">
        <f t="shared" si="143"/>
        <v>0</v>
      </c>
      <c r="E650" s="149">
        <f t="shared" si="143"/>
        <v>0</v>
      </c>
      <c r="F650" s="149">
        <f t="shared" si="143"/>
        <v>0</v>
      </c>
      <c r="G650" s="149">
        <f t="shared" si="143"/>
        <v>0</v>
      </c>
      <c r="H650" s="149">
        <f t="shared" si="143"/>
        <v>0</v>
      </c>
      <c r="I650" s="149">
        <f t="shared" si="143"/>
        <v>0</v>
      </c>
      <c r="J650" s="149">
        <f t="shared" si="143"/>
        <v>0</v>
      </c>
      <c r="K650" s="149">
        <f t="shared" si="143"/>
        <v>0</v>
      </c>
    </row>
    <row r="651" spans="1:11" ht="23.4">
      <c r="A651" s="151" t="s">
        <v>56</v>
      </c>
      <c r="B651" s="149"/>
      <c r="C651" s="149"/>
      <c r="D651" s="149"/>
      <c r="E651" s="149"/>
      <c r="F651" s="149"/>
      <c r="G651" s="149"/>
      <c r="H651" s="149"/>
      <c r="I651" s="198"/>
      <c r="J651" s="149"/>
      <c r="K651" s="127"/>
    </row>
    <row r="652" spans="1:11" ht="23.4">
      <c r="A652" s="151" t="s">
        <v>57</v>
      </c>
      <c r="B652" s="149"/>
      <c r="C652" s="149"/>
      <c r="D652" s="149"/>
      <c r="E652" s="149"/>
      <c r="F652" s="149"/>
      <c r="G652" s="149"/>
      <c r="H652" s="149"/>
      <c r="I652" s="198"/>
      <c r="J652" s="149"/>
      <c r="K652" s="127"/>
    </row>
    <row r="653" spans="1:11" ht="23.4">
      <c r="A653" s="151" t="s">
        <v>58</v>
      </c>
      <c r="B653" s="149"/>
      <c r="C653" s="149"/>
      <c r="D653" s="149"/>
      <c r="E653" s="149"/>
      <c r="F653" s="149"/>
      <c r="G653" s="149"/>
      <c r="H653" s="149"/>
      <c r="I653" s="198"/>
      <c r="J653" s="149"/>
      <c r="K653" s="127"/>
    </row>
    <row r="654" spans="1:11" ht="23.4">
      <c r="A654" s="151" t="s">
        <v>59</v>
      </c>
      <c r="B654" s="149"/>
      <c r="C654" s="149"/>
      <c r="D654" s="149"/>
      <c r="E654" s="149"/>
      <c r="F654" s="149"/>
      <c r="G654" s="149"/>
      <c r="H654" s="149"/>
      <c r="I654" s="198"/>
      <c r="J654" s="149"/>
      <c r="K654" s="127"/>
    </row>
    <row r="655" spans="1:11" ht="23.4">
      <c r="A655" s="151" t="s">
        <v>60</v>
      </c>
      <c r="B655" s="149"/>
      <c r="C655" s="149"/>
      <c r="D655" s="149"/>
      <c r="E655" s="149"/>
      <c r="F655" s="149"/>
      <c r="G655" s="149"/>
      <c r="H655" s="149"/>
      <c r="I655" s="198"/>
      <c r="J655" s="149"/>
      <c r="K655" s="129"/>
    </row>
    <row r="656" spans="1:11" ht="23.4">
      <c r="A656" s="151" t="s">
        <v>116</v>
      </c>
      <c r="B656" s="149">
        <f>+B266</f>
        <v>0</v>
      </c>
      <c r="C656" s="149">
        <f t="shared" ref="C656:K656" si="144">+C266</f>
        <v>0</v>
      </c>
      <c r="D656" s="149">
        <f t="shared" si="144"/>
        <v>0</v>
      </c>
      <c r="E656" s="149">
        <f t="shared" si="144"/>
        <v>0</v>
      </c>
      <c r="F656" s="149">
        <f t="shared" si="144"/>
        <v>0</v>
      </c>
      <c r="G656" s="149">
        <f t="shared" si="144"/>
        <v>0</v>
      </c>
      <c r="H656" s="149">
        <f t="shared" si="144"/>
        <v>0</v>
      </c>
      <c r="I656" s="149">
        <f t="shared" si="144"/>
        <v>0</v>
      </c>
      <c r="J656" s="149">
        <f t="shared" si="144"/>
        <v>0</v>
      </c>
      <c r="K656" s="149">
        <f t="shared" si="144"/>
        <v>0</v>
      </c>
    </row>
    <row r="657" spans="1:11" ht="26.4">
      <c r="A657" s="152" t="s">
        <v>32</v>
      </c>
      <c r="B657" s="153">
        <f>SUM(B647:B656)</f>
        <v>0</v>
      </c>
      <c r="C657" s="153">
        <f t="shared" ref="C657:G657" si="145">SUM(C647:C656)</f>
        <v>0</v>
      </c>
      <c r="D657" s="149">
        <f t="shared" si="145"/>
        <v>0</v>
      </c>
      <c r="E657" s="149">
        <f t="shared" si="145"/>
        <v>0</v>
      </c>
      <c r="F657" s="153">
        <f t="shared" si="145"/>
        <v>0</v>
      </c>
      <c r="G657" s="153">
        <f t="shared" si="145"/>
        <v>0</v>
      </c>
      <c r="H657" s="172" t="e">
        <f>+K657/G657</f>
        <v>#DIV/0!</v>
      </c>
      <c r="I657" s="153">
        <f>SUM(I647:I656)</f>
        <v>0</v>
      </c>
      <c r="J657" s="154">
        <f>SUM(J647:J656)</f>
        <v>0</v>
      </c>
      <c r="K657" s="465">
        <f>SUM(K647:K656)</f>
        <v>0</v>
      </c>
    </row>
    <row r="665" spans="1:11" ht="23.4">
      <c r="A665" s="1430" t="s">
        <v>391</v>
      </c>
      <c r="B665" s="1430"/>
      <c r="C665" s="1430"/>
      <c r="D665" s="1430"/>
      <c r="E665" s="1430"/>
      <c r="F665" s="1430"/>
      <c r="G665" s="1430"/>
      <c r="H665" s="1430"/>
      <c r="I665" s="1430"/>
      <c r="J665" s="137"/>
      <c r="K665" s="138"/>
    </row>
    <row r="666" spans="1:11" ht="23.4">
      <c r="A666" s="1431" t="s">
        <v>321</v>
      </c>
      <c r="B666" s="1431"/>
      <c r="C666" s="1431"/>
      <c r="D666" s="1431"/>
      <c r="E666" s="1431"/>
      <c r="F666" s="1431"/>
      <c r="G666" s="1431"/>
      <c r="H666" s="1431"/>
      <c r="I666" s="1431"/>
      <c r="J666" s="139"/>
      <c r="K666" s="138"/>
    </row>
    <row r="667" spans="1:11" ht="23.4">
      <c r="A667" s="1431" t="s">
        <v>142</v>
      </c>
      <c r="B667" s="1431"/>
      <c r="C667" s="1431"/>
      <c r="D667" s="1431"/>
      <c r="E667" s="1431"/>
      <c r="F667" s="1431"/>
      <c r="G667" s="1431"/>
      <c r="H667" s="1431"/>
      <c r="I667" s="1431"/>
      <c r="J667" s="139"/>
      <c r="K667" s="138"/>
    </row>
    <row r="668" spans="1:11" ht="23.4">
      <c r="A668" s="1438" t="s">
        <v>191</v>
      </c>
      <c r="B668" s="140"/>
      <c r="C668" s="1435" t="s">
        <v>50</v>
      </c>
      <c r="D668" s="1436"/>
      <c r="E668" s="1436"/>
      <c r="F668" s="1436"/>
      <c r="G668" s="1436"/>
      <c r="H668" s="1437"/>
      <c r="I668" s="140"/>
      <c r="J668" s="141"/>
      <c r="K668" s="141"/>
    </row>
    <row r="669" spans="1:11" ht="23.4">
      <c r="A669" s="1439"/>
      <c r="B669" s="142" t="s">
        <v>2</v>
      </c>
      <c r="C669" s="143" t="s">
        <v>5</v>
      </c>
      <c r="D669" s="144" t="s">
        <v>6</v>
      </c>
      <c r="E669" s="144" t="s">
        <v>7</v>
      </c>
      <c r="F669" s="144" t="s">
        <v>8</v>
      </c>
      <c r="G669" s="144" t="s">
        <v>9</v>
      </c>
      <c r="H669" s="144" t="s">
        <v>10</v>
      </c>
      <c r="I669" s="145" t="s">
        <v>11</v>
      </c>
      <c r="J669" s="155" t="s">
        <v>202</v>
      </c>
      <c r="K669" s="156" t="s">
        <v>204</v>
      </c>
    </row>
    <row r="670" spans="1:11" ht="23.4">
      <c r="A670" s="1439"/>
      <c r="B670" s="142" t="s">
        <v>4</v>
      </c>
      <c r="C670" s="142" t="s">
        <v>13</v>
      </c>
      <c r="D670" s="145" t="s">
        <v>51</v>
      </c>
      <c r="E670" s="145" t="s">
        <v>15</v>
      </c>
      <c r="F670" s="145" t="s">
        <v>16</v>
      </c>
      <c r="G670" s="145" t="s">
        <v>17</v>
      </c>
      <c r="H670" s="145" t="s">
        <v>18</v>
      </c>
      <c r="I670" s="145" t="s">
        <v>19</v>
      </c>
      <c r="J670" s="155" t="s">
        <v>203</v>
      </c>
      <c r="K670" s="148"/>
    </row>
    <row r="671" spans="1:11" ht="23.4">
      <c r="A671" s="1440"/>
      <c r="B671" s="149" t="s">
        <v>12</v>
      </c>
      <c r="C671" s="149" t="s">
        <v>12</v>
      </c>
      <c r="D671" s="128" t="s">
        <v>12</v>
      </c>
      <c r="E671" s="128" t="s">
        <v>12</v>
      </c>
      <c r="F671" s="128" t="s">
        <v>12</v>
      </c>
      <c r="G671" s="128" t="s">
        <v>12</v>
      </c>
      <c r="H671" s="128" t="s">
        <v>20</v>
      </c>
      <c r="I671" s="128" t="s">
        <v>12</v>
      </c>
      <c r="J671" s="150"/>
      <c r="K671" s="148"/>
    </row>
    <row r="672" spans="1:11" ht="23.4">
      <c r="A672" s="151" t="s">
        <v>52</v>
      </c>
      <c r="B672" s="149"/>
      <c r="C672" s="149"/>
      <c r="D672" s="149"/>
      <c r="E672" s="149"/>
      <c r="F672" s="149"/>
      <c r="G672" s="149"/>
      <c r="H672" s="149"/>
      <c r="I672" s="149"/>
      <c r="J672" s="149"/>
      <c r="K672" s="127"/>
    </row>
    <row r="673" spans="1:11" ht="23.4">
      <c r="A673" s="151" t="s">
        <v>53</v>
      </c>
      <c r="B673" s="149"/>
      <c r="C673" s="149"/>
      <c r="D673" s="149"/>
      <c r="E673" s="149"/>
      <c r="F673" s="149"/>
      <c r="G673" s="149"/>
      <c r="H673" s="149"/>
      <c r="I673" s="149"/>
      <c r="J673" s="149"/>
      <c r="K673" s="127"/>
    </row>
    <row r="674" spans="1:11" ht="23.4">
      <c r="A674" s="151" t="s">
        <v>54</v>
      </c>
      <c r="B674" s="149"/>
      <c r="C674" s="149"/>
      <c r="D674" s="149"/>
      <c r="E674" s="149"/>
      <c r="F674" s="149"/>
      <c r="G674" s="149"/>
      <c r="H674" s="149"/>
      <c r="I674" s="149"/>
      <c r="J674" s="149"/>
      <c r="K674" s="127"/>
    </row>
    <row r="675" spans="1:11" ht="23.4">
      <c r="A675" s="151" t="s">
        <v>55</v>
      </c>
      <c r="B675" s="149"/>
      <c r="C675" s="149"/>
      <c r="D675" s="149"/>
      <c r="E675" s="149"/>
      <c r="F675" s="149"/>
      <c r="G675" s="149"/>
      <c r="H675" s="149"/>
      <c r="I675" s="149"/>
      <c r="J675" s="149"/>
      <c r="K675" s="127"/>
    </row>
    <row r="676" spans="1:11" ht="23.4">
      <c r="A676" s="151" t="s">
        <v>56</v>
      </c>
      <c r="B676" s="149"/>
      <c r="C676" s="149"/>
      <c r="D676" s="149"/>
      <c r="E676" s="149"/>
      <c r="F676" s="149"/>
      <c r="G676" s="149"/>
      <c r="H676" s="149"/>
      <c r="I676" s="149"/>
      <c r="J676" s="149"/>
      <c r="K676" s="127"/>
    </row>
    <row r="677" spans="1:11" ht="23.4">
      <c r="A677" s="151" t="s">
        <v>57</v>
      </c>
      <c r="B677" s="149"/>
      <c r="C677" s="149"/>
      <c r="D677" s="149"/>
      <c r="E677" s="149"/>
      <c r="F677" s="149"/>
      <c r="G677" s="149"/>
      <c r="H677" s="149"/>
      <c r="I677" s="149"/>
      <c r="J677" s="149"/>
      <c r="K677" s="127"/>
    </row>
    <row r="678" spans="1:11" ht="23.4">
      <c r="A678" s="151" t="s">
        <v>58</v>
      </c>
      <c r="B678" s="149"/>
      <c r="C678" s="149"/>
      <c r="D678" s="149"/>
      <c r="E678" s="149"/>
      <c r="F678" s="149"/>
      <c r="G678" s="149"/>
      <c r="H678" s="149"/>
      <c r="I678" s="149"/>
      <c r="J678" s="149"/>
      <c r="K678" s="127"/>
    </row>
    <row r="679" spans="1:11" ht="23.4">
      <c r="A679" s="151" t="s">
        <v>59</v>
      </c>
      <c r="B679" s="149"/>
      <c r="C679" s="149"/>
      <c r="D679" s="149"/>
      <c r="E679" s="149"/>
      <c r="F679" s="149"/>
      <c r="G679" s="149"/>
      <c r="H679" s="149"/>
      <c r="I679" s="149"/>
      <c r="J679" s="149"/>
      <c r="K679" s="149"/>
    </row>
    <row r="680" spans="1:11" ht="23.4">
      <c r="A680" s="151" t="s">
        <v>60</v>
      </c>
      <c r="B680" s="149"/>
      <c r="C680" s="149"/>
      <c r="D680" s="149"/>
      <c r="E680" s="149"/>
      <c r="F680" s="149"/>
      <c r="G680" s="149"/>
      <c r="H680" s="149"/>
      <c r="I680" s="149"/>
      <c r="J680" s="149"/>
      <c r="K680" s="129"/>
    </row>
    <row r="681" spans="1:11" ht="23.4">
      <c r="A681" s="151" t="s">
        <v>116</v>
      </c>
      <c r="B681" s="149">
        <f>+B273</f>
        <v>0</v>
      </c>
      <c r="C681" s="149">
        <f t="shared" ref="C681:J681" si="146">+C273</f>
        <v>0</v>
      </c>
      <c r="D681" s="149">
        <f t="shared" si="146"/>
        <v>0</v>
      </c>
      <c r="E681" s="149">
        <f t="shared" si="146"/>
        <v>0</v>
      </c>
      <c r="F681" s="149">
        <f t="shared" si="146"/>
        <v>0</v>
      </c>
      <c r="G681" s="149">
        <f t="shared" si="146"/>
        <v>0</v>
      </c>
      <c r="H681" s="149">
        <f t="shared" si="146"/>
        <v>0</v>
      </c>
      <c r="I681" s="149">
        <f t="shared" si="146"/>
        <v>0</v>
      </c>
      <c r="J681" s="149">
        <f t="shared" si="146"/>
        <v>0</v>
      </c>
      <c r="K681" s="127">
        <f>+G681*H681</f>
        <v>0</v>
      </c>
    </row>
    <row r="682" spans="1:11" ht="26.4">
      <c r="A682" s="152" t="s">
        <v>32</v>
      </c>
      <c r="B682" s="153">
        <f>SUM(B672:B681)</f>
        <v>0</v>
      </c>
      <c r="C682" s="153">
        <f t="shared" ref="C682:G682" si="147">SUM(C672:C681)</f>
        <v>0</v>
      </c>
      <c r="D682" s="149">
        <f t="shared" si="147"/>
        <v>0</v>
      </c>
      <c r="E682" s="149">
        <f t="shared" si="147"/>
        <v>0</v>
      </c>
      <c r="F682" s="153">
        <f t="shared" si="147"/>
        <v>0</v>
      </c>
      <c r="G682" s="153">
        <f t="shared" si="147"/>
        <v>0</v>
      </c>
      <c r="H682" s="172" t="e">
        <f>+K682/G682</f>
        <v>#DIV/0!</v>
      </c>
      <c r="I682" s="153">
        <f>SUM(I672:I681)</f>
        <v>0</v>
      </c>
      <c r="J682" s="154">
        <f>SUM(J672:J681)</f>
        <v>0</v>
      </c>
      <c r="K682" s="465">
        <f>SUM(K672:K681)</f>
        <v>0</v>
      </c>
    </row>
    <row r="690" spans="1:11" ht="23.4">
      <c r="A690" s="1430" t="s">
        <v>391</v>
      </c>
      <c r="B690" s="1430"/>
      <c r="C690" s="1430"/>
      <c r="D690" s="1430"/>
      <c r="E690" s="1430"/>
      <c r="F690" s="1430"/>
      <c r="G690" s="1430"/>
      <c r="H690" s="1430"/>
      <c r="I690" s="1430"/>
      <c r="J690" s="137"/>
      <c r="K690" s="138"/>
    </row>
    <row r="691" spans="1:11" ht="23.4">
      <c r="A691" s="1431" t="s">
        <v>196</v>
      </c>
      <c r="B691" s="1431"/>
      <c r="C691" s="1431"/>
      <c r="D691" s="1431"/>
      <c r="E691" s="1431"/>
      <c r="F691" s="1431"/>
      <c r="G691" s="1431"/>
      <c r="H691" s="1431"/>
      <c r="I691" s="1431"/>
      <c r="J691" s="139"/>
      <c r="K691" s="138"/>
    </row>
    <row r="692" spans="1:11" ht="23.4">
      <c r="A692" s="1431" t="s">
        <v>142</v>
      </c>
      <c r="B692" s="1431"/>
      <c r="C692" s="1431"/>
      <c r="D692" s="1431"/>
      <c r="E692" s="1431"/>
      <c r="F692" s="1431"/>
      <c r="G692" s="1431"/>
      <c r="H692" s="1431"/>
      <c r="I692" s="1431"/>
      <c r="J692" s="139"/>
      <c r="K692" s="138"/>
    </row>
    <row r="693" spans="1:11" ht="23.4">
      <c r="A693" s="1432" t="s">
        <v>196</v>
      </c>
      <c r="B693" s="140"/>
      <c r="C693" s="1435" t="s">
        <v>50</v>
      </c>
      <c r="D693" s="1436"/>
      <c r="E693" s="1436"/>
      <c r="F693" s="1436"/>
      <c r="G693" s="1436"/>
      <c r="H693" s="1437"/>
      <c r="I693" s="140"/>
      <c r="J693" s="141"/>
      <c r="K693" s="141"/>
    </row>
    <row r="694" spans="1:11" ht="23.4">
      <c r="A694" s="1433"/>
      <c r="B694" s="142" t="s">
        <v>2</v>
      </c>
      <c r="C694" s="143" t="s">
        <v>5</v>
      </c>
      <c r="D694" s="144" t="s">
        <v>6</v>
      </c>
      <c r="E694" s="144" t="s">
        <v>7</v>
      </c>
      <c r="F694" s="144" t="s">
        <v>8</v>
      </c>
      <c r="G694" s="144" t="s">
        <v>9</v>
      </c>
      <c r="H694" s="144" t="s">
        <v>10</v>
      </c>
      <c r="I694" s="145" t="s">
        <v>11</v>
      </c>
      <c r="J694" s="155" t="s">
        <v>202</v>
      </c>
      <c r="K694" s="156" t="s">
        <v>204</v>
      </c>
    </row>
    <row r="695" spans="1:11" ht="23.4">
      <c r="A695" s="1433"/>
      <c r="B695" s="142" t="s">
        <v>4</v>
      </c>
      <c r="C695" s="142" t="s">
        <v>13</v>
      </c>
      <c r="D695" s="145" t="s">
        <v>51</v>
      </c>
      <c r="E695" s="145" t="s">
        <v>15</v>
      </c>
      <c r="F695" s="145" t="s">
        <v>16</v>
      </c>
      <c r="G695" s="145" t="s">
        <v>17</v>
      </c>
      <c r="H695" s="145" t="s">
        <v>18</v>
      </c>
      <c r="I695" s="145" t="s">
        <v>19</v>
      </c>
      <c r="J695" s="155" t="s">
        <v>203</v>
      </c>
      <c r="K695" s="148"/>
    </row>
    <row r="696" spans="1:11" ht="23.4">
      <c r="A696" s="1434"/>
      <c r="B696" s="149" t="s">
        <v>12</v>
      </c>
      <c r="C696" s="149" t="s">
        <v>12</v>
      </c>
      <c r="D696" s="128" t="s">
        <v>12</v>
      </c>
      <c r="E696" s="128" t="s">
        <v>12</v>
      </c>
      <c r="F696" s="128" t="s">
        <v>12</v>
      </c>
      <c r="G696" s="128" t="s">
        <v>12</v>
      </c>
      <c r="H696" s="128" t="s">
        <v>20</v>
      </c>
      <c r="I696" s="128" t="s">
        <v>12</v>
      </c>
      <c r="J696" s="150"/>
      <c r="K696" s="148"/>
    </row>
    <row r="697" spans="1:11" ht="23.4">
      <c r="A697" s="151" t="s">
        <v>52</v>
      </c>
      <c r="B697" s="149"/>
      <c r="C697" s="149"/>
      <c r="D697" s="149"/>
      <c r="E697" s="149"/>
      <c r="F697" s="149"/>
      <c r="G697" s="149"/>
      <c r="H697" s="149"/>
      <c r="I697" s="149"/>
      <c r="J697" s="149"/>
      <c r="K697" s="127"/>
    </row>
    <row r="698" spans="1:11" ht="23.4">
      <c r="A698" s="151" t="s">
        <v>53</v>
      </c>
      <c r="B698" s="149"/>
      <c r="C698" s="149"/>
      <c r="D698" s="149"/>
      <c r="E698" s="149"/>
      <c r="F698" s="149"/>
      <c r="G698" s="149"/>
      <c r="H698" s="149"/>
      <c r="I698" s="149"/>
      <c r="J698" s="149"/>
      <c r="K698" s="127"/>
    </row>
    <row r="699" spans="1:11" ht="23.4">
      <c r="A699" s="151" t="s">
        <v>54</v>
      </c>
      <c r="B699" s="149"/>
      <c r="C699" s="149"/>
      <c r="D699" s="149"/>
      <c r="E699" s="149"/>
      <c r="F699" s="149"/>
      <c r="G699" s="149"/>
      <c r="H699" s="149"/>
      <c r="I699" s="149"/>
      <c r="J699" s="149"/>
      <c r="K699" s="127"/>
    </row>
    <row r="700" spans="1:11" ht="23.4">
      <c r="A700" s="151" t="s">
        <v>55</v>
      </c>
      <c r="B700" s="149"/>
      <c r="C700" s="149"/>
      <c r="D700" s="149"/>
      <c r="E700" s="149"/>
      <c r="F700" s="149"/>
      <c r="G700" s="149"/>
      <c r="H700" s="149"/>
      <c r="I700" s="149"/>
      <c r="J700" s="149"/>
      <c r="K700" s="128"/>
    </row>
    <row r="701" spans="1:11" ht="23.4">
      <c r="A701" s="151" t="s">
        <v>56</v>
      </c>
      <c r="B701" s="149"/>
      <c r="C701" s="149"/>
      <c r="D701" s="149"/>
      <c r="E701" s="149"/>
      <c r="F701" s="149"/>
      <c r="G701" s="149"/>
      <c r="H701" s="149"/>
      <c r="I701" s="149"/>
      <c r="J701" s="149"/>
      <c r="K701" s="128"/>
    </row>
    <row r="702" spans="1:11" ht="23.4">
      <c r="A702" s="151" t="s">
        <v>57</v>
      </c>
      <c r="B702" s="149"/>
      <c r="C702" s="149"/>
      <c r="D702" s="149"/>
      <c r="E702" s="149"/>
      <c r="F702" s="149"/>
      <c r="G702" s="149"/>
      <c r="H702" s="149"/>
      <c r="I702" s="149"/>
      <c r="J702" s="149"/>
      <c r="K702" s="127"/>
    </row>
    <row r="703" spans="1:11" ht="23.4">
      <c r="A703" s="151" t="s">
        <v>58</v>
      </c>
      <c r="B703" s="149">
        <f t="shared" ref="B703:J703" si="148">+B188</f>
        <v>0</v>
      </c>
      <c r="C703" s="149">
        <f t="shared" si="148"/>
        <v>0</v>
      </c>
      <c r="D703" s="149">
        <f t="shared" si="148"/>
        <v>0</v>
      </c>
      <c r="E703" s="149">
        <f t="shared" si="148"/>
        <v>0</v>
      </c>
      <c r="F703" s="149">
        <f t="shared" si="148"/>
        <v>0</v>
      </c>
      <c r="G703" s="149">
        <f t="shared" si="148"/>
        <v>0</v>
      </c>
      <c r="H703" s="149">
        <f t="shared" si="148"/>
        <v>0</v>
      </c>
      <c r="I703" s="149">
        <f t="shared" si="148"/>
        <v>0</v>
      </c>
      <c r="J703" s="149">
        <f t="shared" si="148"/>
        <v>0</v>
      </c>
      <c r="K703" s="127">
        <f>+H703*G703</f>
        <v>0</v>
      </c>
    </row>
    <row r="704" spans="1:11" ht="23.4">
      <c r="A704" s="151" t="s">
        <v>59</v>
      </c>
      <c r="B704" s="149"/>
      <c r="C704" s="149"/>
      <c r="D704" s="149"/>
      <c r="E704" s="149"/>
      <c r="F704" s="149"/>
      <c r="G704" s="149"/>
      <c r="H704" s="149"/>
      <c r="I704" s="149"/>
      <c r="J704" s="149"/>
      <c r="K704" s="127"/>
    </row>
    <row r="705" spans="1:11" ht="23.4">
      <c r="A705" s="151" t="s">
        <v>60</v>
      </c>
      <c r="B705" s="149"/>
      <c r="C705" s="149"/>
      <c r="D705" s="149"/>
      <c r="E705" s="149"/>
      <c r="F705" s="149"/>
      <c r="G705" s="149"/>
      <c r="H705" s="149"/>
      <c r="I705" s="149"/>
      <c r="J705" s="149"/>
      <c r="K705" s="129"/>
    </row>
    <row r="706" spans="1:11" ht="23.4">
      <c r="A706" s="151" t="s">
        <v>116</v>
      </c>
      <c r="B706" s="149"/>
      <c r="C706" s="149"/>
      <c r="D706" s="149"/>
      <c r="E706" s="149"/>
      <c r="F706" s="149"/>
      <c r="G706" s="149"/>
      <c r="H706" s="149"/>
      <c r="I706" s="149"/>
      <c r="J706" s="149"/>
      <c r="K706" s="149"/>
    </row>
    <row r="707" spans="1:11" ht="26.4">
      <c r="A707" s="152" t="s">
        <v>32</v>
      </c>
      <c r="B707" s="153">
        <f>SUM(B697:B706)</f>
        <v>0</v>
      </c>
      <c r="C707" s="153">
        <f t="shared" ref="C707:G707" si="149">SUM(C697:C706)</f>
        <v>0</v>
      </c>
      <c r="D707" s="149">
        <f t="shared" si="149"/>
        <v>0</v>
      </c>
      <c r="E707" s="149">
        <f t="shared" si="149"/>
        <v>0</v>
      </c>
      <c r="F707" s="153">
        <f t="shared" si="149"/>
        <v>0</v>
      </c>
      <c r="G707" s="153">
        <f t="shared" si="149"/>
        <v>0</v>
      </c>
      <c r="H707" s="172" t="e">
        <f>+K707/G707</f>
        <v>#DIV/0!</v>
      </c>
      <c r="I707" s="153">
        <f>SUM(I697:I706)</f>
        <v>0</v>
      </c>
      <c r="J707" s="154">
        <f>SUM(J697:J706)</f>
        <v>0</v>
      </c>
      <c r="K707" s="465">
        <f>SUM(K697:K706)</f>
        <v>0</v>
      </c>
    </row>
    <row r="715" spans="1:11" ht="23.4">
      <c r="A715" s="1430" t="s">
        <v>391</v>
      </c>
      <c r="B715" s="1430"/>
      <c r="C715" s="1430"/>
      <c r="D715" s="1430"/>
      <c r="E715" s="1430"/>
      <c r="F715" s="1430"/>
      <c r="G715" s="1430"/>
      <c r="H715" s="1430"/>
      <c r="I715" s="1430"/>
      <c r="J715" s="137"/>
      <c r="K715" s="138"/>
    </row>
    <row r="716" spans="1:11" ht="23.4">
      <c r="A716" s="1431" t="s">
        <v>197</v>
      </c>
      <c r="B716" s="1431"/>
      <c r="C716" s="1431"/>
      <c r="D716" s="1431"/>
      <c r="E716" s="1431"/>
      <c r="F716" s="1431"/>
      <c r="G716" s="1431"/>
      <c r="H716" s="1431"/>
      <c r="I716" s="1431"/>
      <c r="J716" s="139"/>
      <c r="K716" s="138"/>
    </row>
    <row r="717" spans="1:11" ht="23.4">
      <c r="A717" s="1431" t="s">
        <v>142</v>
      </c>
      <c r="B717" s="1431"/>
      <c r="C717" s="1431"/>
      <c r="D717" s="1431"/>
      <c r="E717" s="1431"/>
      <c r="F717" s="1431"/>
      <c r="G717" s="1431"/>
      <c r="H717" s="1431"/>
      <c r="I717" s="1431"/>
      <c r="J717" s="139"/>
      <c r="K717" s="138"/>
    </row>
    <row r="718" spans="1:11" ht="23.25" customHeight="1">
      <c r="A718" s="1432" t="s">
        <v>197</v>
      </c>
      <c r="B718" s="140"/>
      <c r="C718" s="1435" t="s">
        <v>50</v>
      </c>
      <c r="D718" s="1436"/>
      <c r="E718" s="1436"/>
      <c r="F718" s="1436"/>
      <c r="G718" s="1436"/>
      <c r="H718" s="1437"/>
      <c r="I718" s="140"/>
      <c r="J718" s="141"/>
      <c r="K718" s="141"/>
    </row>
    <row r="719" spans="1:11" ht="23.25" customHeight="1">
      <c r="A719" s="1433"/>
      <c r="B719" s="142" t="s">
        <v>2</v>
      </c>
      <c r="C719" s="143" t="s">
        <v>5</v>
      </c>
      <c r="D719" s="144" t="s">
        <v>6</v>
      </c>
      <c r="E719" s="144" t="s">
        <v>7</v>
      </c>
      <c r="F719" s="144" t="s">
        <v>8</v>
      </c>
      <c r="G719" s="144" t="s">
        <v>9</v>
      </c>
      <c r="H719" s="144" t="s">
        <v>10</v>
      </c>
      <c r="I719" s="145" t="s">
        <v>11</v>
      </c>
      <c r="J719" s="155" t="s">
        <v>202</v>
      </c>
      <c r="K719" s="156" t="s">
        <v>204</v>
      </c>
    </row>
    <row r="720" spans="1:11" ht="23.25" customHeight="1">
      <c r="A720" s="1433"/>
      <c r="B720" s="142" t="s">
        <v>4</v>
      </c>
      <c r="C720" s="142" t="s">
        <v>13</v>
      </c>
      <c r="D720" s="145" t="s">
        <v>51</v>
      </c>
      <c r="E720" s="145" t="s">
        <v>15</v>
      </c>
      <c r="F720" s="145" t="s">
        <v>16</v>
      </c>
      <c r="G720" s="145" t="s">
        <v>17</v>
      </c>
      <c r="H720" s="145" t="s">
        <v>18</v>
      </c>
      <c r="I720" s="145" t="s">
        <v>19</v>
      </c>
      <c r="J720" s="155" t="s">
        <v>203</v>
      </c>
      <c r="K720" s="148"/>
    </row>
    <row r="721" spans="1:11" ht="23.25" customHeight="1">
      <c r="A721" s="1434"/>
      <c r="B721" s="149" t="s">
        <v>12</v>
      </c>
      <c r="C721" s="149" t="s">
        <v>12</v>
      </c>
      <c r="D721" s="128" t="s">
        <v>12</v>
      </c>
      <c r="E721" s="128" t="s">
        <v>12</v>
      </c>
      <c r="F721" s="128" t="s">
        <v>12</v>
      </c>
      <c r="G721" s="128" t="s">
        <v>12</v>
      </c>
      <c r="H721" s="128" t="s">
        <v>20</v>
      </c>
      <c r="I721" s="128" t="s">
        <v>12</v>
      </c>
      <c r="J721" s="150"/>
      <c r="K721" s="148"/>
    </row>
    <row r="722" spans="1:11" ht="23.4">
      <c r="A722" s="151" t="s">
        <v>52</v>
      </c>
      <c r="B722" s="149"/>
      <c r="C722" s="149"/>
      <c r="D722" s="149"/>
      <c r="E722" s="149"/>
      <c r="F722" s="149"/>
      <c r="G722" s="149"/>
      <c r="H722" s="149"/>
      <c r="I722" s="149"/>
      <c r="J722" s="149"/>
      <c r="K722" s="127"/>
    </row>
    <row r="723" spans="1:11" ht="23.4">
      <c r="A723" s="151" t="s">
        <v>53</v>
      </c>
      <c r="B723" s="149"/>
      <c r="C723" s="149"/>
      <c r="D723" s="149"/>
      <c r="E723" s="149"/>
      <c r="F723" s="149"/>
      <c r="G723" s="149"/>
      <c r="H723" s="149"/>
      <c r="I723" s="149"/>
      <c r="J723" s="149"/>
      <c r="K723" s="127"/>
    </row>
    <row r="724" spans="1:11" ht="23.4">
      <c r="A724" s="151" t="s">
        <v>54</v>
      </c>
      <c r="B724" s="149"/>
      <c r="C724" s="149"/>
      <c r="D724" s="149"/>
      <c r="E724" s="149"/>
      <c r="F724" s="149"/>
      <c r="G724" s="149"/>
      <c r="H724" s="149"/>
      <c r="I724" s="149"/>
      <c r="J724" s="149"/>
      <c r="K724" s="149"/>
    </row>
    <row r="725" spans="1:11" ht="23.4">
      <c r="A725" s="151" t="s">
        <v>55</v>
      </c>
      <c r="B725" s="149"/>
      <c r="C725" s="149"/>
      <c r="D725" s="149"/>
      <c r="E725" s="149"/>
      <c r="F725" s="149"/>
      <c r="G725" s="149"/>
      <c r="H725" s="149"/>
      <c r="I725" s="149"/>
      <c r="J725" s="149"/>
      <c r="K725" s="128"/>
    </row>
    <row r="726" spans="1:11" ht="23.4">
      <c r="A726" s="151" t="s">
        <v>56</v>
      </c>
      <c r="B726" s="149"/>
      <c r="C726" s="149"/>
      <c r="D726" s="149"/>
      <c r="E726" s="149"/>
      <c r="F726" s="149"/>
      <c r="G726" s="149"/>
      <c r="H726" s="149"/>
      <c r="I726" s="149"/>
      <c r="J726" s="149"/>
      <c r="K726" s="128"/>
    </row>
    <row r="727" spans="1:11" ht="23.4">
      <c r="A727" s="151" t="s">
        <v>57</v>
      </c>
      <c r="B727" s="149"/>
      <c r="C727" s="149"/>
      <c r="D727" s="149"/>
      <c r="E727" s="149"/>
      <c r="F727" s="149"/>
      <c r="G727" s="149"/>
      <c r="H727" s="149"/>
      <c r="I727" s="149"/>
      <c r="J727" s="149"/>
      <c r="K727" s="127"/>
    </row>
    <row r="728" spans="1:11" ht="23.4">
      <c r="A728" s="151" t="s">
        <v>58</v>
      </c>
      <c r="B728" s="149"/>
      <c r="C728" s="149"/>
      <c r="D728" s="149"/>
      <c r="E728" s="149"/>
      <c r="F728" s="149"/>
      <c r="G728" s="149"/>
      <c r="H728" s="149"/>
      <c r="I728" s="149"/>
      <c r="J728" s="149"/>
      <c r="K728" s="127"/>
    </row>
    <row r="729" spans="1:11" ht="23.4">
      <c r="A729" s="151" t="s">
        <v>59</v>
      </c>
      <c r="B729" s="149">
        <f>+B217</f>
        <v>0</v>
      </c>
      <c r="C729" s="149">
        <f t="shared" ref="C729:K729" si="150">+C217</f>
        <v>0</v>
      </c>
      <c r="D729" s="149">
        <f t="shared" si="150"/>
        <v>0</v>
      </c>
      <c r="E729" s="149">
        <f t="shared" si="150"/>
        <v>0</v>
      </c>
      <c r="F729" s="149">
        <f t="shared" si="150"/>
        <v>0</v>
      </c>
      <c r="G729" s="149">
        <f t="shared" si="150"/>
        <v>0</v>
      </c>
      <c r="H729" s="149">
        <f t="shared" si="150"/>
        <v>0</v>
      </c>
      <c r="I729" s="149">
        <f t="shared" si="150"/>
        <v>0</v>
      </c>
      <c r="J729" s="149">
        <f t="shared" si="150"/>
        <v>0</v>
      </c>
      <c r="K729" s="149">
        <f t="shared" si="150"/>
        <v>0</v>
      </c>
    </row>
    <row r="730" spans="1:11" ht="23.4">
      <c r="A730" s="151" t="s">
        <v>60</v>
      </c>
      <c r="B730" s="149"/>
      <c r="C730" s="149"/>
      <c r="D730" s="149"/>
      <c r="E730" s="149"/>
      <c r="F730" s="149"/>
      <c r="G730" s="149"/>
      <c r="H730" s="149"/>
      <c r="I730" s="149"/>
      <c r="J730" s="149"/>
      <c r="K730" s="129"/>
    </row>
    <row r="731" spans="1:11" ht="23.4">
      <c r="A731" s="151" t="s">
        <v>116</v>
      </c>
      <c r="B731" s="149"/>
      <c r="C731" s="149"/>
      <c r="D731" s="149"/>
      <c r="E731" s="149"/>
      <c r="F731" s="149"/>
      <c r="G731" s="149"/>
      <c r="H731" s="149"/>
      <c r="I731" s="149"/>
      <c r="J731" s="149"/>
      <c r="K731" s="149"/>
    </row>
    <row r="732" spans="1:11" ht="26.4">
      <c r="A732" s="152" t="s">
        <v>32</v>
      </c>
      <c r="B732" s="153">
        <f>SUM(B722:B731)</f>
        <v>0</v>
      </c>
      <c r="C732" s="153">
        <f t="shared" ref="C732:G732" si="151">SUM(C722:C731)</f>
        <v>0</v>
      </c>
      <c r="D732" s="149">
        <f t="shared" si="151"/>
        <v>0</v>
      </c>
      <c r="E732" s="149">
        <f t="shared" si="151"/>
        <v>0</v>
      </c>
      <c r="F732" s="153">
        <f t="shared" si="151"/>
        <v>0</v>
      </c>
      <c r="G732" s="153">
        <f t="shared" si="151"/>
        <v>0</v>
      </c>
      <c r="H732" s="172" t="e">
        <f>+K732/G732</f>
        <v>#DIV/0!</v>
      </c>
      <c r="I732" s="153">
        <f>SUM(I722:I731)</f>
        <v>0</v>
      </c>
      <c r="J732" s="154">
        <f>SUM(J722:J731)</f>
        <v>0</v>
      </c>
      <c r="K732" s="465">
        <f>SUM(K722:K731)</f>
        <v>0</v>
      </c>
    </row>
    <row r="745" spans="1:11" ht="23.4">
      <c r="A745" s="1430" t="s">
        <v>391</v>
      </c>
      <c r="B745" s="1430"/>
      <c r="C745" s="1430"/>
      <c r="D745" s="1430"/>
      <c r="E745" s="1430"/>
      <c r="F745" s="1430"/>
      <c r="G745" s="1430"/>
      <c r="H745" s="1430"/>
      <c r="I745" s="1430"/>
      <c r="J745" s="137"/>
      <c r="K745" s="138"/>
    </row>
    <row r="746" spans="1:11" ht="23.4">
      <c r="A746" s="1431" t="s">
        <v>316</v>
      </c>
      <c r="B746" s="1431"/>
      <c r="C746" s="1431"/>
      <c r="D746" s="1431"/>
      <c r="E746" s="1431"/>
      <c r="F746" s="1431"/>
      <c r="G746" s="1431"/>
      <c r="H746" s="1431"/>
      <c r="I746" s="1431"/>
      <c r="J746" s="139"/>
      <c r="K746" s="138"/>
    </row>
    <row r="747" spans="1:11" ht="23.4">
      <c r="A747" s="1431" t="s">
        <v>142</v>
      </c>
      <c r="B747" s="1431"/>
      <c r="C747" s="1431"/>
      <c r="D747" s="1431"/>
      <c r="E747" s="1431"/>
      <c r="F747" s="1431"/>
      <c r="G747" s="1431"/>
      <c r="H747" s="1431"/>
      <c r="I747" s="1431"/>
      <c r="J747" s="139"/>
      <c r="K747" s="138"/>
    </row>
    <row r="748" spans="1:11" ht="23.25" customHeight="1">
      <c r="A748" s="1432" t="s">
        <v>30</v>
      </c>
      <c r="B748" s="140"/>
      <c r="C748" s="1435" t="s">
        <v>50</v>
      </c>
      <c r="D748" s="1436"/>
      <c r="E748" s="1436"/>
      <c r="F748" s="1436"/>
      <c r="G748" s="1436"/>
      <c r="H748" s="1437"/>
      <c r="I748" s="140"/>
      <c r="J748" s="141"/>
      <c r="K748" s="141"/>
    </row>
    <row r="749" spans="1:11" ht="23.25" customHeight="1">
      <c r="A749" s="1433"/>
      <c r="B749" s="142" t="s">
        <v>2</v>
      </c>
      <c r="C749" s="143" t="s">
        <v>5</v>
      </c>
      <c r="D749" s="144" t="s">
        <v>6</v>
      </c>
      <c r="E749" s="144" t="s">
        <v>7</v>
      </c>
      <c r="F749" s="144" t="s">
        <v>8</v>
      </c>
      <c r="G749" s="144" t="s">
        <v>9</v>
      </c>
      <c r="H749" s="144" t="s">
        <v>10</v>
      </c>
      <c r="I749" s="145" t="s">
        <v>11</v>
      </c>
      <c r="J749" s="155" t="s">
        <v>202</v>
      </c>
      <c r="K749" s="156" t="s">
        <v>204</v>
      </c>
    </row>
    <row r="750" spans="1:11" ht="23.25" customHeight="1">
      <c r="A750" s="1433"/>
      <c r="B750" s="142" t="s">
        <v>4</v>
      </c>
      <c r="C750" s="142" t="s">
        <v>13</v>
      </c>
      <c r="D750" s="145" t="s">
        <v>51</v>
      </c>
      <c r="E750" s="145" t="s">
        <v>15</v>
      </c>
      <c r="F750" s="145" t="s">
        <v>16</v>
      </c>
      <c r="G750" s="145" t="s">
        <v>17</v>
      </c>
      <c r="H750" s="145" t="s">
        <v>18</v>
      </c>
      <c r="I750" s="145" t="s">
        <v>19</v>
      </c>
      <c r="J750" s="155" t="s">
        <v>203</v>
      </c>
      <c r="K750" s="148"/>
    </row>
    <row r="751" spans="1:11" ht="23.25" customHeight="1">
      <c r="A751" s="1434"/>
      <c r="B751" s="149" t="s">
        <v>12</v>
      </c>
      <c r="C751" s="149" t="s">
        <v>12</v>
      </c>
      <c r="D751" s="128" t="s">
        <v>12</v>
      </c>
      <c r="E751" s="128" t="s">
        <v>12</v>
      </c>
      <c r="F751" s="128" t="s">
        <v>12</v>
      </c>
      <c r="G751" s="128" t="s">
        <v>12</v>
      </c>
      <c r="H751" s="128" t="s">
        <v>20</v>
      </c>
      <c r="I751" s="128" t="s">
        <v>12</v>
      </c>
      <c r="J751" s="150"/>
      <c r="K751" s="148"/>
    </row>
    <row r="752" spans="1:11" ht="23.4">
      <c r="A752" s="151" t="s">
        <v>52</v>
      </c>
      <c r="B752" s="149"/>
      <c r="C752" s="149"/>
      <c r="D752" s="149"/>
      <c r="E752" s="149"/>
      <c r="F752" s="149"/>
      <c r="G752" s="149"/>
      <c r="H752" s="149"/>
      <c r="I752" s="149"/>
      <c r="J752" s="149"/>
      <c r="K752" s="127"/>
    </row>
    <row r="753" spans="1:11" ht="23.4">
      <c r="A753" s="151" t="s">
        <v>53</v>
      </c>
      <c r="B753" s="149">
        <f t="shared" ref="B753:J753" si="152">+B49</f>
        <v>0</v>
      </c>
      <c r="C753" s="149">
        <f t="shared" si="152"/>
        <v>0</v>
      </c>
      <c r="D753" s="149">
        <f t="shared" si="152"/>
        <v>0</v>
      </c>
      <c r="E753" s="149">
        <f t="shared" si="152"/>
        <v>0</v>
      </c>
      <c r="F753" s="149">
        <f t="shared" si="152"/>
        <v>0</v>
      </c>
      <c r="G753" s="149">
        <f t="shared" si="152"/>
        <v>0</v>
      </c>
      <c r="H753" s="149">
        <f t="shared" si="152"/>
        <v>0</v>
      </c>
      <c r="I753" s="149">
        <f t="shared" si="152"/>
        <v>0</v>
      </c>
      <c r="J753" s="149">
        <f t="shared" si="152"/>
        <v>0</v>
      </c>
      <c r="K753" s="127">
        <f>+H753*G753</f>
        <v>0</v>
      </c>
    </row>
    <row r="754" spans="1:11" ht="23.4">
      <c r="A754" s="151" t="s">
        <v>54</v>
      </c>
      <c r="B754" s="149">
        <f t="shared" ref="B754:K754" si="153">+B79</f>
        <v>0</v>
      </c>
      <c r="C754" s="149">
        <f t="shared" si="153"/>
        <v>0</v>
      </c>
      <c r="D754" s="149">
        <f t="shared" si="153"/>
        <v>0</v>
      </c>
      <c r="E754" s="149">
        <f t="shared" si="153"/>
        <v>0</v>
      </c>
      <c r="F754" s="149">
        <f t="shared" si="153"/>
        <v>0</v>
      </c>
      <c r="G754" s="149">
        <f t="shared" si="153"/>
        <v>0</v>
      </c>
      <c r="H754" s="149">
        <f t="shared" si="153"/>
        <v>0</v>
      </c>
      <c r="I754" s="149">
        <f t="shared" si="153"/>
        <v>0</v>
      </c>
      <c r="J754" s="149">
        <f t="shared" si="153"/>
        <v>0</v>
      </c>
      <c r="K754" s="149">
        <f t="shared" si="153"/>
        <v>0</v>
      </c>
    </row>
    <row r="755" spans="1:11" ht="23.4">
      <c r="A755" s="151" t="s">
        <v>55</v>
      </c>
      <c r="B755" s="149">
        <f t="shared" ref="B755:K755" si="154">+B107</f>
        <v>0</v>
      </c>
      <c r="C755" s="149">
        <f t="shared" si="154"/>
        <v>0</v>
      </c>
      <c r="D755" s="149">
        <f t="shared" si="154"/>
        <v>0</v>
      </c>
      <c r="E755" s="149">
        <f t="shared" si="154"/>
        <v>0</v>
      </c>
      <c r="F755" s="149">
        <f t="shared" si="154"/>
        <v>0</v>
      </c>
      <c r="G755" s="149">
        <f t="shared" si="154"/>
        <v>0</v>
      </c>
      <c r="H755" s="149">
        <f t="shared" si="154"/>
        <v>0</v>
      </c>
      <c r="I755" s="149">
        <f t="shared" si="154"/>
        <v>0</v>
      </c>
      <c r="J755" s="149">
        <f t="shared" si="154"/>
        <v>0</v>
      </c>
      <c r="K755" s="149">
        <f t="shared" si="154"/>
        <v>0</v>
      </c>
    </row>
    <row r="756" spans="1:11" ht="23.4">
      <c r="A756" s="151" t="s">
        <v>56</v>
      </c>
      <c r="B756" s="149"/>
      <c r="C756" s="149"/>
      <c r="D756" s="149"/>
      <c r="E756" s="149"/>
      <c r="F756" s="149"/>
      <c r="G756" s="149"/>
      <c r="H756" s="149"/>
      <c r="I756" s="149"/>
      <c r="J756" s="149"/>
      <c r="K756" s="128"/>
    </row>
    <row r="757" spans="1:11" ht="23.4">
      <c r="A757" s="151" t="s">
        <v>57</v>
      </c>
      <c r="B757" s="149"/>
      <c r="C757" s="149"/>
      <c r="D757" s="149"/>
      <c r="E757" s="149"/>
      <c r="F757" s="149"/>
      <c r="G757" s="149"/>
      <c r="H757" s="149"/>
      <c r="I757" s="149"/>
      <c r="J757" s="149"/>
      <c r="K757" s="127"/>
    </row>
    <row r="758" spans="1:11" ht="23.4">
      <c r="A758" s="151" t="s">
        <v>58</v>
      </c>
      <c r="B758" s="149">
        <f t="shared" ref="B758:K758" si="155">+B189</f>
        <v>0</v>
      </c>
      <c r="C758" s="149">
        <f t="shared" si="155"/>
        <v>0</v>
      </c>
      <c r="D758" s="149">
        <f t="shared" si="155"/>
        <v>0</v>
      </c>
      <c r="E758" s="149">
        <f t="shared" si="155"/>
        <v>0</v>
      </c>
      <c r="F758" s="149">
        <f t="shared" si="155"/>
        <v>0</v>
      </c>
      <c r="G758" s="149">
        <f t="shared" si="155"/>
        <v>0</v>
      </c>
      <c r="H758" s="149">
        <f t="shared" si="155"/>
        <v>0</v>
      </c>
      <c r="I758" s="149">
        <f t="shared" si="155"/>
        <v>0</v>
      </c>
      <c r="J758" s="149">
        <f t="shared" si="155"/>
        <v>0</v>
      </c>
      <c r="K758" s="149">
        <f t="shared" si="155"/>
        <v>0</v>
      </c>
    </row>
    <row r="759" spans="1:11" ht="23.4">
      <c r="A759" s="151" t="s">
        <v>59</v>
      </c>
      <c r="B759" s="149"/>
      <c r="C759" s="149"/>
      <c r="D759" s="149"/>
      <c r="E759" s="149"/>
      <c r="F759" s="149"/>
      <c r="G759" s="149"/>
      <c r="H759" s="149"/>
      <c r="I759" s="149"/>
      <c r="J759" s="149"/>
      <c r="K759" s="127"/>
    </row>
    <row r="760" spans="1:11" ht="23.4">
      <c r="A760" s="151" t="s">
        <v>60</v>
      </c>
      <c r="B760" s="149"/>
      <c r="C760" s="149"/>
      <c r="D760" s="149"/>
      <c r="E760" s="149"/>
      <c r="F760" s="149"/>
      <c r="G760" s="149"/>
      <c r="H760" s="149"/>
      <c r="I760" s="149"/>
      <c r="J760" s="149"/>
      <c r="K760" s="129"/>
    </row>
    <row r="761" spans="1:11" ht="23.4">
      <c r="A761" s="151" t="s">
        <v>116</v>
      </c>
      <c r="B761" s="149"/>
      <c r="C761" s="149"/>
      <c r="D761" s="149"/>
      <c r="E761" s="149"/>
      <c r="F761" s="149"/>
      <c r="G761" s="149"/>
      <c r="H761" s="149"/>
      <c r="I761" s="149"/>
      <c r="J761" s="149"/>
      <c r="K761" s="149"/>
    </row>
    <row r="762" spans="1:11" ht="26.4">
      <c r="A762" s="152" t="s">
        <v>32</v>
      </c>
      <c r="B762" s="153">
        <f>SUM(B752:B761)</f>
        <v>0</v>
      </c>
      <c r="C762" s="153">
        <f t="shared" ref="C762:G762" si="156">SUM(C752:C761)</f>
        <v>0</v>
      </c>
      <c r="D762" s="149">
        <f t="shared" si="156"/>
        <v>0</v>
      </c>
      <c r="E762" s="149">
        <f t="shared" si="156"/>
        <v>0</v>
      </c>
      <c r="F762" s="153">
        <f t="shared" si="156"/>
        <v>0</v>
      </c>
      <c r="G762" s="153">
        <f t="shared" si="156"/>
        <v>0</v>
      </c>
      <c r="H762" s="172" t="e">
        <f>+K762/G762</f>
        <v>#DIV/0!</v>
      </c>
      <c r="I762" s="153">
        <f>SUM(I752:I761)</f>
        <v>0</v>
      </c>
      <c r="J762" s="154">
        <f>SUM(J752:J761)</f>
        <v>0</v>
      </c>
      <c r="K762" s="465">
        <f>SUM(K752:K761)</f>
        <v>0</v>
      </c>
    </row>
    <row r="773" spans="1:11" ht="23.4">
      <c r="A773" s="1430" t="s">
        <v>391</v>
      </c>
      <c r="B773" s="1430"/>
      <c r="C773" s="1430"/>
      <c r="D773" s="1430"/>
      <c r="E773" s="1430"/>
      <c r="F773" s="1430"/>
      <c r="G773" s="1430"/>
      <c r="H773" s="1430"/>
      <c r="I773" s="1430"/>
      <c r="J773" s="137"/>
      <c r="K773" s="138"/>
    </row>
    <row r="774" spans="1:11" ht="23.4">
      <c r="A774" s="1431" t="s">
        <v>213</v>
      </c>
      <c r="B774" s="1431"/>
      <c r="C774" s="1431"/>
      <c r="D774" s="1431"/>
      <c r="E774" s="1431"/>
      <c r="F774" s="1431"/>
      <c r="G774" s="1431"/>
      <c r="H774" s="1431"/>
      <c r="I774" s="1431"/>
      <c r="J774" s="139"/>
      <c r="K774" s="138"/>
    </row>
    <row r="775" spans="1:11" ht="23.4">
      <c r="A775" s="1431" t="s">
        <v>142</v>
      </c>
      <c r="B775" s="1431"/>
      <c r="C775" s="1431"/>
      <c r="D775" s="1431"/>
      <c r="E775" s="1431"/>
      <c r="F775" s="1431"/>
      <c r="G775" s="1431"/>
      <c r="H775" s="1431"/>
      <c r="I775" s="1431"/>
      <c r="J775" s="139"/>
      <c r="K775" s="138"/>
    </row>
    <row r="776" spans="1:11" ht="23.25" customHeight="1">
      <c r="A776" s="1432" t="s">
        <v>30</v>
      </c>
      <c r="B776" s="140"/>
      <c r="C776" s="1435" t="s">
        <v>50</v>
      </c>
      <c r="D776" s="1436"/>
      <c r="E776" s="1436"/>
      <c r="F776" s="1436"/>
      <c r="G776" s="1436"/>
      <c r="H776" s="1437"/>
      <c r="I776" s="140"/>
      <c r="J776" s="141"/>
      <c r="K776" s="141"/>
    </row>
    <row r="777" spans="1:11" ht="23.25" customHeight="1">
      <c r="A777" s="1433"/>
      <c r="B777" s="142" t="s">
        <v>2</v>
      </c>
      <c r="C777" s="143" t="s">
        <v>5</v>
      </c>
      <c r="D777" s="144" t="s">
        <v>6</v>
      </c>
      <c r="E777" s="144" t="s">
        <v>7</v>
      </c>
      <c r="F777" s="144" t="s">
        <v>8</v>
      </c>
      <c r="G777" s="144" t="s">
        <v>9</v>
      </c>
      <c r="H777" s="144" t="s">
        <v>10</v>
      </c>
      <c r="I777" s="145" t="s">
        <v>11</v>
      </c>
      <c r="J777" s="155" t="s">
        <v>202</v>
      </c>
      <c r="K777" s="156" t="s">
        <v>204</v>
      </c>
    </row>
    <row r="778" spans="1:11" ht="23.25" customHeight="1">
      <c r="A778" s="1433"/>
      <c r="B778" s="142" t="s">
        <v>4</v>
      </c>
      <c r="C778" s="142" t="s">
        <v>13</v>
      </c>
      <c r="D778" s="145" t="s">
        <v>51</v>
      </c>
      <c r="E778" s="145" t="s">
        <v>15</v>
      </c>
      <c r="F778" s="145" t="s">
        <v>16</v>
      </c>
      <c r="G778" s="145" t="s">
        <v>17</v>
      </c>
      <c r="H778" s="145" t="s">
        <v>18</v>
      </c>
      <c r="I778" s="145" t="s">
        <v>19</v>
      </c>
      <c r="J778" s="155" t="s">
        <v>203</v>
      </c>
      <c r="K778" s="148"/>
    </row>
    <row r="779" spans="1:11" ht="23.25" customHeight="1">
      <c r="A779" s="1434"/>
      <c r="B779" s="149" t="s">
        <v>12</v>
      </c>
      <c r="C779" s="149" t="s">
        <v>12</v>
      </c>
      <c r="D779" s="128" t="s">
        <v>12</v>
      </c>
      <c r="E779" s="128" t="s">
        <v>12</v>
      </c>
      <c r="F779" s="128" t="s">
        <v>12</v>
      </c>
      <c r="G779" s="128" t="s">
        <v>12</v>
      </c>
      <c r="H779" s="128" t="s">
        <v>20</v>
      </c>
      <c r="I779" s="128" t="s">
        <v>12</v>
      </c>
      <c r="J779" s="150"/>
      <c r="K779" s="148"/>
    </row>
    <row r="780" spans="1:11" ht="23.4">
      <c r="A780" s="151" t="s">
        <v>52</v>
      </c>
      <c r="B780" s="149"/>
      <c r="C780" s="149"/>
      <c r="D780" s="149"/>
      <c r="E780" s="149"/>
      <c r="F780" s="149"/>
      <c r="G780" s="149"/>
      <c r="H780" s="149"/>
      <c r="I780" s="149"/>
      <c r="J780" s="149"/>
      <c r="K780" s="127"/>
    </row>
    <row r="781" spans="1:11" ht="23.4">
      <c r="A781" s="151" t="s">
        <v>53</v>
      </c>
      <c r="B781" s="149"/>
      <c r="C781" s="149"/>
      <c r="D781" s="149"/>
      <c r="E781" s="149"/>
      <c r="F781" s="149"/>
      <c r="G781" s="149"/>
      <c r="H781" s="149"/>
      <c r="I781" s="149"/>
      <c r="J781" s="149"/>
      <c r="K781" s="127"/>
    </row>
    <row r="782" spans="1:11" ht="23.4">
      <c r="A782" s="151" t="s">
        <v>54</v>
      </c>
      <c r="B782" s="149"/>
      <c r="C782" s="149"/>
      <c r="D782" s="149"/>
      <c r="E782" s="149"/>
      <c r="F782" s="149"/>
      <c r="G782" s="149"/>
      <c r="H782" s="149"/>
      <c r="I782" s="149"/>
      <c r="J782" s="149"/>
      <c r="K782" s="149"/>
    </row>
    <row r="783" spans="1:11" ht="23.4">
      <c r="A783" s="151" t="s">
        <v>55</v>
      </c>
      <c r="B783" s="149"/>
      <c r="C783" s="149"/>
      <c r="D783" s="149"/>
      <c r="E783" s="149"/>
      <c r="F783" s="149"/>
      <c r="G783" s="149"/>
      <c r="H783" s="149"/>
      <c r="I783" s="149"/>
      <c r="J783" s="149"/>
      <c r="K783" s="149"/>
    </row>
    <row r="784" spans="1:11" ht="23.4">
      <c r="A784" s="151" t="s">
        <v>56</v>
      </c>
      <c r="B784" s="149">
        <f t="shared" ref="B784:J784" si="157">+B134</f>
        <v>0</v>
      </c>
      <c r="C784" s="149">
        <f t="shared" si="157"/>
        <v>0</v>
      </c>
      <c r="D784" s="149">
        <f t="shared" si="157"/>
        <v>0</v>
      </c>
      <c r="E784" s="149">
        <f t="shared" si="157"/>
        <v>0</v>
      </c>
      <c r="F784" s="149">
        <f t="shared" si="157"/>
        <v>0</v>
      </c>
      <c r="G784" s="149">
        <f t="shared" si="157"/>
        <v>0</v>
      </c>
      <c r="H784" s="149">
        <f t="shared" si="157"/>
        <v>0</v>
      </c>
      <c r="I784" s="149">
        <f t="shared" si="157"/>
        <v>0</v>
      </c>
      <c r="J784" s="149">
        <f t="shared" si="157"/>
        <v>0</v>
      </c>
      <c r="K784" s="128">
        <f>+H784*G784</f>
        <v>0</v>
      </c>
    </row>
    <row r="785" spans="1:11" ht="23.4">
      <c r="A785" s="151" t="s">
        <v>57</v>
      </c>
      <c r="B785" s="149"/>
      <c r="C785" s="149"/>
      <c r="D785" s="149"/>
      <c r="E785" s="149"/>
      <c r="F785" s="149"/>
      <c r="G785" s="149"/>
      <c r="H785" s="149"/>
      <c r="I785" s="149"/>
      <c r="J785" s="149"/>
      <c r="K785" s="127"/>
    </row>
    <row r="786" spans="1:11" ht="23.4">
      <c r="A786" s="151" t="s">
        <v>58</v>
      </c>
      <c r="B786" s="149"/>
      <c r="C786" s="149"/>
      <c r="D786" s="149"/>
      <c r="E786" s="149"/>
      <c r="F786" s="149"/>
      <c r="G786" s="149"/>
      <c r="H786" s="149"/>
      <c r="I786" s="149"/>
      <c r="J786" s="149"/>
      <c r="K786" s="149"/>
    </row>
    <row r="787" spans="1:11" ht="23.4">
      <c r="A787" s="151" t="s">
        <v>59</v>
      </c>
      <c r="B787" s="149"/>
      <c r="C787" s="149"/>
      <c r="D787" s="149"/>
      <c r="E787" s="149"/>
      <c r="F787" s="149"/>
      <c r="G787" s="149"/>
      <c r="H787" s="149"/>
      <c r="I787" s="149"/>
      <c r="J787" s="149"/>
      <c r="K787" s="127"/>
    </row>
    <row r="788" spans="1:11" ht="23.4">
      <c r="A788" s="151" t="s">
        <v>60</v>
      </c>
      <c r="B788" s="149"/>
      <c r="C788" s="149"/>
      <c r="D788" s="149"/>
      <c r="E788" s="149"/>
      <c r="F788" s="149"/>
      <c r="G788" s="149"/>
      <c r="H788" s="149"/>
      <c r="I788" s="149"/>
      <c r="J788" s="149"/>
      <c r="K788" s="129"/>
    </row>
    <row r="789" spans="1:11" ht="23.4">
      <c r="A789" s="151" t="s">
        <v>116</v>
      </c>
      <c r="B789" s="149"/>
      <c r="C789" s="149"/>
      <c r="D789" s="149"/>
      <c r="E789" s="149"/>
      <c r="F789" s="149"/>
      <c r="G789" s="149"/>
      <c r="H789" s="149"/>
      <c r="I789" s="149"/>
      <c r="J789" s="149"/>
      <c r="K789" s="149"/>
    </row>
    <row r="790" spans="1:11" ht="26.4">
      <c r="A790" s="152" t="s">
        <v>32</v>
      </c>
      <c r="B790" s="153">
        <f>SUM(B780:B789)</f>
        <v>0</v>
      </c>
      <c r="C790" s="153">
        <f t="shared" ref="C790:G790" si="158">SUM(C780:C789)</f>
        <v>0</v>
      </c>
      <c r="D790" s="149">
        <f t="shared" si="158"/>
        <v>0</v>
      </c>
      <c r="E790" s="149">
        <f t="shared" si="158"/>
        <v>0</v>
      </c>
      <c r="F790" s="153">
        <f t="shared" si="158"/>
        <v>0</v>
      </c>
      <c r="G790" s="153">
        <f t="shared" si="158"/>
        <v>0</v>
      </c>
      <c r="H790" s="172" t="e">
        <f>+K790/G790</f>
        <v>#DIV/0!</v>
      </c>
      <c r="I790" s="153">
        <f>SUM(I780:I789)</f>
        <v>0</v>
      </c>
      <c r="J790" s="154">
        <f>SUM(J780:J789)</f>
        <v>0</v>
      </c>
      <c r="K790" s="465">
        <f>SUM(K780:K789)</f>
        <v>0</v>
      </c>
    </row>
    <row r="799" spans="1:11" ht="23.4">
      <c r="A799" s="1430" t="s">
        <v>391</v>
      </c>
      <c r="B799" s="1430"/>
      <c r="C799" s="1430"/>
      <c r="D799" s="1430"/>
      <c r="E799" s="1430"/>
      <c r="F799" s="1430"/>
      <c r="G799" s="1430"/>
      <c r="H799" s="1430"/>
      <c r="I799" s="1430"/>
      <c r="J799" s="137"/>
      <c r="K799" s="138"/>
    </row>
    <row r="800" spans="1:11" ht="23.4">
      <c r="A800" s="1431" t="s">
        <v>327</v>
      </c>
      <c r="B800" s="1431"/>
      <c r="C800" s="1431"/>
      <c r="D800" s="1431"/>
      <c r="E800" s="1431"/>
      <c r="F800" s="1431"/>
      <c r="G800" s="1431"/>
      <c r="H800" s="1431"/>
      <c r="I800" s="1431"/>
      <c r="J800" s="139"/>
      <c r="K800" s="138"/>
    </row>
    <row r="801" spans="1:11" ht="23.4">
      <c r="A801" s="1431" t="s">
        <v>142</v>
      </c>
      <c r="B801" s="1431"/>
      <c r="C801" s="1431"/>
      <c r="D801" s="1431"/>
      <c r="E801" s="1431"/>
      <c r="F801" s="1431"/>
      <c r="G801" s="1431"/>
      <c r="H801" s="1431"/>
      <c r="I801" s="1431"/>
      <c r="J801" s="139"/>
      <c r="K801" s="138"/>
    </row>
    <row r="802" spans="1:11" ht="23.25" customHeight="1">
      <c r="A802" s="1432" t="s">
        <v>30</v>
      </c>
      <c r="B802" s="140"/>
      <c r="C802" s="1435" t="s">
        <v>50</v>
      </c>
      <c r="D802" s="1436"/>
      <c r="E802" s="1436"/>
      <c r="F802" s="1436"/>
      <c r="G802" s="1436"/>
      <c r="H802" s="1437"/>
      <c r="I802" s="140"/>
      <c r="J802" s="141"/>
      <c r="K802" s="141"/>
    </row>
    <row r="803" spans="1:11" ht="23.25" customHeight="1">
      <c r="A803" s="1433"/>
      <c r="B803" s="142" t="s">
        <v>2</v>
      </c>
      <c r="C803" s="143" t="s">
        <v>5</v>
      </c>
      <c r="D803" s="144" t="s">
        <v>6</v>
      </c>
      <c r="E803" s="144" t="s">
        <v>7</v>
      </c>
      <c r="F803" s="144" t="s">
        <v>8</v>
      </c>
      <c r="G803" s="144" t="s">
        <v>9</v>
      </c>
      <c r="H803" s="144" t="s">
        <v>10</v>
      </c>
      <c r="I803" s="145" t="s">
        <v>11</v>
      </c>
      <c r="J803" s="155" t="s">
        <v>202</v>
      </c>
      <c r="K803" s="156" t="s">
        <v>204</v>
      </c>
    </row>
    <row r="804" spans="1:11" ht="23.25" customHeight="1">
      <c r="A804" s="1433"/>
      <c r="B804" s="142" t="s">
        <v>4</v>
      </c>
      <c r="C804" s="142" t="s">
        <v>13</v>
      </c>
      <c r="D804" s="145" t="s">
        <v>51</v>
      </c>
      <c r="E804" s="145" t="s">
        <v>15</v>
      </c>
      <c r="F804" s="145" t="s">
        <v>16</v>
      </c>
      <c r="G804" s="145" t="s">
        <v>17</v>
      </c>
      <c r="H804" s="145" t="s">
        <v>18</v>
      </c>
      <c r="I804" s="145" t="s">
        <v>19</v>
      </c>
      <c r="J804" s="155" t="s">
        <v>203</v>
      </c>
      <c r="K804" s="148"/>
    </row>
    <row r="805" spans="1:11" ht="23.25" customHeight="1">
      <c r="A805" s="1434"/>
      <c r="B805" s="149" t="s">
        <v>12</v>
      </c>
      <c r="C805" s="149" t="s">
        <v>12</v>
      </c>
      <c r="D805" s="128" t="s">
        <v>12</v>
      </c>
      <c r="E805" s="128" t="s">
        <v>12</v>
      </c>
      <c r="F805" s="128" t="s">
        <v>12</v>
      </c>
      <c r="G805" s="128" t="s">
        <v>12</v>
      </c>
      <c r="H805" s="128" t="s">
        <v>20</v>
      </c>
      <c r="I805" s="128" t="s">
        <v>12</v>
      </c>
      <c r="J805" s="150"/>
      <c r="K805" s="148"/>
    </row>
    <row r="806" spans="1:11" ht="23.4">
      <c r="A806" s="151" t="s">
        <v>52</v>
      </c>
      <c r="B806" s="416">
        <f>+B22</f>
        <v>0</v>
      </c>
      <c r="C806" s="416">
        <f t="shared" ref="C806:J806" si="159">+C22</f>
        <v>0</v>
      </c>
      <c r="D806" s="416">
        <f t="shared" si="159"/>
        <v>0</v>
      </c>
      <c r="E806" s="416">
        <f t="shared" si="159"/>
        <v>0</v>
      </c>
      <c r="F806" s="416">
        <f t="shared" si="159"/>
        <v>0</v>
      </c>
      <c r="G806" s="416">
        <f t="shared" si="159"/>
        <v>0</v>
      </c>
      <c r="H806" s="415">
        <f t="shared" si="159"/>
        <v>0</v>
      </c>
      <c r="I806" s="416">
        <f t="shared" si="159"/>
        <v>0</v>
      </c>
      <c r="J806" s="149">
        <f t="shared" si="159"/>
        <v>0</v>
      </c>
      <c r="K806" s="469">
        <f>+H806*G806</f>
        <v>0</v>
      </c>
    </row>
    <row r="807" spans="1:11" ht="23.4">
      <c r="A807" s="151" t="s">
        <v>53</v>
      </c>
      <c r="B807" s="416">
        <f>+B50</f>
        <v>0</v>
      </c>
      <c r="C807" s="416">
        <f t="shared" ref="C807:J807" si="160">+C50</f>
        <v>0</v>
      </c>
      <c r="D807" s="416">
        <f t="shared" si="160"/>
        <v>0</v>
      </c>
      <c r="E807" s="416">
        <f t="shared" si="160"/>
        <v>0</v>
      </c>
      <c r="F807" s="416">
        <f t="shared" si="160"/>
        <v>0</v>
      </c>
      <c r="G807" s="416">
        <f t="shared" si="160"/>
        <v>0</v>
      </c>
      <c r="H807" s="415">
        <f t="shared" si="160"/>
        <v>0</v>
      </c>
      <c r="I807" s="416">
        <f t="shared" si="160"/>
        <v>0</v>
      </c>
      <c r="J807" s="149">
        <f t="shared" si="160"/>
        <v>0</v>
      </c>
      <c r="K807" s="469">
        <f t="shared" ref="K807:K815" si="161">+H807*G807</f>
        <v>0</v>
      </c>
    </row>
    <row r="808" spans="1:11" ht="23.4">
      <c r="A808" s="151" t="s">
        <v>54</v>
      </c>
      <c r="B808" s="416">
        <f>+B80</f>
        <v>0</v>
      </c>
      <c r="C808" s="415">
        <f t="shared" ref="C808:J808" si="162">+C80</f>
        <v>0</v>
      </c>
      <c r="D808" s="416">
        <f t="shared" si="162"/>
        <v>0</v>
      </c>
      <c r="E808" s="416">
        <f t="shared" si="162"/>
        <v>0</v>
      </c>
      <c r="F808" s="416">
        <f t="shared" si="162"/>
        <v>0</v>
      </c>
      <c r="G808" s="416">
        <f t="shared" si="162"/>
        <v>0</v>
      </c>
      <c r="H808" s="415">
        <f t="shared" si="162"/>
        <v>0</v>
      </c>
      <c r="I808" s="415">
        <f t="shared" si="162"/>
        <v>0</v>
      </c>
      <c r="J808" s="149">
        <f t="shared" si="162"/>
        <v>0</v>
      </c>
      <c r="K808" s="469">
        <f t="shared" si="161"/>
        <v>0</v>
      </c>
    </row>
    <row r="809" spans="1:11" ht="23.4">
      <c r="A809" s="151" t="s">
        <v>55</v>
      </c>
      <c r="B809" s="416">
        <f>+B108</f>
        <v>0</v>
      </c>
      <c r="C809" s="416">
        <f t="shared" ref="C809:J809" si="163">+C108</f>
        <v>0</v>
      </c>
      <c r="D809" s="416">
        <f t="shared" si="163"/>
        <v>0</v>
      </c>
      <c r="E809" s="416">
        <f t="shared" si="163"/>
        <v>0</v>
      </c>
      <c r="F809" s="416">
        <f t="shared" si="163"/>
        <v>0</v>
      </c>
      <c r="G809" s="416">
        <f t="shared" si="163"/>
        <v>0</v>
      </c>
      <c r="H809" s="415">
        <f t="shared" si="163"/>
        <v>0</v>
      </c>
      <c r="I809" s="416">
        <f t="shared" si="163"/>
        <v>0</v>
      </c>
      <c r="J809" s="149">
        <f t="shared" si="163"/>
        <v>0</v>
      </c>
      <c r="K809" s="469">
        <f t="shared" si="161"/>
        <v>0</v>
      </c>
    </row>
    <row r="810" spans="1:11" ht="23.4">
      <c r="A810" s="151" t="s">
        <v>56</v>
      </c>
      <c r="B810" s="416">
        <f>+B135</f>
        <v>0</v>
      </c>
      <c r="C810" s="416">
        <f t="shared" ref="C810:J810" si="164">+C135</f>
        <v>0</v>
      </c>
      <c r="D810" s="416">
        <f t="shared" si="164"/>
        <v>0</v>
      </c>
      <c r="E810" s="416">
        <f t="shared" si="164"/>
        <v>0</v>
      </c>
      <c r="F810" s="416">
        <f t="shared" si="164"/>
        <v>0</v>
      </c>
      <c r="G810" s="416">
        <f t="shared" si="164"/>
        <v>0</v>
      </c>
      <c r="H810" s="415">
        <f t="shared" si="164"/>
        <v>0</v>
      </c>
      <c r="I810" s="416">
        <f t="shared" si="164"/>
        <v>0</v>
      </c>
      <c r="J810" s="149">
        <f t="shared" si="164"/>
        <v>0</v>
      </c>
      <c r="K810" s="469">
        <f t="shared" si="161"/>
        <v>0</v>
      </c>
    </row>
    <row r="811" spans="1:11" ht="23.4">
      <c r="A811" s="151" t="s">
        <v>57</v>
      </c>
      <c r="B811" s="416">
        <f>+B162</f>
        <v>0</v>
      </c>
      <c r="C811" s="416">
        <f t="shared" ref="C811:J811" si="165">+C162</f>
        <v>0</v>
      </c>
      <c r="D811" s="416">
        <f t="shared" si="165"/>
        <v>0</v>
      </c>
      <c r="E811" s="416">
        <f t="shared" si="165"/>
        <v>0</v>
      </c>
      <c r="F811" s="416">
        <f t="shared" si="165"/>
        <v>0</v>
      </c>
      <c r="G811" s="416">
        <f t="shared" si="165"/>
        <v>0</v>
      </c>
      <c r="H811" s="415">
        <f t="shared" si="165"/>
        <v>0</v>
      </c>
      <c r="I811" s="416">
        <f t="shared" si="165"/>
        <v>0</v>
      </c>
      <c r="J811" s="149">
        <f t="shared" si="165"/>
        <v>0</v>
      </c>
      <c r="K811" s="469">
        <f t="shared" si="161"/>
        <v>0</v>
      </c>
    </row>
    <row r="812" spans="1:11" ht="23.4">
      <c r="A812" s="151" t="s">
        <v>58</v>
      </c>
      <c r="B812" s="416">
        <f>+B190</f>
        <v>0</v>
      </c>
      <c r="C812" s="416">
        <f t="shared" ref="C812:J812" si="166">+C190</f>
        <v>0</v>
      </c>
      <c r="D812" s="416">
        <f t="shared" si="166"/>
        <v>0</v>
      </c>
      <c r="E812" s="416">
        <f t="shared" si="166"/>
        <v>0</v>
      </c>
      <c r="F812" s="416">
        <f t="shared" si="166"/>
        <v>0</v>
      </c>
      <c r="G812" s="416">
        <f t="shared" si="166"/>
        <v>0</v>
      </c>
      <c r="H812" s="415">
        <f t="shared" si="166"/>
        <v>0</v>
      </c>
      <c r="I812" s="416">
        <f t="shared" si="166"/>
        <v>0</v>
      </c>
      <c r="J812" s="149">
        <f t="shared" si="166"/>
        <v>0</v>
      </c>
      <c r="K812" s="469">
        <f t="shared" si="161"/>
        <v>0</v>
      </c>
    </row>
    <row r="813" spans="1:11" ht="23.4">
      <c r="A813" s="151" t="s">
        <v>59</v>
      </c>
      <c r="B813" s="416">
        <f>+B219</f>
        <v>0</v>
      </c>
      <c r="C813" s="415">
        <f t="shared" ref="C813:J813" si="167">+C219</f>
        <v>0</v>
      </c>
      <c r="D813" s="416">
        <f t="shared" si="167"/>
        <v>0</v>
      </c>
      <c r="E813" s="416">
        <f t="shared" si="167"/>
        <v>0</v>
      </c>
      <c r="F813" s="416">
        <f t="shared" si="167"/>
        <v>0</v>
      </c>
      <c r="G813" s="416">
        <f t="shared" si="167"/>
        <v>0</v>
      </c>
      <c r="H813" s="415">
        <f t="shared" si="167"/>
        <v>0</v>
      </c>
      <c r="I813" s="415">
        <f t="shared" si="167"/>
        <v>0</v>
      </c>
      <c r="J813" s="149">
        <f t="shared" si="167"/>
        <v>0</v>
      </c>
      <c r="K813" s="469">
        <f t="shared" si="161"/>
        <v>0</v>
      </c>
    </row>
    <row r="814" spans="1:11" ht="23.4">
      <c r="A814" s="151" t="s">
        <v>60</v>
      </c>
      <c r="B814" s="416">
        <f>+B245</f>
        <v>0</v>
      </c>
      <c r="C814" s="416">
        <f t="shared" ref="C814:J814" si="168">+C245</f>
        <v>0</v>
      </c>
      <c r="D814" s="416">
        <f t="shared" si="168"/>
        <v>0</v>
      </c>
      <c r="E814" s="416">
        <f t="shared" si="168"/>
        <v>0</v>
      </c>
      <c r="F814" s="416">
        <f t="shared" si="168"/>
        <v>0</v>
      </c>
      <c r="G814" s="416">
        <f t="shared" si="168"/>
        <v>0</v>
      </c>
      <c r="H814" s="415">
        <f t="shared" si="168"/>
        <v>0</v>
      </c>
      <c r="I814" s="416">
        <f t="shared" si="168"/>
        <v>0</v>
      </c>
      <c r="J814" s="149">
        <f t="shared" si="168"/>
        <v>0</v>
      </c>
      <c r="K814" s="469">
        <f t="shared" si="161"/>
        <v>0</v>
      </c>
    </row>
    <row r="815" spans="1:11" ht="23.4">
      <c r="A815" s="151" t="s">
        <v>116</v>
      </c>
      <c r="B815" s="416">
        <f>+B274</f>
        <v>0</v>
      </c>
      <c r="C815" s="416">
        <f t="shared" ref="C815:J815" si="169">+C274</f>
        <v>0</v>
      </c>
      <c r="D815" s="416">
        <f t="shared" si="169"/>
        <v>0</v>
      </c>
      <c r="E815" s="416">
        <f t="shared" si="169"/>
        <v>0</v>
      </c>
      <c r="F815" s="416">
        <f t="shared" si="169"/>
        <v>0</v>
      </c>
      <c r="G815" s="416">
        <f t="shared" si="169"/>
        <v>0</v>
      </c>
      <c r="H815" s="415">
        <f t="shared" si="169"/>
        <v>0</v>
      </c>
      <c r="I815" s="416">
        <f t="shared" si="169"/>
        <v>0</v>
      </c>
      <c r="J815" s="149">
        <f t="shared" si="169"/>
        <v>0</v>
      </c>
      <c r="K815" s="469">
        <f t="shared" si="161"/>
        <v>0</v>
      </c>
    </row>
    <row r="816" spans="1:11" ht="26.4">
      <c r="A816" s="152" t="s">
        <v>32</v>
      </c>
      <c r="B816" s="153">
        <f>SUM(B806:B815)</f>
        <v>0</v>
      </c>
      <c r="C816" s="153">
        <f t="shared" ref="C816:G816" si="170">SUM(C806:C815)</f>
        <v>0</v>
      </c>
      <c r="D816" s="149">
        <f t="shared" si="170"/>
        <v>0</v>
      </c>
      <c r="E816" s="149">
        <f t="shared" si="170"/>
        <v>0</v>
      </c>
      <c r="F816" s="153">
        <f t="shared" si="170"/>
        <v>0</v>
      </c>
      <c r="G816" s="153">
        <f t="shared" si="170"/>
        <v>0</v>
      </c>
      <c r="H816" s="172" t="e">
        <f>+K816/G816</f>
        <v>#DIV/0!</v>
      </c>
      <c r="I816" s="153">
        <f>SUM(I806:I815)</f>
        <v>0</v>
      </c>
      <c r="J816" s="154">
        <f>SUM(J806:J815)</f>
        <v>0</v>
      </c>
      <c r="K816" s="465">
        <f>SUM(K806:K815)</f>
        <v>0</v>
      </c>
    </row>
  </sheetData>
  <mergeCells count="145">
    <mergeCell ref="A717:I717"/>
    <mergeCell ref="A718:A721"/>
    <mergeCell ref="C718:H718"/>
    <mergeCell ref="C693:H693"/>
    <mergeCell ref="A666:I666"/>
    <mergeCell ref="A667:I667"/>
    <mergeCell ref="A668:A671"/>
    <mergeCell ref="C668:H668"/>
    <mergeCell ref="A716:I716"/>
    <mergeCell ref="A715:I715"/>
    <mergeCell ref="A690:I690"/>
    <mergeCell ref="A691:I691"/>
    <mergeCell ref="A692:I692"/>
    <mergeCell ref="A693:A696"/>
    <mergeCell ref="A505:A508"/>
    <mergeCell ref="C505:H505"/>
    <mergeCell ref="A665:I665"/>
    <mergeCell ref="C615:H615"/>
    <mergeCell ref="A613:I613"/>
    <mergeCell ref="A614:I614"/>
    <mergeCell ref="A615:A618"/>
    <mergeCell ref="A640:I640"/>
    <mergeCell ref="A641:I641"/>
    <mergeCell ref="A642:I642"/>
    <mergeCell ref="A612:I612"/>
    <mergeCell ref="A643:A646"/>
    <mergeCell ref="C643:H643"/>
    <mergeCell ref="A504:I504"/>
    <mergeCell ref="A476:A479"/>
    <mergeCell ref="C476:H476"/>
    <mergeCell ref="A502:I502"/>
    <mergeCell ref="A503:I503"/>
    <mergeCell ref="A373:A376"/>
    <mergeCell ref="C373:H373"/>
    <mergeCell ref="A345:I345"/>
    <mergeCell ref="A446:I446"/>
    <mergeCell ref="A447:A450"/>
    <mergeCell ref="C447:H447"/>
    <mergeCell ref="A346:I346"/>
    <mergeCell ref="A347:I347"/>
    <mergeCell ref="A348:A351"/>
    <mergeCell ref="C348:H348"/>
    <mergeCell ref="A370:I370"/>
    <mergeCell ref="A371:I371"/>
    <mergeCell ref="A372:I372"/>
    <mergeCell ref="A420:I420"/>
    <mergeCell ref="C397:H397"/>
    <mergeCell ref="A421:I421"/>
    <mergeCell ref="A422:A425"/>
    <mergeCell ref="C422:H422"/>
    <mergeCell ref="A475:I475"/>
    <mergeCell ref="A324:I324"/>
    <mergeCell ref="A325:I325"/>
    <mergeCell ref="A113:I113"/>
    <mergeCell ref="A114:I114"/>
    <mergeCell ref="A140:I140"/>
    <mergeCell ref="C86:H86"/>
    <mergeCell ref="A112:I112"/>
    <mergeCell ref="C115:H115"/>
    <mergeCell ref="A280:I280"/>
    <mergeCell ref="A281:I281"/>
    <mergeCell ref="A282:A285"/>
    <mergeCell ref="C282:H282"/>
    <mergeCell ref="A301:I301"/>
    <mergeCell ref="A302:I302"/>
    <mergeCell ref="A303:I303"/>
    <mergeCell ref="A304:A307"/>
    <mergeCell ref="C326:H326"/>
    <mergeCell ref="A142:I142"/>
    <mergeCell ref="C143:H143"/>
    <mergeCell ref="A166:I166"/>
    <mergeCell ref="A168:I168"/>
    <mergeCell ref="C169:H169"/>
    <mergeCell ref="A195:I195"/>
    <mergeCell ref="A196:I196"/>
    <mergeCell ref="A141:I141"/>
    <mergeCell ref="A326:A329"/>
    <mergeCell ref="A167:I167"/>
    <mergeCell ref="A225:I225"/>
    <mergeCell ref="C226:H226"/>
    <mergeCell ref="A250:I250"/>
    <mergeCell ref="A251:I251"/>
    <mergeCell ref="A197:I197"/>
    <mergeCell ref="C198:H198"/>
    <mergeCell ref="A223:I223"/>
    <mergeCell ref="A224:I224"/>
    <mergeCell ref="C304:H304"/>
    <mergeCell ref="A323:I323"/>
    <mergeCell ref="A252:I252"/>
    <mergeCell ref="C253:H253"/>
    <mergeCell ref="A279:I279"/>
    <mergeCell ref="A1:I1"/>
    <mergeCell ref="A2:I2"/>
    <mergeCell ref="A3:I3"/>
    <mergeCell ref="C4:H4"/>
    <mergeCell ref="A55:I55"/>
    <mergeCell ref="A26:I26"/>
    <mergeCell ref="A27:I27"/>
    <mergeCell ref="A84:I84"/>
    <mergeCell ref="A85:I85"/>
    <mergeCell ref="C58:H58"/>
    <mergeCell ref="A83:I83"/>
    <mergeCell ref="A28:I28"/>
    <mergeCell ref="C29:H29"/>
    <mergeCell ref="A56:I56"/>
    <mergeCell ref="A57:I57"/>
    <mergeCell ref="A445:I445"/>
    <mergeCell ref="A444:I444"/>
    <mergeCell ref="A532:I532"/>
    <mergeCell ref="A533:I533"/>
    <mergeCell ref="A534:A537"/>
    <mergeCell ref="C534:H534"/>
    <mergeCell ref="C592:H592"/>
    <mergeCell ref="A394:I394"/>
    <mergeCell ref="A395:I395"/>
    <mergeCell ref="A396:I396"/>
    <mergeCell ref="A397:A400"/>
    <mergeCell ref="A419:I419"/>
    <mergeCell ref="A560:I560"/>
    <mergeCell ref="A561:I561"/>
    <mergeCell ref="A562:I562"/>
    <mergeCell ref="A563:A566"/>
    <mergeCell ref="C563:H563"/>
    <mergeCell ref="A589:I589"/>
    <mergeCell ref="A590:I590"/>
    <mergeCell ref="A591:I591"/>
    <mergeCell ref="A592:A595"/>
    <mergeCell ref="A531:I531"/>
    <mergeCell ref="A473:I473"/>
    <mergeCell ref="A474:I474"/>
    <mergeCell ref="A799:I799"/>
    <mergeCell ref="A800:I800"/>
    <mergeCell ref="A801:I801"/>
    <mergeCell ref="A802:A805"/>
    <mergeCell ref="C802:H802"/>
    <mergeCell ref="A745:I745"/>
    <mergeCell ref="A746:I746"/>
    <mergeCell ref="A747:I747"/>
    <mergeCell ref="A748:A751"/>
    <mergeCell ref="C748:H748"/>
    <mergeCell ref="A773:I773"/>
    <mergeCell ref="A774:I774"/>
    <mergeCell ref="A775:I775"/>
    <mergeCell ref="A776:A779"/>
    <mergeCell ref="C776:H776"/>
  </mergeCells>
  <phoneticPr fontId="8" type="noConversion"/>
  <pageMargins left="0.15748031496062992" right="0.15748031496062992" top="0.19685039370078741" bottom="0.19685039370078741" header="0.51181102362204722" footer="0.51181102362204722"/>
  <pageSetup paperSize="9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ช่องคีย์</vt:lpstr>
      <vt:lpstr>โตนด</vt:lpstr>
      <vt:lpstr>ทุ่งหลวง</vt:lpstr>
      <vt:lpstr>บ้านป้อม</vt:lpstr>
      <vt:lpstr>ศรีคีรีมาศ</vt:lpstr>
      <vt:lpstr>สามพวง</vt:lpstr>
      <vt:lpstr>หนองจิก</vt:lpstr>
      <vt:lpstr>หนองกระดิ่ง</vt:lpstr>
      <vt:lpstr>นาเชิงคีรี</vt:lpstr>
      <vt:lpstr>บ้านน้ำพุ</vt:lpstr>
      <vt:lpstr>ทุ่งยางเมือง</vt:lpstr>
      <vt:lpstr>รต.</vt:lpstr>
      <vt:lpstr>รอ.</vt:lpstr>
      <vt:lpstr>Sheet1</vt:lpstr>
    </vt:vector>
  </TitlesOfParts>
  <Company>sdoae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chai</dc:creator>
  <cp:lastModifiedBy>Maniwan Channak</cp:lastModifiedBy>
  <cp:lastPrinted>2025-05-26T08:08:04Z</cp:lastPrinted>
  <dcterms:created xsi:type="dcterms:W3CDTF">2008-04-23T02:10:44Z</dcterms:created>
  <dcterms:modified xsi:type="dcterms:W3CDTF">2026-02-24T14:27:28Z</dcterms:modified>
</cp:coreProperties>
</file>